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affdata\STAFF\Aaron.Santi\Desktop\"/>
    </mc:Choice>
  </mc:AlternateContent>
  <bookViews>
    <workbookView xWindow="0" yWindow="0" windowWidth="24300" windowHeight="11985"/>
  </bookViews>
  <sheets>
    <sheet name="START HERE" sheetId="1" r:id="rId1"/>
    <sheet name="Planning" sheetId="2" r:id="rId2"/>
    <sheet name="Budget 23-24" sheetId="3" r:id="rId3"/>
    <sheet name="Example Outcomes, Strategies, a" sheetId="4" r:id="rId4"/>
    <sheet name="Budget 24-25" sheetId="5" r:id="rId5"/>
    <sheet name="Additional &amp; Tiered Planning" sheetId="6" r:id="rId6"/>
    <sheet name="Codes" sheetId="7" r:id="rId7"/>
    <sheet name="Dropdown List" sheetId="8" state="hidden" r:id="rId8"/>
    <sheet name="EIIS" sheetId="9" state="hidden" r:id="rId9"/>
    <sheet name="HSS" sheetId="10" state="hidden" r:id="rId10"/>
    <sheet name="SIA" sheetId="11" state="hidden" r:id="rId11"/>
    <sheet name="CSI-TSI" sheetId="12" state="hidden" r:id="rId12"/>
    <sheet name="CTE" sheetId="13" state="hidden" r:id="rId13"/>
    <sheet name="Backend Coding" sheetId="14" state="hidden" r:id="rId14"/>
  </sheets>
  <externalReferences>
    <externalReference r:id="rId15"/>
  </externalReferences>
  <definedNames>
    <definedName name="_xlnm._FilterDatabase" localSheetId="10" hidden="1">SIA!$A$1:$I$341</definedName>
    <definedName name="CSI">'CSI-TSI'!$A$1:$E$37</definedName>
    <definedName name="CTE">CTE!$A$1:$E$11</definedName>
    <definedName name="Dropdown">'Dropdown List'!$A$2:$A$357</definedName>
    <definedName name="EIIS">EIIS!$A$1:$I$327</definedName>
    <definedName name="EIIS23">EIIS!$A$1:$G$327</definedName>
    <definedName name="HSS">HSS!$A$1:$I$342</definedName>
    <definedName name="InstID">'Dropdown List'!#REF!</definedName>
    <definedName name="SIA">SIA!$A$1:$H$542</definedName>
    <definedName name="SSFQ1">'[1]SSF Query Import Base 6.15.22'!$A$3:$JT$350</definedName>
    <definedName name="SSFQ2">'[1]SSF Query Import Base 6.15.22'!$B$3:$JT$350</definedName>
  </definedNames>
  <calcPr calcId="162913"/>
  <extLst>
    <ext uri="GoogleSheetsCustomDataVersion1">
      <go:sheetsCustomData xmlns:go="http://customooxmlschemas.google.com/" r:id="rId19" roundtripDataSignature="AMtx7mh55yBMdPmGRreb9Vk18shyH97ecg=="/>
    </ext>
  </extLst>
</workbook>
</file>

<file path=xl/calcChain.xml><?xml version="1.0" encoding="utf-8"?>
<calcChain xmlns="http://schemas.openxmlformats.org/spreadsheetml/2006/main">
  <c r="I51" i="14" l="1"/>
  <c r="G51" i="14"/>
  <c r="E51" i="14"/>
  <c r="C51" i="14"/>
  <c r="A51" i="14"/>
  <c r="I50" i="14"/>
  <c r="G50" i="14"/>
  <c r="E50" i="14"/>
  <c r="C50" i="14"/>
  <c r="A50" i="14"/>
  <c r="I49" i="14"/>
  <c r="G49" i="14"/>
  <c r="E49" i="14"/>
  <c r="C49" i="14"/>
  <c r="A49" i="14"/>
  <c r="I48" i="14"/>
  <c r="G48" i="14"/>
  <c r="E48" i="14"/>
  <c r="C48" i="14"/>
  <c r="A48" i="14"/>
  <c r="I47" i="14"/>
  <c r="G47" i="14"/>
  <c r="E47" i="14"/>
  <c r="C47" i="14"/>
  <c r="A47" i="14"/>
  <c r="I46" i="14"/>
  <c r="G46" i="14"/>
  <c r="E46" i="14"/>
  <c r="C46" i="14"/>
  <c r="A46" i="14"/>
  <c r="I45" i="14"/>
  <c r="G45" i="14"/>
  <c r="E45" i="14"/>
  <c r="C45" i="14"/>
  <c r="A45" i="14"/>
  <c r="I44" i="14"/>
  <c r="G44" i="14"/>
  <c r="E44" i="14"/>
  <c r="C44" i="14"/>
  <c r="A44" i="14"/>
  <c r="I43" i="14"/>
  <c r="G43" i="14"/>
  <c r="E43" i="14"/>
  <c r="C43" i="14"/>
  <c r="A43" i="14"/>
  <c r="I42" i="14"/>
  <c r="G42" i="14"/>
  <c r="E42" i="14"/>
  <c r="C42" i="14"/>
  <c r="A42" i="14"/>
  <c r="I41" i="14"/>
  <c r="G41" i="14"/>
  <c r="E41" i="14"/>
  <c r="C41" i="14"/>
  <c r="A41" i="14"/>
  <c r="I40" i="14"/>
  <c r="G40" i="14"/>
  <c r="E40" i="14"/>
  <c r="C40" i="14"/>
  <c r="A40" i="14"/>
  <c r="I39" i="14"/>
  <c r="G39" i="14"/>
  <c r="E39" i="14"/>
  <c r="C39" i="14"/>
  <c r="A39" i="14"/>
  <c r="I38" i="14"/>
  <c r="G38" i="14"/>
  <c r="E38" i="14"/>
  <c r="C38" i="14"/>
  <c r="A38" i="14"/>
  <c r="I37" i="14"/>
  <c r="G37" i="14"/>
  <c r="E37" i="14"/>
  <c r="C37" i="14"/>
  <c r="A37" i="14"/>
  <c r="I36" i="14"/>
  <c r="G36" i="14"/>
  <c r="E36" i="14"/>
  <c r="C36" i="14"/>
  <c r="A36" i="14"/>
  <c r="I35" i="14"/>
  <c r="G35" i="14"/>
  <c r="E35" i="14"/>
  <c r="C35" i="14"/>
  <c r="A35" i="14"/>
  <c r="I34" i="14"/>
  <c r="G34" i="14"/>
  <c r="E34" i="14"/>
  <c r="C34" i="14"/>
  <c r="A34" i="14"/>
  <c r="I33" i="14"/>
  <c r="G33" i="14"/>
  <c r="E33" i="14"/>
  <c r="C33" i="14"/>
  <c r="A33" i="14"/>
  <c r="I32" i="14"/>
  <c r="G32" i="14"/>
  <c r="E32" i="14"/>
  <c r="C32" i="14"/>
  <c r="A32" i="14"/>
  <c r="I31" i="14"/>
  <c r="G31" i="14"/>
  <c r="E31" i="14"/>
  <c r="C31" i="14"/>
  <c r="A31" i="14"/>
  <c r="I30" i="14"/>
  <c r="G30" i="14"/>
  <c r="E30" i="14"/>
  <c r="C30" i="14"/>
  <c r="A30" i="14"/>
  <c r="I29" i="14"/>
  <c r="G29" i="14"/>
  <c r="E29" i="14"/>
  <c r="C29" i="14"/>
  <c r="A29" i="14"/>
  <c r="I28" i="14"/>
  <c r="G28" i="14"/>
  <c r="E28" i="14"/>
  <c r="C28" i="14"/>
  <c r="A28" i="14"/>
  <c r="I27" i="14"/>
  <c r="G27" i="14"/>
  <c r="E27" i="14"/>
  <c r="C27" i="14"/>
  <c r="A27" i="14"/>
  <c r="I26" i="14"/>
  <c r="G26" i="14"/>
  <c r="E26" i="14"/>
  <c r="C26" i="14"/>
  <c r="A26" i="14"/>
  <c r="I25" i="14"/>
  <c r="G25" i="14"/>
  <c r="E25" i="14"/>
  <c r="C25" i="14"/>
  <c r="A25" i="14"/>
  <c r="I24" i="14"/>
  <c r="G24" i="14"/>
  <c r="E24" i="14"/>
  <c r="C24" i="14"/>
  <c r="A24" i="14"/>
  <c r="I23" i="14"/>
  <c r="G23" i="14"/>
  <c r="E23" i="14"/>
  <c r="C23" i="14"/>
  <c r="A23" i="14"/>
  <c r="I22" i="14"/>
  <c r="G22" i="14"/>
  <c r="E22" i="14"/>
  <c r="C22" i="14"/>
  <c r="A22" i="14"/>
  <c r="I21" i="14"/>
  <c r="G21" i="14"/>
  <c r="E21" i="14"/>
  <c r="C21" i="14"/>
  <c r="A21" i="14"/>
  <c r="I20" i="14"/>
  <c r="G20" i="14"/>
  <c r="E20" i="14"/>
  <c r="C20" i="14"/>
  <c r="A20" i="14"/>
  <c r="I19" i="14"/>
  <c r="G19" i="14"/>
  <c r="E19" i="14"/>
  <c r="C19" i="14"/>
  <c r="A19" i="14"/>
  <c r="I18" i="14"/>
  <c r="G18" i="14"/>
  <c r="E18" i="14"/>
  <c r="C18" i="14"/>
  <c r="A18" i="14"/>
  <c r="I17" i="14"/>
  <c r="G17" i="14"/>
  <c r="E17" i="14"/>
  <c r="C17" i="14"/>
  <c r="A17" i="14"/>
  <c r="I16" i="14"/>
  <c r="G16" i="14"/>
  <c r="E16" i="14"/>
  <c r="C16" i="14"/>
  <c r="A16" i="14"/>
  <c r="I15" i="14"/>
  <c r="G15" i="14"/>
  <c r="E15" i="14"/>
  <c r="C15" i="14"/>
  <c r="A15" i="14"/>
  <c r="I14" i="14"/>
  <c r="G14" i="14"/>
  <c r="E14" i="14"/>
  <c r="C14" i="14"/>
  <c r="A14" i="14"/>
  <c r="I13" i="14"/>
  <c r="G13" i="14"/>
  <c r="E13" i="14"/>
  <c r="C13" i="14"/>
  <c r="A13" i="14"/>
  <c r="I12" i="14"/>
  <c r="G12" i="14"/>
  <c r="E12" i="14"/>
  <c r="C12" i="14"/>
  <c r="A12" i="14"/>
  <c r="I11" i="14"/>
  <c r="G11" i="14"/>
  <c r="E11" i="14"/>
  <c r="C11" i="14"/>
  <c r="A11" i="14"/>
  <c r="I10" i="14"/>
  <c r="G10" i="14"/>
  <c r="E10" i="14"/>
  <c r="C10" i="14"/>
  <c r="A10" i="14"/>
  <c r="I9" i="14"/>
  <c r="G9" i="14"/>
  <c r="E9" i="14"/>
  <c r="C9" i="14"/>
  <c r="A9" i="14"/>
  <c r="I8" i="14"/>
  <c r="G8" i="14"/>
  <c r="E8" i="14"/>
  <c r="C8" i="14"/>
  <c r="A8" i="14"/>
  <c r="I7" i="14"/>
  <c r="J2" i="14" s="1" a="1"/>
  <c r="J2" i="14" s="1"/>
  <c r="G7" i="14"/>
  <c r="E7" i="14"/>
  <c r="C7" i="14"/>
  <c r="A7" i="14"/>
  <c r="I6" i="14"/>
  <c r="G6" i="14"/>
  <c r="E6" i="14"/>
  <c r="C6" i="14"/>
  <c r="A6" i="14"/>
  <c r="I5" i="14"/>
  <c r="J23" i="14" s="1" a="1"/>
  <c r="J23" i="14" s="1"/>
  <c r="G5" i="14"/>
  <c r="E5" i="14"/>
  <c r="C5" i="14"/>
  <c r="A5" i="14"/>
  <c r="I4" i="14"/>
  <c r="G4" i="14"/>
  <c r="E4" i="14"/>
  <c r="C4" i="14"/>
  <c r="D43" i="14" s="1" a="1"/>
  <c r="D43" i="14" s="1"/>
  <c r="A4" i="14"/>
  <c r="I3" i="14"/>
  <c r="G3" i="14"/>
  <c r="F3" i="14" a="1"/>
  <c r="F3" i="14" s="1"/>
  <c r="E3" i="14"/>
  <c r="C3" i="14"/>
  <c r="A3" i="14"/>
  <c r="I2" i="14"/>
  <c r="J51" i="14" s="1" a="1"/>
  <c r="J51" i="14" s="1"/>
  <c r="G2" i="14"/>
  <c r="H48" i="14" s="1" a="1"/>
  <c r="H48" i="14" s="1"/>
  <c r="E2" i="14"/>
  <c r="F45" i="14" s="1" a="1"/>
  <c r="F45" i="14" s="1"/>
  <c r="C2" i="14"/>
  <c r="D50" i="14" s="1" a="1"/>
  <c r="D50" i="14" s="1"/>
  <c r="A2" i="14"/>
  <c r="A11" i="13"/>
  <c r="A10" i="13"/>
  <c r="A9" i="13"/>
  <c r="A8" i="13"/>
  <c r="A7" i="13"/>
  <c r="A6" i="13"/>
  <c r="A5" i="13"/>
  <c r="A4" i="13"/>
  <c r="A3" i="13"/>
  <c r="A2" i="13"/>
  <c r="A37" i="12"/>
  <c r="A36" i="12"/>
  <c r="A35" i="12"/>
  <c r="A34" i="12"/>
  <c r="A33" i="12"/>
  <c r="A32" i="12"/>
  <c r="A31" i="12"/>
  <c r="A30" i="12"/>
  <c r="A29" i="12"/>
  <c r="A27" i="12"/>
  <c r="A26" i="12"/>
  <c r="A25" i="12"/>
  <c r="A24" i="12"/>
  <c r="A23" i="12"/>
  <c r="A22" i="12"/>
  <c r="A21" i="12"/>
  <c r="A20" i="12"/>
  <c r="A19" i="12"/>
  <c r="A18" i="12"/>
  <c r="A17" i="12"/>
  <c r="A16" i="12"/>
  <c r="A15" i="12"/>
  <c r="A14" i="12"/>
  <c r="A13" i="12"/>
  <c r="A12" i="12"/>
  <c r="A11" i="12"/>
  <c r="A10" i="12"/>
  <c r="A9" i="12"/>
  <c r="A8" i="12"/>
  <c r="A7" i="12"/>
  <c r="A6" i="12"/>
  <c r="A5" i="12"/>
  <c r="A4" i="12"/>
  <c r="A3" i="12"/>
  <c r="A2" i="12"/>
  <c r="J341" i="11"/>
  <c r="I341" i="11"/>
  <c r="G341" i="11"/>
  <c r="F341" i="11"/>
  <c r="A341" i="11"/>
  <c r="J340" i="11"/>
  <c r="I340" i="11"/>
  <c r="G340" i="11"/>
  <c r="F340" i="11"/>
  <c r="A340" i="11"/>
  <c r="J339" i="11"/>
  <c r="I339" i="11"/>
  <c r="G339" i="11"/>
  <c r="F339" i="11"/>
  <c r="A339" i="11"/>
  <c r="J338" i="11"/>
  <c r="I338" i="11"/>
  <c r="G338" i="11"/>
  <c r="F338" i="11" s="1"/>
  <c r="A338" i="11"/>
  <c r="J337" i="11"/>
  <c r="I337" i="11"/>
  <c r="G337" i="11"/>
  <c r="F337" i="11" s="1"/>
  <c r="A337" i="11"/>
  <c r="J336" i="11"/>
  <c r="I336" i="11" s="1"/>
  <c r="G336" i="11"/>
  <c r="F336" i="11" s="1"/>
  <c r="A336" i="11"/>
  <c r="J335" i="11"/>
  <c r="I335" i="11" s="1"/>
  <c r="G335" i="11"/>
  <c r="F335" i="11" s="1"/>
  <c r="A335" i="11"/>
  <c r="J334" i="11"/>
  <c r="I334" i="11" s="1"/>
  <c r="G334" i="11"/>
  <c r="F334" i="11"/>
  <c r="A334" i="11"/>
  <c r="J333" i="11"/>
  <c r="I333" i="11"/>
  <c r="G333" i="11"/>
  <c r="F333" i="11"/>
  <c r="A333" i="11"/>
  <c r="J332" i="11"/>
  <c r="I332" i="11"/>
  <c r="G332" i="11"/>
  <c r="F332" i="11"/>
  <c r="A332" i="11"/>
  <c r="J331" i="11"/>
  <c r="I331" i="11"/>
  <c r="G331" i="11"/>
  <c r="F331" i="11"/>
  <c r="A331" i="11"/>
  <c r="J330" i="11"/>
  <c r="I330" i="11"/>
  <c r="G330" i="11"/>
  <c r="F330" i="11" s="1"/>
  <c r="A330" i="11"/>
  <c r="J329" i="11"/>
  <c r="I329" i="11"/>
  <c r="G329" i="11"/>
  <c r="F329" i="11" s="1"/>
  <c r="A329" i="11"/>
  <c r="J328" i="11"/>
  <c r="I328" i="11" s="1"/>
  <c r="G328" i="11"/>
  <c r="F328" i="11" s="1"/>
  <c r="A328" i="11"/>
  <c r="J327" i="11"/>
  <c r="I327" i="11" s="1"/>
  <c r="G327" i="11"/>
  <c r="F327" i="11" s="1"/>
  <c r="A327" i="11"/>
  <c r="J326" i="11"/>
  <c r="I326" i="11" s="1"/>
  <c r="G326" i="11"/>
  <c r="F326" i="11"/>
  <c r="A326" i="11"/>
  <c r="J325" i="11"/>
  <c r="I325" i="11"/>
  <c r="G325" i="11"/>
  <c r="F325" i="11"/>
  <c r="A325" i="11"/>
  <c r="J324" i="11"/>
  <c r="I324" i="11"/>
  <c r="G324" i="11"/>
  <c r="F324" i="11"/>
  <c r="A324" i="11"/>
  <c r="J323" i="11"/>
  <c r="I323" i="11"/>
  <c r="G323" i="11"/>
  <c r="F323" i="11"/>
  <c r="A323" i="11"/>
  <c r="J322" i="11"/>
  <c r="I322" i="11"/>
  <c r="G322" i="11"/>
  <c r="F322" i="11" s="1"/>
  <c r="A322" i="11"/>
  <c r="A321" i="11"/>
  <c r="J320" i="11"/>
  <c r="I320" i="11"/>
  <c r="G320" i="11"/>
  <c r="F320" i="11"/>
  <c r="A320" i="11"/>
  <c r="A319" i="11"/>
  <c r="I318" i="11"/>
  <c r="F318" i="11"/>
  <c r="A318" i="11"/>
  <c r="I317" i="11"/>
  <c r="F317" i="11"/>
  <c r="A317" i="11"/>
  <c r="I316" i="11"/>
  <c r="F316" i="11"/>
  <c r="A316" i="11"/>
  <c r="I315" i="11"/>
  <c r="F315" i="11"/>
  <c r="A315" i="11"/>
  <c r="J314" i="11"/>
  <c r="I314" i="11" s="1"/>
  <c r="G314" i="11"/>
  <c r="A314" i="11"/>
  <c r="A313" i="11"/>
  <c r="I312" i="11"/>
  <c r="F312" i="11"/>
  <c r="A312" i="11"/>
  <c r="A311" i="11"/>
  <c r="A310" i="11"/>
  <c r="A309" i="11"/>
  <c r="I308" i="11"/>
  <c r="F308" i="11"/>
  <c r="A308" i="11"/>
  <c r="A307" i="11"/>
  <c r="I306" i="11"/>
  <c r="F306" i="11"/>
  <c r="A306" i="11"/>
  <c r="I305" i="11"/>
  <c r="F305" i="11"/>
  <c r="A305" i="11"/>
  <c r="I304" i="11"/>
  <c r="F304" i="11"/>
  <c r="A304" i="11"/>
  <c r="J303" i="11"/>
  <c r="I303" i="11"/>
  <c r="G303" i="11"/>
  <c r="A303" i="11"/>
  <c r="I302" i="11"/>
  <c r="A302" i="11"/>
  <c r="J301" i="11"/>
  <c r="I301" i="11"/>
  <c r="G301" i="11"/>
  <c r="F301" i="11" s="1"/>
  <c r="A301" i="11"/>
  <c r="J300" i="11"/>
  <c r="I300" i="11" s="1"/>
  <c r="G300" i="11"/>
  <c r="A300" i="11"/>
  <c r="A299" i="11"/>
  <c r="J298" i="11"/>
  <c r="I298" i="11" s="1"/>
  <c r="G298" i="11"/>
  <c r="A298" i="11"/>
  <c r="I297" i="11"/>
  <c r="A297" i="11"/>
  <c r="J296" i="11"/>
  <c r="I296" i="11" s="1"/>
  <c r="G296" i="11"/>
  <c r="A296" i="11"/>
  <c r="I295" i="11"/>
  <c r="A295" i="11"/>
  <c r="I294" i="11"/>
  <c r="F294" i="11"/>
  <c r="A294" i="11"/>
  <c r="J293" i="11"/>
  <c r="I293" i="11"/>
  <c r="G293" i="11"/>
  <c r="A293" i="11"/>
  <c r="I292" i="11"/>
  <c r="A292" i="11"/>
  <c r="J291" i="11"/>
  <c r="I291" i="11"/>
  <c r="G291" i="11"/>
  <c r="F291" i="11" s="1"/>
  <c r="A291" i="11"/>
  <c r="J290" i="11"/>
  <c r="I290" i="11" s="1"/>
  <c r="G290" i="11"/>
  <c r="A290" i="11"/>
  <c r="A289" i="11"/>
  <c r="I288" i="11"/>
  <c r="F288" i="11"/>
  <c r="A288" i="11"/>
  <c r="I287" i="11"/>
  <c r="F287" i="11"/>
  <c r="A287" i="11"/>
  <c r="I286" i="11"/>
  <c r="F286" i="11"/>
  <c r="A286" i="11"/>
  <c r="I285" i="11"/>
  <c r="F285" i="11"/>
  <c r="A285" i="11"/>
  <c r="I284" i="11"/>
  <c r="F284" i="11"/>
  <c r="A284" i="11"/>
  <c r="A283" i="11"/>
  <c r="I282" i="11"/>
  <c r="F282" i="11"/>
  <c r="A282" i="11"/>
  <c r="J281" i="11"/>
  <c r="I281" i="11"/>
  <c r="G281" i="11"/>
  <c r="A281" i="11"/>
  <c r="I280" i="11"/>
  <c r="A280" i="11"/>
  <c r="J279" i="11"/>
  <c r="I279" i="11"/>
  <c r="G279" i="11"/>
  <c r="A279" i="11"/>
  <c r="I278" i="11"/>
  <c r="A278" i="11"/>
  <c r="J277" i="11"/>
  <c r="I277" i="11"/>
  <c r="G277" i="11"/>
  <c r="A277" i="11"/>
  <c r="I276" i="11"/>
  <c r="A276" i="11"/>
  <c r="I275" i="11"/>
  <c r="F275" i="11"/>
  <c r="A275" i="11"/>
  <c r="I274" i="11"/>
  <c r="F274" i="11"/>
  <c r="A274" i="11"/>
  <c r="I273" i="11"/>
  <c r="F273" i="11"/>
  <c r="A273" i="11"/>
  <c r="I272" i="11"/>
  <c r="F272" i="11"/>
  <c r="A272" i="11"/>
  <c r="I271" i="11"/>
  <c r="F271" i="11"/>
  <c r="A271" i="11"/>
  <c r="J270" i="11"/>
  <c r="I270" i="11" s="1"/>
  <c r="G270" i="11"/>
  <c r="F270" i="11"/>
  <c r="A270" i="11"/>
  <c r="I269" i="11"/>
  <c r="F269" i="11"/>
  <c r="A269" i="11"/>
  <c r="I268" i="11"/>
  <c r="F268" i="11"/>
  <c r="A268" i="11"/>
  <c r="I267" i="11"/>
  <c r="F267" i="11"/>
  <c r="A267" i="11"/>
  <c r="I266" i="11"/>
  <c r="F266" i="11"/>
  <c r="A266" i="11"/>
  <c r="I265" i="11"/>
  <c r="F265" i="11"/>
  <c r="A265" i="11"/>
  <c r="I264" i="11"/>
  <c r="F264" i="11"/>
  <c r="A264" i="11"/>
  <c r="I263" i="11"/>
  <c r="F263" i="11"/>
  <c r="A263" i="11"/>
  <c r="I262" i="11"/>
  <c r="F262" i="11"/>
  <c r="A262" i="11"/>
  <c r="I261" i="11"/>
  <c r="F261" i="11"/>
  <c r="A261" i="11"/>
  <c r="I260" i="11"/>
  <c r="F260" i="11"/>
  <c r="A260" i="11"/>
  <c r="I259" i="11"/>
  <c r="F259" i="11"/>
  <c r="A259" i="11"/>
  <c r="I258" i="11"/>
  <c r="F258" i="11"/>
  <c r="A258" i="11"/>
  <c r="I257" i="11"/>
  <c r="F257" i="11"/>
  <c r="A257" i="11"/>
  <c r="I256" i="11"/>
  <c r="F256" i="11"/>
  <c r="A256" i="11"/>
  <c r="J255" i="11"/>
  <c r="I255" i="11"/>
  <c r="G255" i="11"/>
  <c r="F255" i="11"/>
  <c r="A255" i="11"/>
  <c r="J254" i="11"/>
  <c r="I254" i="11"/>
  <c r="G254" i="11"/>
  <c r="A254" i="11"/>
  <c r="I253" i="11"/>
  <c r="A253" i="11"/>
  <c r="I252" i="11"/>
  <c r="F252" i="11"/>
  <c r="A252" i="11"/>
  <c r="J251" i="11"/>
  <c r="I251" i="11"/>
  <c r="G251" i="11"/>
  <c r="F251" i="11"/>
  <c r="A251" i="11"/>
  <c r="I250" i="11"/>
  <c r="F250" i="11"/>
  <c r="A250" i="11"/>
  <c r="J249" i="11"/>
  <c r="I249" i="11"/>
  <c r="G249" i="11"/>
  <c r="F249" i="11"/>
  <c r="A249" i="11"/>
  <c r="I248" i="11"/>
  <c r="F248" i="11"/>
  <c r="A248" i="11"/>
  <c r="I247" i="11"/>
  <c r="F247" i="11"/>
  <c r="A247" i="11"/>
  <c r="I246" i="11"/>
  <c r="A246" i="11"/>
  <c r="J245" i="11"/>
  <c r="I245" i="11"/>
  <c r="G245" i="11"/>
  <c r="F245" i="11" s="1"/>
  <c r="A245" i="11"/>
  <c r="J244" i="11"/>
  <c r="I244" i="11"/>
  <c r="G244" i="11"/>
  <c r="F244" i="11" s="1"/>
  <c r="A244" i="11"/>
  <c r="J243" i="11"/>
  <c r="I243" i="11" s="1"/>
  <c r="G243" i="11"/>
  <c r="A243" i="11"/>
  <c r="A242" i="11"/>
  <c r="J241" i="11"/>
  <c r="I241" i="11" s="1"/>
  <c r="G241" i="11"/>
  <c r="F241" i="11" s="1"/>
  <c r="A241" i="11"/>
  <c r="J240" i="11"/>
  <c r="I240" i="11" s="1"/>
  <c r="G240" i="11"/>
  <c r="F240" i="11"/>
  <c r="A240" i="11"/>
  <c r="J239" i="11"/>
  <c r="I239" i="11" s="1"/>
  <c r="G239" i="11"/>
  <c r="F239" i="11" s="1"/>
  <c r="A239" i="11"/>
  <c r="I238" i="11"/>
  <c r="A238" i="11"/>
  <c r="I237" i="11"/>
  <c r="F237" i="11"/>
  <c r="A237" i="11"/>
  <c r="J236" i="11"/>
  <c r="I236" i="11" s="1"/>
  <c r="G236" i="11"/>
  <c r="F236" i="11"/>
  <c r="A236" i="11"/>
  <c r="J235" i="11"/>
  <c r="I235" i="11" s="1"/>
  <c r="G235" i="11"/>
  <c r="F235" i="11" s="1"/>
  <c r="A235" i="11"/>
  <c r="J234" i="11"/>
  <c r="I234" i="11" s="1"/>
  <c r="G234" i="11"/>
  <c r="F234" i="11"/>
  <c r="A234" i="11"/>
  <c r="J233" i="11"/>
  <c r="I233" i="11" s="1"/>
  <c r="G233" i="11"/>
  <c r="F233" i="11"/>
  <c r="A233" i="11"/>
  <c r="J232" i="11"/>
  <c r="I232" i="11"/>
  <c r="G232" i="11"/>
  <c r="F232" i="11"/>
  <c r="A232" i="11"/>
  <c r="J231" i="11"/>
  <c r="I231" i="11"/>
  <c r="G231" i="11"/>
  <c r="F231" i="11" s="1"/>
  <c r="A231" i="11"/>
  <c r="J230" i="11"/>
  <c r="I230" i="11"/>
  <c r="G230" i="11"/>
  <c r="A230" i="11"/>
  <c r="A229" i="11"/>
  <c r="J228" i="11"/>
  <c r="I228" i="11"/>
  <c r="G228" i="11"/>
  <c r="A228" i="11"/>
  <c r="I227" i="11"/>
  <c r="A227" i="11"/>
  <c r="I226" i="11"/>
  <c r="F226" i="11"/>
  <c r="A226" i="11"/>
  <c r="J225" i="11"/>
  <c r="I225" i="11"/>
  <c r="G225" i="11"/>
  <c r="F224" i="11" s="1"/>
  <c r="A225" i="11"/>
  <c r="I224" i="11"/>
  <c r="A224" i="11"/>
  <c r="I223" i="11"/>
  <c r="F223" i="11"/>
  <c r="A223" i="11"/>
  <c r="I222" i="11"/>
  <c r="F222" i="11"/>
  <c r="A222" i="11"/>
  <c r="I221" i="11"/>
  <c r="F221" i="11"/>
  <c r="A221" i="11"/>
  <c r="J220" i="11"/>
  <c r="I220" i="11"/>
  <c r="G220" i="11"/>
  <c r="F220" i="11" s="1"/>
  <c r="A220" i="11"/>
  <c r="J219" i="11"/>
  <c r="I219" i="11" s="1"/>
  <c r="G219" i="11"/>
  <c r="F219" i="11" s="1"/>
  <c r="A219" i="11"/>
  <c r="J218" i="11"/>
  <c r="I218" i="11" s="1"/>
  <c r="G218" i="11"/>
  <c r="F218" i="11" s="1"/>
  <c r="A218" i="11"/>
  <c r="J217" i="11"/>
  <c r="I217" i="11" s="1"/>
  <c r="G217" i="11"/>
  <c r="F217" i="11" s="1"/>
  <c r="A217" i="11"/>
  <c r="J216" i="11"/>
  <c r="I216" i="11" s="1"/>
  <c r="G216" i="11"/>
  <c r="F216" i="11"/>
  <c r="A216" i="11"/>
  <c r="A215" i="11"/>
  <c r="I214" i="11"/>
  <c r="F214" i="11"/>
  <c r="A214" i="11"/>
  <c r="I213" i="11"/>
  <c r="F213" i="11"/>
  <c r="A213" i="11"/>
  <c r="I212" i="11"/>
  <c r="F212" i="11"/>
  <c r="A212" i="11"/>
  <c r="J211" i="11"/>
  <c r="I211" i="11" s="1"/>
  <c r="G211" i="11"/>
  <c r="F211" i="11" s="1"/>
  <c r="A211" i="11"/>
  <c r="J210" i="11"/>
  <c r="I210" i="11" s="1"/>
  <c r="G210" i="11"/>
  <c r="F210" i="11" s="1"/>
  <c r="A210" i="11"/>
  <c r="I209" i="11"/>
  <c r="A209" i="11"/>
  <c r="A208" i="11"/>
  <c r="I207" i="11"/>
  <c r="F207" i="11"/>
  <c r="A207" i="11"/>
  <c r="I206" i="11"/>
  <c r="F206" i="11"/>
  <c r="A206" i="11"/>
  <c r="I205" i="11"/>
  <c r="F205" i="11"/>
  <c r="A205" i="11"/>
  <c r="J204" i="11"/>
  <c r="I204" i="11" s="1"/>
  <c r="G204" i="11"/>
  <c r="F204" i="11"/>
  <c r="A204" i="11"/>
  <c r="I203" i="11"/>
  <c r="F203" i="11"/>
  <c r="A203" i="11"/>
  <c r="I202" i="11"/>
  <c r="F202" i="11"/>
  <c r="A202" i="11"/>
  <c r="I201" i="11"/>
  <c r="F201" i="11"/>
  <c r="A201" i="11"/>
  <c r="J200" i="11"/>
  <c r="I200" i="11" s="1"/>
  <c r="G200" i="11"/>
  <c r="F200" i="11" s="1"/>
  <c r="A200" i="11"/>
  <c r="I199" i="11"/>
  <c r="A199" i="11"/>
  <c r="I198" i="11"/>
  <c r="F198" i="11"/>
  <c r="A198" i="11"/>
  <c r="I197" i="11"/>
  <c r="F197" i="11"/>
  <c r="A197" i="11"/>
  <c r="J196" i="11"/>
  <c r="I196" i="11"/>
  <c r="G196" i="11"/>
  <c r="F196" i="11" s="1"/>
  <c r="A196" i="11"/>
  <c r="I195" i="11"/>
  <c r="A195" i="11"/>
  <c r="I194" i="11"/>
  <c r="F194" i="11"/>
  <c r="A194" i="11"/>
  <c r="I193" i="11"/>
  <c r="F193" i="11"/>
  <c r="A193" i="11"/>
  <c r="A192" i="11"/>
  <c r="I191" i="11"/>
  <c r="F191" i="11"/>
  <c r="A191" i="11"/>
  <c r="A190" i="11"/>
  <c r="J189" i="11"/>
  <c r="I189" i="11"/>
  <c r="G189" i="11"/>
  <c r="F189" i="11" s="1"/>
  <c r="A189" i="11"/>
  <c r="I188" i="11"/>
  <c r="F188" i="11"/>
  <c r="A188" i="11"/>
  <c r="J187" i="11"/>
  <c r="I187" i="11"/>
  <c r="G187" i="11"/>
  <c r="F187" i="11" s="1"/>
  <c r="A187" i="11"/>
  <c r="I186" i="11"/>
  <c r="F186" i="11"/>
  <c r="A186" i="11"/>
  <c r="J185" i="11"/>
  <c r="I185" i="11"/>
  <c r="G185" i="11"/>
  <c r="F185" i="11" s="1"/>
  <c r="A185" i="11"/>
  <c r="I184" i="11"/>
  <c r="F184" i="11"/>
  <c r="A184" i="11"/>
  <c r="I183" i="11"/>
  <c r="F183" i="11"/>
  <c r="A183" i="11"/>
  <c r="I182" i="11"/>
  <c r="F182" i="11"/>
  <c r="A182" i="11"/>
  <c r="J181" i="11"/>
  <c r="I178" i="11" s="1"/>
  <c r="G181" i="11"/>
  <c r="F181" i="11"/>
  <c r="A181" i="11"/>
  <c r="J180" i="11"/>
  <c r="I180" i="11"/>
  <c r="G180" i="11"/>
  <c r="F180" i="11"/>
  <c r="A180" i="11"/>
  <c r="J179" i="11"/>
  <c r="I179" i="11"/>
  <c r="G179" i="11"/>
  <c r="F179" i="11" s="1"/>
  <c r="A179" i="11"/>
  <c r="F178" i="11"/>
  <c r="A178" i="11"/>
  <c r="I177" i="11"/>
  <c r="F177" i="11"/>
  <c r="A177" i="11"/>
  <c r="J176" i="11"/>
  <c r="I175" i="11" s="1"/>
  <c r="I176" i="11"/>
  <c r="G176" i="11"/>
  <c r="F176" i="11"/>
  <c r="A176" i="11"/>
  <c r="F175" i="11"/>
  <c r="A175" i="11"/>
  <c r="A174" i="11"/>
  <c r="I173" i="11"/>
  <c r="F173" i="11"/>
  <c r="A173" i="11"/>
  <c r="I172" i="11"/>
  <c r="F172" i="11"/>
  <c r="A172" i="11"/>
  <c r="J171" i="11"/>
  <c r="I171" i="11" s="1"/>
  <c r="G171" i="11"/>
  <c r="F171" i="11" s="1"/>
  <c r="A171" i="11"/>
  <c r="J170" i="11"/>
  <c r="I170" i="11" s="1"/>
  <c r="G170" i="11"/>
  <c r="F169" i="11" s="1"/>
  <c r="F170" i="11"/>
  <c r="A170" i="11"/>
  <c r="I169" i="11"/>
  <c r="A169" i="11"/>
  <c r="I168" i="11"/>
  <c r="F168" i="11"/>
  <c r="A168" i="11"/>
  <c r="J167" i="11"/>
  <c r="I167" i="11" s="1"/>
  <c r="G167" i="11"/>
  <c r="F166" i="11" s="1"/>
  <c r="A167" i="11"/>
  <c r="I166" i="11"/>
  <c r="A166" i="11"/>
  <c r="I165" i="11"/>
  <c r="F165" i="11"/>
  <c r="A165" i="11"/>
  <c r="I164" i="11"/>
  <c r="F164" i="11"/>
  <c r="A164" i="11"/>
  <c r="J163" i="11"/>
  <c r="I163" i="11"/>
  <c r="G163" i="11"/>
  <c r="F163" i="11" s="1"/>
  <c r="A163" i="11"/>
  <c r="J162" i="11"/>
  <c r="I162" i="11"/>
  <c r="G162" i="11"/>
  <c r="F162" i="11" s="1"/>
  <c r="A162" i="11"/>
  <c r="I161" i="11"/>
  <c r="A161" i="11"/>
  <c r="I160" i="11"/>
  <c r="F160" i="11"/>
  <c r="A160" i="11"/>
  <c r="I159" i="11"/>
  <c r="F159" i="11"/>
  <c r="A159" i="11"/>
  <c r="A158" i="11"/>
  <c r="I157" i="11"/>
  <c r="F157" i="11"/>
  <c r="A157" i="11"/>
  <c r="J156" i="11"/>
  <c r="I156" i="11" s="1"/>
  <c r="G156" i="11"/>
  <c r="F156" i="11" s="1"/>
  <c r="A156" i="11"/>
  <c r="I155" i="11"/>
  <c r="A155" i="11"/>
  <c r="J154" i="11"/>
  <c r="I154" i="11" s="1"/>
  <c r="G154" i="11"/>
  <c r="F154" i="11" s="1"/>
  <c r="A154" i="11"/>
  <c r="J153" i="11"/>
  <c r="I153" i="11" s="1"/>
  <c r="G153" i="11"/>
  <c r="F149" i="11" s="1"/>
  <c r="A153" i="11"/>
  <c r="J152" i="11"/>
  <c r="I152" i="11" s="1"/>
  <c r="G152" i="11"/>
  <c r="F152" i="11"/>
  <c r="A152" i="11"/>
  <c r="J151" i="11"/>
  <c r="I151" i="11" s="1"/>
  <c r="G151" i="11"/>
  <c r="F151" i="11"/>
  <c r="A151" i="11"/>
  <c r="J150" i="11"/>
  <c r="I149" i="11" s="1"/>
  <c r="I150" i="11"/>
  <c r="G150" i="11"/>
  <c r="F150" i="11"/>
  <c r="A150" i="11"/>
  <c r="A149" i="11"/>
  <c r="I148" i="11"/>
  <c r="F148" i="11"/>
  <c r="A148" i="11"/>
  <c r="I147" i="11"/>
  <c r="F147" i="11"/>
  <c r="A147" i="11"/>
  <c r="I146" i="11"/>
  <c r="F146" i="11"/>
  <c r="A146" i="11"/>
  <c r="I145" i="11"/>
  <c r="F145" i="11"/>
  <c r="A145" i="11"/>
  <c r="A144" i="11"/>
  <c r="I143" i="11"/>
  <c r="F143" i="11"/>
  <c r="A143" i="11"/>
  <c r="I142" i="11"/>
  <c r="F142" i="11"/>
  <c r="A142" i="11"/>
  <c r="I141" i="11"/>
  <c r="F141" i="11"/>
  <c r="A141" i="11"/>
  <c r="J140" i="11"/>
  <c r="I140" i="11"/>
  <c r="G140" i="11"/>
  <c r="F140" i="11"/>
  <c r="A140" i="11"/>
  <c r="I139" i="11"/>
  <c r="F139" i="11"/>
  <c r="A139" i="11"/>
  <c r="J138" i="11"/>
  <c r="I138" i="11"/>
  <c r="G138" i="11"/>
  <c r="F138" i="11"/>
  <c r="A138" i="11"/>
  <c r="J137" i="11"/>
  <c r="I135" i="11" s="1"/>
  <c r="G137" i="11"/>
  <c r="F137" i="11"/>
  <c r="A137" i="11"/>
  <c r="J136" i="11"/>
  <c r="I136" i="11"/>
  <c r="G136" i="11"/>
  <c r="F136" i="11"/>
  <c r="A136" i="11"/>
  <c r="F135" i="11"/>
  <c r="A135" i="11"/>
  <c r="I134" i="11"/>
  <c r="F134" i="11"/>
  <c r="A134" i="11"/>
  <c r="I133" i="11"/>
  <c r="F133" i="11"/>
  <c r="A133" i="11"/>
  <c r="I132" i="11"/>
  <c r="F132" i="11"/>
  <c r="A132" i="11"/>
  <c r="I131" i="11"/>
  <c r="F131" i="11"/>
  <c r="A131" i="11"/>
  <c r="I130" i="11"/>
  <c r="F130" i="11"/>
  <c r="A130" i="11"/>
  <c r="J129" i="11"/>
  <c r="I129" i="11" s="1"/>
  <c r="G129" i="11"/>
  <c r="F129" i="11" s="1"/>
  <c r="A129" i="11"/>
  <c r="J128" i="11"/>
  <c r="I128" i="11" s="1"/>
  <c r="G128" i="11"/>
  <c r="F128" i="11"/>
  <c r="A128" i="11"/>
  <c r="J127" i="11"/>
  <c r="I127" i="11" s="1"/>
  <c r="G127" i="11"/>
  <c r="F127" i="11" s="1"/>
  <c r="A127" i="11"/>
  <c r="J126" i="11"/>
  <c r="I126" i="11"/>
  <c r="G126" i="11"/>
  <c r="F126" i="11"/>
  <c r="A126" i="11"/>
  <c r="A125" i="11"/>
  <c r="I124" i="11"/>
  <c r="F124" i="11"/>
  <c r="A124" i="11"/>
  <c r="I123" i="11"/>
  <c r="F123" i="11"/>
  <c r="A123" i="11"/>
  <c r="I122" i="11"/>
  <c r="F122" i="11"/>
  <c r="A122" i="11"/>
  <c r="J121" i="11"/>
  <c r="I121" i="11" s="1"/>
  <c r="G121" i="11"/>
  <c r="F120" i="11" s="1"/>
  <c r="A121" i="11"/>
  <c r="I120" i="11"/>
  <c r="A120" i="11"/>
  <c r="J119" i="11"/>
  <c r="I119" i="11" s="1"/>
  <c r="G119" i="11"/>
  <c r="F119" i="11" s="1"/>
  <c r="A119" i="11"/>
  <c r="J118" i="11"/>
  <c r="I118" i="11" s="1"/>
  <c r="G118" i="11"/>
  <c r="F117" i="11" s="1"/>
  <c r="F118" i="11"/>
  <c r="A118" i="11"/>
  <c r="I117" i="11"/>
  <c r="A117" i="11"/>
  <c r="I116" i="11"/>
  <c r="F116" i="11"/>
  <c r="A116" i="11"/>
  <c r="I115" i="11"/>
  <c r="F115" i="11"/>
  <c r="A115" i="11"/>
  <c r="J114" i="11"/>
  <c r="I114" i="11"/>
  <c r="G114" i="11"/>
  <c r="F114" i="11" s="1"/>
  <c r="A114" i="11"/>
  <c r="I113" i="11"/>
  <c r="A113" i="11"/>
  <c r="I112" i="11"/>
  <c r="F112" i="11"/>
  <c r="A112" i="11"/>
  <c r="A111" i="11"/>
  <c r="I110" i="11"/>
  <c r="F110" i="11"/>
  <c r="A110" i="11"/>
  <c r="I109" i="11"/>
  <c r="F109" i="11"/>
  <c r="A109" i="11"/>
  <c r="I108" i="11"/>
  <c r="F108" i="11"/>
  <c r="A108" i="11"/>
  <c r="I107" i="11"/>
  <c r="F107" i="11"/>
  <c r="A107" i="11"/>
  <c r="I106" i="11"/>
  <c r="F106" i="11"/>
  <c r="A106" i="11"/>
  <c r="I105" i="11"/>
  <c r="F105" i="11"/>
  <c r="A105" i="11"/>
  <c r="I104" i="11"/>
  <c r="F104" i="11"/>
  <c r="A104" i="11"/>
  <c r="I103" i="11"/>
  <c r="F103" i="11"/>
  <c r="A103" i="11"/>
  <c r="A102" i="11"/>
  <c r="I101" i="11"/>
  <c r="F101" i="11"/>
  <c r="A101" i="11"/>
  <c r="I100" i="11"/>
  <c r="F100" i="11"/>
  <c r="A100" i="11"/>
  <c r="I99" i="11"/>
  <c r="F99" i="11"/>
  <c r="A99" i="11"/>
  <c r="I98" i="11"/>
  <c r="F98" i="11"/>
  <c r="A98" i="11"/>
  <c r="I97" i="11"/>
  <c r="F97" i="11"/>
  <c r="A97" i="11"/>
  <c r="A96" i="11"/>
  <c r="I95" i="11"/>
  <c r="F95" i="11"/>
  <c r="A95" i="11"/>
  <c r="I94" i="11"/>
  <c r="F94" i="11"/>
  <c r="A94" i="11"/>
  <c r="I93" i="11"/>
  <c r="F93" i="11"/>
  <c r="A93" i="11"/>
  <c r="J92" i="11"/>
  <c r="I92" i="11"/>
  <c r="G92" i="11"/>
  <c r="F92" i="11"/>
  <c r="A92" i="11"/>
  <c r="I91" i="11"/>
  <c r="F91" i="11"/>
  <c r="A91" i="11"/>
  <c r="I90" i="11"/>
  <c r="F90" i="11"/>
  <c r="A90" i="11"/>
  <c r="I89" i="11"/>
  <c r="F89" i="11"/>
  <c r="A89" i="11"/>
  <c r="I88" i="11"/>
  <c r="F88" i="11"/>
  <c r="A88" i="11"/>
  <c r="I87" i="11"/>
  <c r="F87" i="11"/>
  <c r="A87" i="11"/>
  <c r="I86" i="11"/>
  <c r="F86" i="11"/>
  <c r="A86" i="11"/>
  <c r="I85" i="11"/>
  <c r="F85" i="11"/>
  <c r="A85" i="11"/>
  <c r="I84" i="11"/>
  <c r="F84" i="11"/>
  <c r="A84" i="11"/>
  <c r="I83" i="11"/>
  <c r="F83" i="11"/>
  <c r="A83" i="11"/>
  <c r="I82" i="11"/>
  <c r="F82" i="11"/>
  <c r="A82" i="11"/>
  <c r="I81" i="11"/>
  <c r="F81" i="11"/>
  <c r="A81" i="11"/>
  <c r="I80" i="11"/>
  <c r="F80" i="11"/>
  <c r="A80" i="11"/>
  <c r="I79" i="11"/>
  <c r="F79" i="11"/>
  <c r="A79" i="11"/>
  <c r="J78" i="11"/>
  <c r="I78" i="11" s="1"/>
  <c r="G78" i="11"/>
  <c r="F78" i="11" s="1"/>
  <c r="A78" i="11"/>
  <c r="I77" i="11"/>
  <c r="A77" i="11"/>
  <c r="I76" i="11"/>
  <c r="F76" i="11"/>
  <c r="A76" i="11"/>
  <c r="I75" i="11"/>
  <c r="F75" i="11"/>
  <c r="A75" i="11"/>
  <c r="J74" i="11"/>
  <c r="I74" i="11"/>
  <c r="G74" i="11"/>
  <c r="F74" i="11" s="1"/>
  <c r="A74" i="11"/>
  <c r="I73" i="11"/>
  <c r="A73" i="11"/>
  <c r="J72" i="11"/>
  <c r="I72" i="11"/>
  <c r="G72" i="11"/>
  <c r="F72" i="11" s="1"/>
  <c r="A72" i="11"/>
  <c r="J71" i="11"/>
  <c r="I71" i="11" s="1"/>
  <c r="G71" i="11"/>
  <c r="F70" i="11" s="1"/>
  <c r="A71" i="11"/>
  <c r="I70" i="11"/>
  <c r="A70" i="11"/>
  <c r="I69" i="11"/>
  <c r="F69" i="11"/>
  <c r="A69" i="11"/>
  <c r="I68" i="11"/>
  <c r="F68" i="11"/>
  <c r="A68" i="11"/>
  <c r="I67" i="11"/>
  <c r="F67" i="11"/>
  <c r="A67" i="11"/>
  <c r="J66" i="11"/>
  <c r="I65" i="11" s="1"/>
  <c r="I66" i="11"/>
  <c r="G66" i="11"/>
  <c r="F66" i="11"/>
  <c r="A66" i="11"/>
  <c r="F65" i="11"/>
  <c r="A65" i="11"/>
  <c r="I64" i="11"/>
  <c r="F64" i="11"/>
  <c r="A64" i="11"/>
  <c r="I63" i="11"/>
  <c r="F63" i="11"/>
  <c r="A63" i="11"/>
  <c r="I62" i="11"/>
  <c r="F62" i="11"/>
  <c r="A62" i="11"/>
  <c r="A61" i="11"/>
  <c r="I60" i="11"/>
  <c r="F60" i="11"/>
  <c r="A60" i="11"/>
  <c r="J59" i="11"/>
  <c r="I59" i="11"/>
  <c r="G59" i="11"/>
  <c r="F59" i="11" s="1"/>
  <c r="A59" i="11"/>
  <c r="J58" i="11"/>
  <c r="I58" i="11"/>
  <c r="G58" i="11"/>
  <c r="F58" i="11" s="1"/>
  <c r="A58" i="11"/>
  <c r="I57" i="11"/>
  <c r="A57" i="11"/>
  <c r="I56" i="11"/>
  <c r="F56" i="11"/>
  <c r="A56" i="11"/>
  <c r="J55" i="11"/>
  <c r="I55" i="11"/>
  <c r="G55" i="11"/>
  <c r="F55" i="11" s="1"/>
  <c r="A55" i="11"/>
  <c r="I54" i="11"/>
  <c r="F54" i="11"/>
  <c r="A54" i="11"/>
  <c r="I53" i="11"/>
  <c r="F53" i="11"/>
  <c r="A53" i="11"/>
  <c r="I52" i="11"/>
  <c r="F52" i="11"/>
  <c r="A52" i="11"/>
  <c r="I51" i="11"/>
  <c r="F51" i="11"/>
  <c r="A51" i="11"/>
  <c r="J50" i="11"/>
  <c r="I50" i="11" s="1"/>
  <c r="G50" i="11"/>
  <c r="F50" i="11"/>
  <c r="A50" i="11"/>
  <c r="J49" i="11"/>
  <c r="I48" i="11" s="1"/>
  <c r="G49" i="11"/>
  <c r="F49" i="11"/>
  <c r="A49" i="11"/>
  <c r="F48" i="11"/>
  <c r="A48" i="11"/>
  <c r="I47" i="11"/>
  <c r="F47" i="11"/>
  <c r="A47" i="11"/>
  <c r="I46" i="11"/>
  <c r="F46" i="11"/>
  <c r="A46" i="11"/>
  <c r="J45" i="11"/>
  <c r="I44" i="11" s="1"/>
  <c r="G45" i="11"/>
  <c r="F44" i="11" s="1"/>
  <c r="A45" i="11"/>
  <c r="A44" i="11"/>
  <c r="I43" i="11"/>
  <c r="F43" i="11"/>
  <c r="A43" i="11"/>
  <c r="I42" i="11"/>
  <c r="F42" i="11"/>
  <c r="A42" i="11"/>
  <c r="I41" i="11"/>
  <c r="F41" i="11"/>
  <c r="A41" i="11"/>
  <c r="A40" i="11"/>
  <c r="I39" i="11"/>
  <c r="F39" i="11"/>
  <c r="A39" i="11"/>
  <c r="I38" i="11"/>
  <c r="F38" i="11"/>
  <c r="A38" i="11"/>
  <c r="J37" i="11"/>
  <c r="I37" i="11" s="1"/>
  <c r="G37" i="11"/>
  <c r="F33" i="11" s="1"/>
  <c r="A37" i="11"/>
  <c r="J36" i="11"/>
  <c r="I36" i="11" s="1"/>
  <c r="G36" i="11"/>
  <c r="F36" i="11"/>
  <c r="A36" i="11"/>
  <c r="J35" i="11"/>
  <c r="I33" i="11" s="1"/>
  <c r="G35" i="11"/>
  <c r="F35" i="11"/>
  <c r="A35" i="11"/>
  <c r="J34" i="11"/>
  <c r="I34" i="11"/>
  <c r="G34" i="11"/>
  <c r="F34" i="11"/>
  <c r="A34" i="11"/>
  <c r="A33" i="11"/>
  <c r="I32" i="11"/>
  <c r="F32" i="11"/>
  <c r="A32" i="11"/>
  <c r="J31" i="11"/>
  <c r="I30" i="11" s="1"/>
  <c r="G31" i="11"/>
  <c r="F31" i="11"/>
  <c r="A31" i="11"/>
  <c r="F30" i="11"/>
  <c r="A30" i="11"/>
  <c r="J29" i="11"/>
  <c r="I27" i="11" s="1"/>
  <c r="G29" i="11"/>
  <c r="F29" i="11"/>
  <c r="A29" i="11"/>
  <c r="J28" i="11"/>
  <c r="I28" i="11"/>
  <c r="G28" i="11"/>
  <c r="F28" i="11"/>
  <c r="A28" i="11"/>
  <c r="F27" i="11"/>
  <c r="A27" i="11"/>
  <c r="J26" i="11"/>
  <c r="I26" i="11"/>
  <c r="G26" i="11"/>
  <c r="F26" i="11"/>
  <c r="A26" i="11"/>
  <c r="J25" i="11"/>
  <c r="I25" i="11"/>
  <c r="G25" i="11"/>
  <c r="F25" i="11" s="1"/>
  <c r="A25" i="11"/>
  <c r="J24" i="11"/>
  <c r="I22" i="11" s="1"/>
  <c r="I24" i="11"/>
  <c r="G24" i="11"/>
  <c r="F24" i="11" s="1"/>
  <c r="A24" i="11"/>
  <c r="A23" i="11"/>
  <c r="F22" i="11"/>
  <c r="A22" i="11"/>
  <c r="J21" i="11"/>
  <c r="I20" i="11" s="1"/>
  <c r="G21" i="11"/>
  <c r="F21" i="11"/>
  <c r="A21" i="11"/>
  <c r="F20" i="11"/>
  <c r="A20" i="11"/>
  <c r="J19" i="11"/>
  <c r="I18" i="11" s="1"/>
  <c r="G19" i="11"/>
  <c r="F19" i="11"/>
  <c r="A19" i="11"/>
  <c r="F18" i="11"/>
  <c r="A18" i="11"/>
  <c r="J17" i="11"/>
  <c r="I16" i="11" s="1"/>
  <c r="G17" i="11"/>
  <c r="F17" i="11"/>
  <c r="A17" i="11"/>
  <c r="F16" i="11"/>
  <c r="A16" i="11"/>
  <c r="J15" i="11"/>
  <c r="I14" i="11" s="1"/>
  <c r="G15" i="11"/>
  <c r="F15" i="11"/>
  <c r="A15" i="11"/>
  <c r="F14" i="11"/>
  <c r="A14" i="11"/>
  <c r="J13" i="11"/>
  <c r="I12" i="11" s="1"/>
  <c r="G13" i="11"/>
  <c r="F13" i="11"/>
  <c r="A13" i="11"/>
  <c r="F12" i="11"/>
  <c r="A12" i="11"/>
  <c r="I11" i="11"/>
  <c r="F11" i="11"/>
  <c r="A11" i="11"/>
  <c r="J10" i="11"/>
  <c r="I10" i="11"/>
  <c r="G10" i="11"/>
  <c r="F10" i="11"/>
  <c r="A10" i="11"/>
  <c r="I9" i="11"/>
  <c r="F9" i="11"/>
  <c r="A9" i="11"/>
  <c r="J8" i="11"/>
  <c r="I8" i="11"/>
  <c r="G8" i="11"/>
  <c r="F8" i="11"/>
  <c r="A8" i="11"/>
  <c r="I7" i="11"/>
  <c r="F7" i="11"/>
  <c r="A7" i="11"/>
  <c r="J6" i="11"/>
  <c r="I6" i="11"/>
  <c r="G6" i="11"/>
  <c r="F6" i="11"/>
  <c r="A6" i="11"/>
  <c r="I5" i="11"/>
  <c r="F5" i="11"/>
  <c r="A5" i="11"/>
  <c r="J4" i="11"/>
  <c r="I4" i="11"/>
  <c r="G4" i="11"/>
  <c r="F4" i="11"/>
  <c r="A4" i="11"/>
  <c r="A3" i="11"/>
  <c r="I2" i="11"/>
  <c r="F2" i="11"/>
  <c r="A2" i="11"/>
  <c r="A341" i="10"/>
  <c r="A340" i="10"/>
  <c r="A339" i="10"/>
  <c r="A338" i="10"/>
  <c r="A337" i="10"/>
  <c r="A336" i="10"/>
  <c r="A335" i="10"/>
  <c r="A334" i="10"/>
  <c r="A333" i="10"/>
  <c r="A332" i="10"/>
  <c r="A331" i="10"/>
  <c r="A330" i="10"/>
  <c r="A329" i="10"/>
  <c r="A328" i="10"/>
  <c r="A327" i="10"/>
  <c r="A326" i="10"/>
  <c r="A325" i="10"/>
  <c r="A324" i="10"/>
  <c r="A323" i="10"/>
  <c r="H322" i="10"/>
  <c r="F322" i="10"/>
  <c r="E322" i="10"/>
  <c r="A322" i="10" s="1"/>
  <c r="C322" i="10"/>
  <c r="H321" i="10"/>
  <c r="F321" i="10"/>
  <c r="C321" i="10"/>
  <c r="A321" i="10"/>
  <c r="E320" i="10"/>
  <c r="C320" i="10"/>
  <c r="A320" i="10" s="1"/>
  <c r="E319" i="10"/>
  <c r="C319" i="10"/>
  <c r="A319" i="10" s="1"/>
  <c r="E318" i="10"/>
  <c r="C318" i="10"/>
  <c r="A318" i="10"/>
  <c r="E317" i="10"/>
  <c r="C317" i="10"/>
  <c r="A317" i="10" s="1"/>
  <c r="E316" i="10"/>
  <c r="C316" i="10"/>
  <c r="A316" i="10"/>
  <c r="H315" i="10"/>
  <c r="F315" i="10"/>
  <c r="E315" i="10"/>
  <c r="A315" i="10" s="1"/>
  <c r="C315" i="10"/>
  <c r="E314" i="10"/>
  <c r="C314" i="10"/>
  <c r="A314" i="10"/>
  <c r="E313" i="10"/>
  <c r="C313" i="10"/>
  <c r="A313" i="10" s="1"/>
  <c r="H312" i="10"/>
  <c r="F312" i="10"/>
  <c r="E312" i="10"/>
  <c r="C312" i="10"/>
  <c r="A312" i="10"/>
  <c r="H311" i="10"/>
  <c r="F311" i="10"/>
  <c r="E311" i="10"/>
  <c r="A311" i="10" s="1"/>
  <c r="C311" i="10"/>
  <c r="H310" i="10"/>
  <c r="F310" i="10"/>
  <c r="E310" i="10"/>
  <c r="A310" i="10" s="1"/>
  <c r="C310" i="10"/>
  <c r="E309" i="10"/>
  <c r="C309" i="10"/>
  <c r="A309" i="10" s="1"/>
  <c r="H308" i="10"/>
  <c r="F308" i="10"/>
  <c r="E308" i="10"/>
  <c r="A308" i="10" s="1"/>
  <c r="C308" i="10"/>
  <c r="E307" i="10"/>
  <c r="C307" i="10"/>
  <c r="A307" i="10" s="1"/>
  <c r="E306" i="10"/>
  <c r="C306" i="10"/>
  <c r="A306" i="10"/>
  <c r="E305" i="10"/>
  <c r="C305" i="10"/>
  <c r="A305" i="10"/>
  <c r="E304" i="10"/>
  <c r="A304" i="10" s="1"/>
  <c r="C304" i="10"/>
  <c r="E303" i="10"/>
  <c r="C303" i="10"/>
  <c r="A303" i="10" s="1"/>
  <c r="E302" i="10"/>
  <c r="C302" i="10"/>
  <c r="A302" i="10"/>
  <c r="E301" i="10"/>
  <c r="A301" i="10" s="1"/>
  <c r="C301" i="10"/>
  <c r="E300" i="10"/>
  <c r="C300" i="10"/>
  <c r="A300" i="10" s="1"/>
  <c r="E299" i="10"/>
  <c r="A299" i="10" s="1"/>
  <c r="C299" i="10"/>
  <c r="E298" i="10"/>
  <c r="C298" i="10"/>
  <c r="A298" i="10"/>
  <c r="E297" i="10"/>
  <c r="C297" i="10"/>
  <c r="A297" i="10"/>
  <c r="E296" i="10"/>
  <c r="C296" i="10"/>
  <c r="A296" i="10" s="1"/>
  <c r="E295" i="10"/>
  <c r="C295" i="10"/>
  <c r="A295" i="10" s="1"/>
  <c r="E294" i="10"/>
  <c r="C294" i="10"/>
  <c r="A294" i="10"/>
  <c r="E293" i="10"/>
  <c r="C293" i="10"/>
  <c r="A293" i="10" s="1"/>
  <c r="E292" i="10"/>
  <c r="A292" i="10" s="1"/>
  <c r="C292" i="10"/>
  <c r="E291" i="10"/>
  <c r="C291" i="10"/>
  <c r="A291" i="10" s="1"/>
  <c r="E290" i="10"/>
  <c r="C290" i="10"/>
  <c r="A290" i="10"/>
  <c r="E289" i="10"/>
  <c r="C289" i="10"/>
  <c r="A289" i="10"/>
  <c r="E288" i="10"/>
  <c r="C288" i="10"/>
  <c r="A288" i="10" s="1"/>
  <c r="E287" i="10"/>
  <c r="C287" i="10"/>
  <c r="A287" i="10" s="1"/>
  <c r="E286" i="10"/>
  <c r="C286" i="10"/>
  <c r="A286" i="10" s="1"/>
  <c r="E285" i="10"/>
  <c r="C285" i="10"/>
  <c r="A285" i="10" s="1"/>
  <c r="E284" i="10"/>
  <c r="C284" i="10"/>
  <c r="A284" i="10" s="1"/>
  <c r="H283" i="10"/>
  <c r="F283" i="10"/>
  <c r="E283" i="10"/>
  <c r="A283" i="10" s="1"/>
  <c r="C283" i="10"/>
  <c r="E282" i="10"/>
  <c r="C282" i="10"/>
  <c r="A282" i="10" s="1"/>
  <c r="H281" i="10"/>
  <c r="F281" i="10"/>
  <c r="E281" i="10"/>
  <c r="A281" i="10" s="1"/>
  <c r="C281" i="10"/>
  <c r="E280" i="10"/>
  <c r="C280" i="10"/>
  <c r="A280" i="10" s="1"/>
  <c r="H279" i="10"/>
  <c r="F279" i="10"/>
  <c r="E279" i="10"/>
  <c r="A279" i="10" s="1"/>
  <c r="C279" i="10"/>
  <c r="E278" i="10"/>
  <c r="C278" i="10"/>
  <c r="A278" i="10" s="1"/>
  <c r="E277" i="10"/>
  <c r="C277" i="10"/>
  <c r="A277" i="10"/>
  <c r="E276" i="10"/>
  <c r="C276" i="10"/>
  <c r="A276" i="10"/>
  <c r="E275" i="10"/>
  <c r="C275" i="10"/>
  <c r="A275" i="10"/>
  <c r="E274" i="10"/>
  <c r="C274" i="10"/>
  <c r="A274" i="10" s="1"/>
  <c r="E273" i="10"/>
  <c r="C273" i="10"/>
  <c r="A273" i="10" s="1"/>
  <c r="H272" i="10"/>
  <c r="F272" i="10"/>
  <c r="E272" i="10"/>
  <c r="A272" i="10" s="1"/>
  <c r="C272" i="10"/>
  <c r="E271" i="10"/>
  <c r="C271" i="10"/>
  <c r="A271" i="10" s="1"/>
  <c r="E270" i="10"/>
  <c r="C270" i="10"/>
  <c r="A270" i="10" s="1"/>
  <c r="E269" i="10"/>
  <c r="C269" i="10"/>
  <c r="A269" i="10" s="1"/>
  <c r="E268" i="10"/>
  <c r="C268" i="10"/>
  <c r="A268" i="10" s="1"/>
  <c r="E267" i="10"/>
  <c r="C267" i="10"/>
  <c r="A267" i="10"/>
  <c r="E266" i="10"/>
  <c r="C266" i="10"/>
  <c r="A266" i="10"/>
  <c r="E265" i="10"/>
  <c r="C265" i="10"/>
  <c r="A265" i="10"/>
  <c r="E264" i="10"/>
  <c r="C264" i="10"/>
  <c r="A264" i="10" s="1"/>
  <c r="E263" i="10"/>
  <c r="C263" i="10"/>
  <c r="A263" i="10" s="1"/>
  <c r="E262" i="10"/>
  <c r="C262" i="10"/>
  <c r="A262" i="10" s="1"/>
  <c r="E261" i="10"/>
  <c r="C261" i="10"/>
  <c r="A261" i="10" s="1"/>
  <c r="E260" i="10"/>
  <c r="C260" i="10"/>
  <c r="A260" i="10" s="1"/>
  <c r="E259" i="10"/>
  <c r="C259" i="10"/>
  <c r="A259" i="10"/>
  <c r="E258" i="10"/>
  <c r="C258" i="10"/>
  <c r="A258" i="10"/>
  <c r="E257" i="10"/>
  <c r="C257" i="10"/>
  <c r="A257" i="10"/>
  <c r="E256" i="10"/>
  <c r="A256" i="10" s="1"/>
  <c r="C256" i="10"/>
  <c r="E255" i="10"/>
  <c r="C255" i="10"/>
  <c r="A255" i="10" s="1"/>
  <c r="E254" i="10"/>
  <c r="C254" i="10"/>
  <c r="A254" i="10" s="1"/>
  <c r="E253" i="10"/>
  <c r="A253" i="10" s="1"/>
  <c r="C253" i="10"/>
  <c r="E252" i="10"/>
  <c r="C252" i="10"/>
  <c r="A252" i="10" s="1"/>
  <c r="H251" i="10"/>
  <c r="F251" i="10"/>
  <c r="E251" i="10"/>
  <c r="A251" i="10" s="1"/>
  <c r="C251" i="10"/>
  <c r="E250" i="10"/>
  <c r="C250" i="10"/>
  <c r="A250" i="10" s="1"/>
  <c r="E249" i="10"/>
  <c r="C249" i="10"/>
  <c r="A249" i="10"/>
  <c r="H248" i="10"/>
  <c r="F248" i="10"/>
  <c r="E248" i="10"/>
  <c r="A248" i="10" s="1"/>
  <c r="C248" i="10"/>
  <c r="E247" i="10"/>
  <c r="A247" i="10" s="1"/>
  <c r="C247" i="10"/>
  <c r="E246" i="10"/>
  <c r="C246" i="10"/>
  <c r="A246" i="10"/>
  <c r="H245" i="10"/>
  <c r="F245" i="10"/>
  <c r="E245" i="10"/>
  <c r="A245" i="10" s="1"/>
  <c r="C245" i="10"/>
  <c r="E244" i="10"/>
  <c r="C244" i="10"/>
  <c r="A244" i="10"/>
  <c r="E243" i="10"/>
  <c r="C243" i="10"/>
  <c r="A243" i="10"/>
  <c r="E242" i="10"/>
  <c r="A242" i="10" s="1"/>
  <c r="C242" i="10"/>
  <c r="E241" i="10"/>
  <c r="C241" i="10"/>
  <c r="A241" i="10"/>
  <c r="E240" i="10"/>
  <c r="C240" i="10"/>
  <c r="A240" i="10" s="1"/>
  <c r="E239" i="10"/>
  <c r="C239" i="10"/>
  <c r="A239" i="10" s="1"/>
  <c r="E238" i="10"/>
  <c r="A238" i="10" s="1"/>
  <c r="C238" i="10"/>
  <c r="E237" i="10"/>
  <c r="A237" i="10" s="1"/>
  <c r="C237" i="10"/>
  <c r="E236" i="10"/>
  <c r="C236" i="10"/>
  <c r="A236" i="10"/>
  <c r="E235" i="10"/>
  <c r="C235" i="10"/>
  <c r="A235" i="10"/>
  <c r="E234" i="10"/>
  <c r="A234" i="10" s="1"/>
  <c r="C234" i="10"/>
  <c r="E233" i="10"/>
  <c r="C233" i="10"/>
  <c r="A233" i="10"/>
  <c r="E232" i="10"/>
  <c r="C232" i="10"/>
  <c r="A232" i="10"/>
  <c r="E231" i="10"/>
  <c r="A231" i="10" s="1"/>
  <c r="C231" i="10"/>
  <c r="E230" i="10"/>
  <c r="C230" i="10"/>
  <c r="A230" i="10" s="1"/>
  <c r="H229" i="10"/>
  <c r="F229" i="10"/>
  <c r="E229" i="10"/>
  <c r="A229" i="10" s="1"/>
  <c r="C229" i="10"/>
  <c r="E228" i="10"/>
  <c r="C228" i="10"/>
  <c r="A228" i="10" s="1"/>
  <c r="E227" i="10"/>
  <c r="C227" i="10"/>
  <c r="A227" i="10"/>
  <c r="E226" i="10"/>
  <c r="C226" i="10"/>
  <c r="A226" i="10"/>
  <c r="E225" i="10"/>
  <c r="C225" i="10"/>
  <c r="A225" i="10"/>
  <c r="E224" i="10"/>
  <c r="C224" i="10"/>
  <c r="A224" i="10" s="1"/>
  <c r="E223" i="10"/>
  <c r="C223" i="10"/>
  <c r="A223" i="10" s="1"/>
  <c r="E222" i="10"/>
  <c r="C222" i="10"/>
  <c r="A222" i="10" s="1"/>
  <c r="E221" i="10"/>
  <c r="A221" i="10" s="1"/>
  <c r="C221" i="10"/>
  <c r="E220" i="10"/>
  <c r="A220" i="10" s="1"/>
  <c r="C220" i="10"/>
  <c r="E219" i="10"/>
  <c r="A219" i="10" s="1"/>
  <c r="C219" i="10"/>
  <c r="E218" i="10"/>
  <c r="C218" i="10"/>
  <c r="A218" i="10"/>
  <c r="E217" i="10"/>
  <c r="C217" i="10"/>
  <c r="A217" i="10"/>
  <c r="E216" i="10"/>
  <c r="C216" i="10"/>
  <c r="A216" i="10" s="1"/>
  <c r="E215" i="10"/>
  <c r="C215" i="10"/>
  <c r="A215" i="10" s="1"/>
  <c r="E214" i="10"/>
  <c r="C214" i="10"/>
  <c r="A214" i="10" s="1"/>
  <c r="E213" i="10"/>
  <c r="C213" i="10"/>
  <c r="A213" i="10" s="1"/>
  <c r="E212" i="10"/>
  <c r="A212" i="10" s="1"/>
  <c r="C212" i="10"/>
  <c r="E211" i="10"/>
  <c r="A211" i="10" s="1"/>
  <c r="C211" i="10"/>
  <c r="E210" i="10"/>
  <c r="C210" i="10"/>
  <c r="A210" i="10"/>
  <c r="H209" i="10"/>
  <c r="F209" i="10"/>
  <c r="E209" i="10"/>
  <c r="A209" i="10" s="1"/>
  <c r="C209" i="10"/>
  <c r="E208" i="10"/>
  <c r="C208" i="10"/>
  <c r="A208" i="10"/>
  <c r="E207" i="10"/>
  <c r="C207" i="10"/>
  <c r="A207" i="10"/>
  <c r="E206" i="10"/>
  <c r="C206" i="10"/>
  <c r="A206" i="10" s="1"/>
  <c r="H205" i="10"/>
  <c r="F205" i="10"/>
  <c r="E205" i="10"/>
  <c r="C205" i="10"/>
  <c r="A205" i="10"/>
  <c r="E204" i="10"/>
  <c r="C204" i="10"/>
  <c r="A204" i="10" s="1"/>
  <c r="E203" i="10"/>
  <c r="C203" i="10"/>
  <c r="A203" i="10" s="1"/>
  <c r="E202" i="10"/>
  <c r="C202" i="10"/>
  <c r="A202" i="10" s="1"/>
  <c r="E201" i="10"/>
  <c r="A201" i="10" s="1"/>
  <c r="C201" i="10"/>
  <c r="E200" i="10"/>
  <c r="C200" i="10"/>
  <c r="A200" i="10" s="1"/>
  <c r="E199" i="10"/>
  <c r="C199" i="10"/>
  <c r="A199" i="10"/>
  <c r="E198" i="10"/>
  <c r="C198" i="10"/>
  <c r="A198" i="10"/>
  <c r="H197" i="10"/>
  <c r="F197" i="10"/>
  <c r="E197" i="10"/>
  <c r="A197" i="10" s="1"/>
  <c r="C197" i="10"/>
  <c r="E196" i="10"/>
  <c r="C196" i="10"/>
  <c r="A196" i="10"/>
  <c r="E195" i="10"/>
  <c r="C195" i="10"/>
  <c r="A195" i="10"/>
  <c r="E194" i="10"/>
  <c r="C194" i="10"/>
  <c r="A194" i="10" s="1"/>
  <c r="F193" i="10"/>
  <c r="E193" i="10"/>
  <c r="A193" i="10" s="1"/>
  <c r="C193" i="10"/>
  <c r="E192" i="10"/>
  <c r="C192" i="10"/>
  <c r="A192" i="10"/>
  <c r="H191" i="10"/>
  <c r="F191" i="10"/>
  <c r="E191" i="10"/>
  <c r="A191" i="10" s="1"/>
  <c r="C191" i="10"/>
  <c r="E190" i="10"/>
  <c r="A190" i="10" s="1"/>
  <c r="C190" i="10"/>
  <c r="E189" i="10"/>
  <c r="C189" i="10"/>
  <c r="A189" i="10"/>
  <c r="E188" i="10"/>
  <c r="C188" i="10"/>
  <c r="A188" i="10"/>
  <c r="E187" i="10"/>
  <c r="A187" i="10" s="1"/>
  <c r="C187" i="10"/>
  <c r="E186" i="10"/>
  <c r="C186" i="10"/>
  <c r="A186" i="10" s="1"/>
  <c r="E185" i="10"/>
  <c r="C185" i="10"/>
  <c r="A185" i="10"/>
  <c r="E184" i="10"/>
  <c r="C184" i="10"/>
  <c r="A184" i="10" s="1"/>
  <c r="E183" i="10"/>
  <c r="C183" i="10"/>
  <c r="A183" i="10" s="1"/>
  <c r="E182" i="10"/>
  <c r="C182" i="10"/>
  <c r="A182" i="10"/>
  <c r="H181" i="10"/>
  <c r="F181" i="10"/>
  <c r="E181" i="10"/>
  <c r="A181" i="10" s="1"/>
  <c r="C181" i="10"/>
  <c r="H180" i="10"/>
  <c r="F180" i="10"/>
  <c r="E180" i="10"/>
  <c r="A180" i="10" s="1"/>
  <c r="C180" i="10"/>
  <c r="H179" i="10"/>
  <c r="F179" i="10"/>
  <c r="E179" i="10"/>
  <c r="C179" i="10"/>
  <c r="A179" i="10"/>
  <c r="E178" i="10"/>
  <c r="C178" i="10"/>
  <c r="A178" i="10" s="1"/>
  <c r="E177" i="10"/>
  <c r="C177" i="10"/>
  <c r="A177" i="10" s="1"/>
  <c r="H176" i="10"/>
  <c r="F176" i="10"/>
  <c r="E176" i="10"/>
  <c r="A176" i="10" s="1"/>
  <c r="C176" i="10"/>
  <c r="E175" i="10"/>
  <c r="C175" i="10"/>
  <c r="A175" i="10" s="1"/>
  <c r="H174" i="10"/>
  <c r="F174" i="10"/>
  <c r="E174" i="10"/>
  <c r="A174" i="10" s="1"/>
  <c r="C174" i="10"/>
  <c r="E173" i="10"/>
  <c r="C173" i="10"/>
  <c r="A173" i="10" s="1"/>
  <c r="E172" i="10"/>
  <c r="C172" i="10"/>
  <c r="A172" i="10"/>
  <c r="H171" i="10"/>
  <c r="F171" i="10"/>
  <c r="E171" i="10"/>
  <c r="A171" i="10" s="1"/>
  <c r="C171" i="10"/>
  <c r="E170" i="10"/>
  <c r="A170" i="10" s="1"/>
  <c r="C170" i="10"/>
  <c r="E169" i="10"/>
  <c r="C169" i="10"/>
  <c r="A169" i="10"/>
  <c r="E168" i="10"/>
  <c r="C168" i="10"/>
  <c r="A168" i="10"/>
  <c r="H167" i="10"/>
  <c r="F167" i="10"/>
  <c r="E167" i="10"/>
  <c r="C167" i="10"/>
  <c r="A167" i="10"/>
  <c r="E166" i="10"/>
  <c r="C166" i="10"/>
  <c r="A166" i="10"/>
  <c r="E165" i="10"/>
  <c r="C165" i="10"/>
  <c r="A165" i="10" s="1"/>
  <c r="E164" i="10"/>
  <c r="C164" i="10"/>
  <c r="A164" i="10" s="1"/>
  <c r="H163" i="10"/>
  <c r="F163" i="10"/>
  <c r="E163" i="10"/>
  <c r="A163" i="10" s="1"/>
  <c r="C163" i="10"/>
  <c r="H162" i="10"/>
  <c r="F162" i="10"/>
  <c r="E162" i="10"/>
  <c r="C162" i="10"/>
  <c r="A162" i="10"/>
  <c r="E161" i="10"/>
  <c r="C161" i="10"/>
  <c r="A161" i="10" s="1"/>
  <c r="E160" i="10"/>
  <c r="C160" i="10"/>
  <c r="A160" i="10" s="1"/>
  <c r="E159" i="10"/>
  <c r="C159" i="10"/>
  <c r="A159" i="10" s="1"/>
  <c r="H158" i="10"/>
  <c r="F158" i="10"/>
  <c r="E158" i="10"/>
  <c r="C158" i="10"/>
  <c r="A158" i="10"/>
  <c r="E157" i="10"/>
  <c r="C157" i="10"/>
  <c r="A157" i="10" s="1"/>
  <c r="H156" i="10"/>
  <c r="F156" i="10"/>
  <c r="E156" i="10"/>
  <c r="C156" i="10"/>
  <c r="A156" i="10"/>
  <c r="E155" i="10"/>
  <c r="C155" i="10"/>
  <c r="A155" i="10" s="1"/>
  <c r="H154" i="10"/>
  <c r="F154" i="10"/>
  <c r="E154" i="10"/>
  <c r="C154" i="10"/>
  <c r="A154" i="10"/>
  <c r="E153" i="10"/>
  <c r="C153" i="10"/>
  <c r="A153" i="10"/>
  <c r="E152" i="10"/>
  <c r="A152" i="10" s="1"/>
  <c r="C152" i="10"/>
  <c r="H151" i="10"/>
  <c r="F151" i="10"/>
  <c r="E151" i="10"/>
  <c r="C151" i="10"/>
  <c r="A151" i="10"/>
  <c r="E150" i="10"/>
  <c r="A150" i="10" s="1"/>
  <c r="C150" i="10"/>
  <c r="E149" i="10"/>
  <c r="C149" i="10"/>
  <c r="A149" i="10" s="1"/>
  <c r="E148" i="10"/>
  <c r="C148" i="10"/>
  <c r="A148" i="10"/>
  <c r="E147" i="10"/>
  <c r="C147" i="10"/>
  <c r="A147" i="10"/>
  <c r="E146" i="10"/>
  <c r="C146" i="10"/>
  <c r="A146" i="10"/>
  <c r="E145" i="10"/>
  <c r="C145" i="10"/>
  <c r="A145" i="10" s="1"/>
  <c r="H144" i="10"/>
  <c r="F144" i="10"/>
  <c r="E144" i="10"/>
  <c r="C144" i="10"/>
  <c r="A144" i="10"/>
  <c r="E143" i="10"/>
  <c r="C143" i="10"/>
  <c r="A143" i="10" s="1"/>
  <c r="E142" i="10"/>
  <c r="C142" i="10"/>
  <c r="A142" i="10" s="1"/>
  <c r="E141" i="10"/>
  <c r="C141" i="10"/>
  <c r="A141" i="10"/>
  <c r="E140" i="10"/>
  <c r="C140" i="10"/>
  <c r="A140" i="10" s="1"/>
  <c r="H139" i="10"/>
  <c r="F139" i="10"/>
  <c r="E139" i="10"/>
  <c r="C139" i="10"/>
  <c r="A139" i="10"/>
  <c r="E138" i="10"/>
  <c r="C138" i="10"/>
  <c r="A138" i="10" s="1"/>
  <c r="H137" i="10"/>
  <c r="F137" i="10"/>
  <c r="A137" i="10"/>
  <c r="E136" i="10"/>
  <c r="A136" i="10" s="1"/>
  <c r="C136" i="10"/>
  <c r="E135" i="10"/>
  <c r="C135" i="10"/>
  <c r="A135" i="10"/>
  <c r="E134" i="10"/>
  <c r="C134" i="10"/>
  <c r="A134" i="10"/>
  <c r="E133" i="10"/>
  <c r="C133" i="10"/>
  <c r="A133" i="10" s="1"/>
  <c r="E132" i="10"/>
  <c r="C132" i="10"/>
  <c r="A132" i="10" s="1"/>
  <c r="E131" i="10"/>
  <c r="C131" i="10"/>
  <c r="A131" i="10" s="1"/>
  <c r="E130" i="10"/>
  <c r="C130" i="10"/>
  <c r="A130" i="10" s="1"/>
  <c r="E129" i="10"/>
  <c r="C129" i="10"/>
  <c r="A129" i="10" s="1"/>
  <c r="E128" i="10"/>
  <c r="A128" i="10" s="1"/>
  <c r="C128" i="10"/>
  <c r="E127" i="10"/>
  <c r="C127" i="10"/>
  <c r="A127" i="10"/>
  <c r="H126" i="10"/>
  <c r="F126" i="10"/>
  <c r="E126" i="10"/>
  <c r="A126" i="10" s="1"/>
  <c r="C126" i="10"/>
  <c r="E125" i="10"/>
  <c r="C125" i="10"/>
  <c r="A125" i="10"/>
  <c r="E124" i="10"/>
  <c r="C124" i="10"/>
  <c r="A124" i="10"/>
  <c r="E123" i="10"/>
  <c r="C123" i="10"/>
  <c r="A123" i="10" s="1"/>
  <c r="E122" i="10"/>
  <c r="C122" i="10"/>
  <c r="A122" i="10" s="1"/>
  <c r="E121" i="10"/>
  <c r="C121" i="10"/>
  <c r="A121" i="10" s="1"/>
  <c r="H120" i="10"/>
  <c r="F120" i="10"/>
  <c r="E120" i="10"/>
  <c r="C120" i="10"/>
  <c r="A120" i="10"/>
  <c r="E119" i="10"/>
  <c r="C119" i="10"/>
  <c r="A119" i="10" s="1"/>
  <c r="H118" i="10"/>
  <c r="F118" i="10"/>
  <c r="E118" i="10"/>
  <c r="C118" i="10"/>
  <c r="A118" i="10"/>
  <c r="E117" i="10"/>
  <c r="C117" i="10"/>
  <c r="A117" i="10" s="1"/>
  <c r="E116" i="10"/>
  <c r="C116" i="10"/>
  <c r="A116" i="10"/>
  <c r="E115" i="10"/>
  <c r="C115" i="10"/>
  <c r="A115" i="10" s="1"/>
  <c r="H114" i="10"/>
  <c r="F114" i="10"/>
  <c r="E114" i="10"/>
  <c r="A114" i="10" s="1"/>
  <c r="C114" i="10"/>
  <c r="E113" i="10"/>
  <c r="C113" i="10"/>
  <c r="A113" i="10" s="1"/>
  <c r="E112" i="10"/>
  <c r="C112" i="10"/>
  <c r="A112" i="10"/>
  <c r="H111" i="10"/>
  <c r="F111" i="10"/>
  <c r="E111" i="10"/>
  <c r="A111" i="10" s="1"/>
  <c r="C111" i="10"/>
  <c r="E110" i="10"/>
  <c r="C110" i="10"/>
  <c r="A110" i="10"/>
  <c r="E109" i="10"/>
  <c r="C109" i="10"/>
  <c r="A109" i="10"/>
  <c r="E108" i="10"/>
  <c r="C108" i="10"/>
  <c r="A108" i="10"/>
  <c r="E107" i="10"/>
  <c r="C107" i="10"/>
  <c r="A107" i="10" s="1"/>
  <c r="E106" i="10"/>
  <c r="C106" i="10"/>
  <c r="A106" i="10" s="1"/>
  <c r="E105" i="10"/>
  <c r="C105" i="10"/>
  <c r="A105" i="10" s="1"/>
  <c r="E104" i="10"/>
  <c r="C104" i="10"/>
  <c r="A104" i="10" s="1"/>
  <c r="E103" i="10"/>
  <c r="C103" i="10"/>
  <c r="A103" i="10" s="1"/>
  <c r="H102" i="10"/>
  <c r="F102" i="10"/>
  <c r="E102" i="10"/>
  <c r="A102" i="10" s="1"/>
  <c r="C102" i="10"/>
  <c r="E101" i="10"/>
  <c r="C101" i="10"/>
  <c r="A101" i="10" s="1"/>
  <c r="E100" i="10"/>
  <c r="C100" i="10"/>
  <c r="A100" i="10"/>
  <c r="E99" i="10"/>
  <c r="C99" i="10"/>
  <c r="A99" i="10"/>
  <c r="E98" i="10"/>
  <c r="C98" i="10"/>
  <c r="A98" i="10"/>
  <c r="E97" i="10"/>
  <c r="C97" i="10"/>
  <c r="A97" i="10" s="1"/>
  <c r="H96" i="10"/>
  <c r="F96" i="10"/>
  <c r="A96" i="10"/>
  <c r="E95" i="10"/>
  <c r="C95" i="10"/>
  <c r="A95" i="10" s="1"/>
  <c r="E94" i="10"/>
  <c r="C94" i="10"/>
  <c r="A94" i="10" s="1"/>
  <c r="E93" i="10"/>
  <c r="C93" i="10"/>
  <c r="A93" i="10" s="1"/>
  <c r="H92" i="10"/>
  <c r="F92" i="10"/>
  <c r="E92" i="10"/>
  <c r="A92" i="10" s="1"/>
  <c r="C92" i="10"/>
  <c r="E91" i="10"/>
  <c r="C91" i="10"/>
  <c r="A91" i="10" s="1"/>
  <c r="E90" i="10"/>
  <c r="C90" i="10"/>
  <c r="A90" i="10"/>
  <c r="E89" i="10"/>
  <c r="C89" i="10"/>
  <c r="A89" i="10"/>
  <c r="E88" i="10"/>
  <c r="C88" i="10"/>
  <c r="A88" i="10"/>
  <c r="E87" i="10"/>
  <c r="C87" i="10"/>
  <c r="A87" i="10" s="1"/>
  <c r="E86" i="10"/>
  <c r="C86" i="10"/>
  <c r="A86" i="10" s="1"/>
  <c r="E85" i="10"/>
  <c r="C85" i="10"/>
  <c r="A85" i="10" s="1"/>
  <c r="E84" i="10"/>
  <c r="C84" i="10"/>
  <c r="A84" i="10" s="1"/>
  <c r="E83" i="10"/>
  <c r="C83" i="10"/>
  <c r="A83" i="10" s="1"/>
  <c r="E82" i="10"/>
  <c r="C82" i="10"/>
  <c r="A82" i="10"/>
  <c r="E81" i="10"/>
  <c r="C81" i="10"/>
  <c r="A81" i="10"/>
  <c r="C80" i="10"/>
  <c r="A80" i="10" s="1"/>
  <c r="C79" i="10"/>
  <c r="A79" i="10" s="1"/>
  <c r="H78" i="10"/>
  <c r="F78" i="10"/>
  <c r="E78" i="10"/>
  <c r="C78" i="10"/>
  <c r="A78" i="10"/>
  <c r="C77" i="10"/>
  <c r="A77" i="10"/>
  <c r="C76" i="10"/>
  <c r="A76" i="10"/>
  <c r="C75" i="10"/>
  <c r="A75" i="10" s="1"/>
  <c r="H74" i="10"/>
  <c r="F74" i="10"/>
  <c r="E74" i="10"/>
  <c r="C74" i="10"/>
  <c r="A74" i="10"/>
  <c r="C73" i="10"/>
  <c r="A73" i="10" s="1"/>
  <c r="E72" i="10"/>
  <c r="C72" i="10"/>
  <c r="A72" i="10"/>
  <c r="E71" i="10"/>
  <c r="C71" i="10"/>
  <c r="A71" i="10"/>
  <c r="C70" i="10"/>
  <c r="A70" i="10" s="1"/>
  <c r="C69" i="10"/>
  <c r="A69" i="10"/>
  <c r="C68" i="10"/>
  <c r="A68" i="10" s="1"/>
  <c r="C67" i="10"/>
  <c r="A67" i="10" s="1"/>
  <c r="E66" i="10"/>
  <c r="A66" i="10" s="1"/>
  <c r="C66" i="10"/>
  <c r="C65" i="10"/>
  <c r="A65" i="10" s="1"/>
  <c r="C64" i="10"/>
  <c r="A64" i="10"/>
  <c r="C63" i="10"/>
  <c r="A63" i="10"/>
  <c r="C62" i="10"/>
  <c r="A62" i="10" s="1"/>
  <c r="H61" i="10"/>
  <c r="F61" i="10"/>
  <c r="E61" i="10"/>
  <c r="C61" i="10"/>
  <c r="A61" i="10"/>
  <c r="C60" i="10"/>
  <c r="A60" i="10" s="1"/>
  <c r="H59" i="10"/>
  <c r="F59" i="10"/>
  <c r="E59" i="10"/>
  <c r="C59" i="10"/>
  <c r="A59" i="10"/>
  <c r="E58" i="10"/>
  <c r="A58" i="10" s="1"/>
  <c r="C58" i="10"/>
  <c r="C57" i="10"/>
  <c r="A57" i="10"/>
  <c r="C56" i="10"/>
  <c r="A56" i="10" s="1"/>
  <c r="E55" i="10"/>
  <c r="C55" i="10"/>
  <c r="A55" i="10"/>
  <c r="C54" i="10"/>
  <c r="A54" i="10" s="1"/>
  <c r="C53" i="10"/>
  <c r="A53" i="10" s="1"/>
  <c r="C52" i="10"/>
  <c r="A52" i="10"/>
  <c r="C51" i="10"/>
  <c r="A51" i="10"/>
  <c r="E50" i="10"/>
  <c r="C50" i="10"/>
  <c r="A50" i="10"/>
  <c r="E49" i="10"/>
  <c r="C49" i="10"/>
  <c r="A49" i="10"/>
  <c r="C48" i="10"/>
  <c r="A48" i="10"/>
  <c r="C47" i="10"/>
  <c r="A47" i="10" s="1"/>
  <c r="C46" i="10"/>
  <c r="A46" i="10" s="1"/>
  <c r="E45" i="10"/>
  <c r="C45" i="10"/>
  <c r="A45" i="10"/>
  <c r="C44" i="10"/>
  <c r="A44" i="10" s="1"/>
  <c r="C43" i="10"/>
  <c r="A43" i="10"/>
  <c r="C42" i="10"/>
  <c r="A42" i="10" s="1"/>
  <c r="C41" i="10"/>
  <c r="A41" i="10" s="1"/>
  <c r="H40" i="10"/>
  <c r="F40" i="10"/>
  <c r="E40" i="10"/>
  <c r="C40" i="10"/>
  <c r="A40" i="10"/>
  <c r="C39" i="10"/>
  <c r="A39" i="10"/>
  <c r="C38" i="10"/>
  <c r="A38" i="10"/>
  <c r="H37" i="10"/>
  <c r="F37" i="10"/>
  <c r="E37" i="10"/>
  <c r="A37" i="10" s="1"/>
  <c r="C37" i="10"/>
  <c r="H36" i="10"/>
  <c r="F36" i="10"/>
  <c r="E36" i="10"/>
  <c r="A36" i="10" s="1"/>
  <c r="C36" i="10"/>
  <c r="E35" i="10"/>
  <c r="A35" i="10" s="1"/>
  <c r="C35" i="10"/>
  <c r="H34" i="10"/>
  <c r="F34" i="10"/>
  <c r="E34" i="10"/>
  <c r="A34" i="10" s="1"/>
  <c r="C34" i="10"/>
  <c r="C33" i="10"/>
  <c r="A33" i="10" s="1"/>
  <c r="C32" i="10"/>
  <c r="A32" i="10"/>
  <c r="H31" i="10"/>
  <c r="F31" i="10"/>
  <c r="E31" i="10"/>
  <c r="C31" i="10"/>
  <c r="A31" i="10"/>
  <c r="C30" i="10"/>
  <c r="A30" i="10" s="1"/>
  <c r="E29" i="10"/>
  <c r="C29" i="10"/>
  <c r="A29" i="10"/>
  <c r="H28" i="10"/>
  <c r="F28" i="10"/>
  <c r="E28" i="10"/>
  <c r="A28" i="10" s="1"/>
  <c r="C27" i="10"/>
  <c r="A27" i="10"/>
  <c r="H26" i="10"/>
  <c r="F26" i="10"/>
  <c r="E26" i="10"/>
  <c r="C26" i="10"/>
  <c r="A26" i="10"/>
  <c r="H25" i="10"/>
  <c r="F25" i="10"/>
  <c r="E25" i="10"/>
  <c r="C25" i="10"/>
  <c r="A25" i="10"/>
  <c r="H24" i="10"/>
  <c r="F24" i="10"/>
  <c r="E24" i="10"/>
  <c r="A24" i="10" s="1"/>
  <c r="C24" i="10"/>
  <c r="H23" i="10"/>
  <c r="F23" i="10"/>
  <c r="E23" i="10"/>
  <c r="A23" i="10" s="1"/>
  <c r="C23" i="10"/>
  <c r="C22" i="10"/>
  <c r="A22" i="10" s="1"/>
  <c r="H21" i="10"/>
  <c r="F21" i="10"/>
  <c r="E21" i="10"/>
  <c r="A21" i="10" s="1"/>
  <c r="C21" i="10"/>
  <c r="C20" i="10"/>
  <c r="A20" i="10"/>
  <c r="E19" i="10"/>
  <c r="C19" i="10"/>
  <c r="A19" i="10"/>
  <c r="C18" i="10"/>
  <c r="A18" i="10"/>
  <c r="E17" i="10"/>
  <c r="C17" i="10"/>
  <c r="A17" i="10"/>
  <c r="C16" i="10"/>
  <c r="A16" i="10" s="1"/>
  <c r="H15" i="10"/>
  <c r="F15" i="10"/>
  <c r="E15" i="10"/>
  <c r="A15" i="10" s="1"/>
  <c r="C15" i="10"/>
  <c r="C14" i="10"/>
  <c r="A14" i="10" s="1"/>
  <c r="H13" i="10"/>
  <c r="F13" i="10"/>
  <c r="E13" i="10"/>
  <c r="A13" i="10" s="1"/>
  <c r="C13" i="10"/>
  <c r="C12" i="10"/>
  <c r="A12" i="10"/>
  <c r="C11" i="10"/>
  <c r="A11" i="10" s="1"/>
  <c r="H10" i="10"/>
  <c r="F10" i="10"/>
  <c r="E10" i="10"/>
  <c r="A10" i="10" s="1"/>
  <c r="C10" i="10"/>
  <c r="C9" i="10"/>
  <c r="A9" i="10" s="1"/>
  <c r="H8" i="10"/>
  <c r="F8" i="10"/>
  <c r="E8" i="10"/>
  <c r="A8" i="10" s="1"/>
  <c r="C8" i="10"/>
  <c r="C7" i="10"/>
  <c r="A7" i="10"/>
  <c r="H6" i="10"/>
  <c r="F6" i="10"/>
  <c r="E6" i="10"/>
  <c r="C6" i="10"/>
  <c r="A6" i="10"/>
  <c r="C5" i="10"/>
  <c r="A5" i="10" s="1"/>
  <c r="H4" i="10"/>
  <c r="F4" i="10"/>
  <c r="E4" i="10"/>
  <c r="C4" i="10"/>
  <c r="A4" i="10"/>
  <c r="H3" i="10"/>
  <c r="F3" i="10"/>
  <c r="E3" i="10"/>
  <c r="C3" i="10"/>
  <c r="A3" i="10"/>
  <c r="C2" i="10"/>
  <c r="A2" i="10"/>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A357" i="8"/>
  <c r="A356" i="8"/>
  <c r="A355" i="8"/>
  <c r="A354" i="8"/>
  <c r="A353" i="8"/>
  <c r="A352" i="8"/>
  <c r="A351" i="8"/>
  <c r="A350" i="8"/>
  <c r="A349" i="8"/>
  <c r="A348" i="8"/>
  <c r="A347" i="8"/>
  <c r="A346" i="8"/>
  <c r="A345" i="8"/>
  <c r="A344" i="8"/>
  <c r="A343" i="8"/>
  <c r="A342" i="8"/>
  <c r="A341" i="8"/>
  <c r="A340" i="8"/>
  <c r="A339" i="8"/>
  <c r="A338" i="8"/>
  <c r="A337" i="8"/>
  <c r="A336" i="8"/>
  <c r="A335" i="8"/>
  <c r="A334" i="8"/>
  <c r="A333" i="8"/>
  <c r="A332" i="8"/>
  <c r="A331" i="8"/>
  <c r="A330" i="8"/>
  <c r="A329" i="8"/>
  <c r="A328" i="8"/>
  <c r="A327" i="8"/>
  <c r="A326" i="8"/>
  <c r="A325" i="8"/>
  <c r="A324" i="8"/>
  <c r="A323" i="8"/>
  <c r="A322" i="8"/>
  <c r="A321" i="8"/>
  <c r="A320" i="8"/>
  <c r="A319" i="8"/>
  <c r="A318" i="8"/>
  <c r="A317" i="8"/>
  <c r="A316" i="8"/>
  <c r="A315" i="8"/>
  <c r="A314" i="8"/>
  <c r="A313" i="8"/>
  <c r="A312" i="8"/>
  <c r="A311" i="8"/>
  <c r="A310" i="8"/>
  <c r="A309" i="8"/>
  <c r="A308" i="8"/>
  <c r="A307" i="8"/>
  <c r="A306" i="8"/>
  <c r="A305" i="8"/>
  <c r="A304" i="8"/>
  <c r="A303" i="8"/>
  <c r="A302" i="8"/>
  <c r="A301" i="8"/>
  <c r="A300" i="8"/>
  <c r="A299" i="8"/>
  <c r="A298" i="8"/>
  <c r="A297" i="8"/>
  <c r="A296" i="8"/>
  <c r="A295" i="8"/>
  <c r="A294" i="8"/>
  <c r="A293" i="8"/>
  <c r="A292" i="8"/>
  <c r="A291" i="8"/>
  <c r="A290" i="8"/>
  <c r="A289" i="8"/>
  <c r="A288" i="8"/>
  <c r="A287" i="8"/>
  <c r="A286" i="8"/>
  <c r="A285" i="8"/>
  <c r="A284" i="8"/>
  <c r="A283" i="8"/>
  <c r="A282" i="8"/>
  <c r="A281" i="8"/>
  <c r="A280" i="8"/>
  <c r="A279" i="8"/>
  <c r="A278" i="8"/>
  <c r="A277" i="8"/>
  <c r="A276" i="8"/>
  <c r="A275" i="8"/>
  <c r="A274" i="8"/>
  <c r="A273" i="8"/>
  <c r="A272" i="8"/>
  <c r="A271" i="8"/>
  <c r="A270" i="8"/>
  <c r="A269" i="8"/>
  <c r="A268" i="8"/>
  <c r="A267" i="8"/>
  <c r="A266" i="8"/>
  <c r="A265" i="8"/>
  <c r="A264" i="8"/>
  <c r="A263" i="8"/>
  <c r="A262" i="8"/>
  <c r="A261" i="8"/>
  <c r="A260" i="8"/>
  <c r="A259" i="8"/>
  <c r="A258" i="8"/>
  <c r="A257" i="8"/>
  <c r="A256" i="8"/>
  <c r="A255" i="8"/>
  <c r="A254" i="8"/>
  <c r="A253" i="8"/>
  <c r="A252" i="8"/>
  <c r="A251" i="8"/>
  <c r="A250" i="8"/>
  <c r="A249" i="8"/>
  <c r="A248" i="8"/>
  <c r="A247" i="8"/>
  <c r="A246" i="8"/>
  <c r="A245" i="8"/>
  <c r="A244" i="8"/>
  <c r="A243" i="8"/>
  <c r="A242" i="8"/>
  <c r="A241" i="8"/>
  <c r="A240" i="8"/>
  <c r="A239" i="8"/>
  <c r="A238" i="8"/>
  <c r="A237" i="8"/>
  <c r="A236" i="8"/>
  <c r="A235" i="8"/>
  <c r="A234" i="8"/>
  <c r="A233" i="8"/>
  <c r="A232" i="8"/>
  <c r="A231" i="8"/>
  <c r="A230" i="8"/>
  <c r="A229" i="8"/>
  <c r="A228" i="8"/>
  <c r="A227" i="8"/>
  <c r="A226" i="8"/>
  <c r="A225" i="8"/>
  <c r="A224" i="8"/>
  <c r="A223" i="8"/>
  <c r="A222" i="8"/>
  <c r="A221" i="8"/>
  <c r="A220" i="8"/>
  <c r="A219" i="8"/>
  <c r="A218" i="8"/>
  <c r="A217" i="8"/>
  <c r="A216" i="8"/>
  <c r="A215" i="8"/>
  <c r="A214" i="8"/>
  <c r="A213" i="8"/>
  <c r="A212" i="8"/>
  <c r="A211" i="8"/>
  <c r="A210" i="8"/>
  <c r="A209" i="8"/>
  <c r="A208" i="8"/>
  <c r="A207" i="8"/>
  <c r="A206" i="8"/>
  <c r="A205" i="8"/>
  <c r="A204" i="8"/>
  <c r="A203" i="8"/>
  <c r="A202" i="8"/>
  <c r="A201" i="8"/>
  <c r="A200" i="8"/>
  <c r="A199" i="8"/>
  <c r="A198" i="8"/>
  <c r="A197" i="8"/>
  <c r="A196" i="8"/>
  <c r="A195" i="8"/>
  <c r="A194" i="8"/>
  <c r="A193" i="8"/>
  <c r="A192" i="8"/>
  <c r="A191" i="8"/>
  <c r="A190" i="8"/>
  <c r="A189" i="8"/>
  <c r="A188" i="8"/>
  <c r="A187" i="8"/>
  <c r="A186" i="8"/>
  <c r="A185" i="8"/>
  <c r="A184" i="8"/>
  <c r="A183" i="8"/>
  <c r="A182" i="8"/>
  <c r="A181" i="8"/>
  <c r="A180" i="8"/>
  <c r="A179" i="8"/>
  <c r="A178" i="8"/>
  <c r="A177" i="8"/>
  <c r="A176" i="8"/>
  <c r="A175" i="8"/>
  <c r="A174" i="8"/>
  <c r="A173" i="8"/>
  <c r="A172" i="8"/>
  <c r="A171" i="8"/>
  <c r="A170" i="8"/>
  <c r="A169" i="8"/>
  <c r="A168" i="8"/>
  <c r="A167" i="8"/>
  <c r="A166" i="8"/>
  <c r="A165" i="8"/>
  <c r="A164" i="8"/>
  <c r="A163" i="8"/>
  <c r="A162" i="8"/>
  <c r="A161" i="8"/>
  <c r="A160" i="8"/>
  <c r="A159" i="8"/>
  <c r="A158" i="8"/>
  <c r="A157" i="8"/>
  <c r="A156" i="8"/>
  <c r="A155" i="8"/>
  <c r="A154" i="8"/>
  <c r="A153" i="8"/>
  <c r="A152" i="8"/>
  <c r="A151" i="8"/>
  <c r="A150" i="8"/>
  <c r="A149" i="8"/>
  <c r="A148" i="8"/>
  <c r="A147" i="8"/>
  <c r="A146" i="8"/>
  <c r="A145" i="8"/>
  <c r="A144" i="8"/>
  <c r="A143" i="8"/>
  <c r="A142" i="8"/>
  <c r="A141" i="8"/>
  <c r="A140" i="8"/>
  <c r="A139" i="8"/>
  <c r="A138" i="8"/>
  <c r="A137" i="8"/>
  <c r="A136" i="8"/>
  <c r="A135" i="8"/>
  <c r="A134" i="8"/>
  <c r="A133" i="8"/>
  <c r="A132" i="8"/>
  <c r="A131" i="8"/>
  <c r="A130" i="8"/>
  <c r="A129" i="8"/>
  <c r="A128" i="8"/>
  <c r="A127" i="8"/>
  <c r="A126" i="8"/>
  <c r="A125" i="8"/>
  <c r="A124" i="8"/>
  <c r="A123" i="8"/>
  <c r="A122" i="8"/>
  <c r="A121" i="8"/>
  <c r="A120" i="8"/>
  <c r="A119" i="8"/>
  <c r="A118" i="8"/>
  <c r="A117" i="8"/>
  <c r="A116" i="8"/>
  <c r="A115" i="8"/>
  <c r="A114" i="8"/>
  <c r="A113" i="8"/>
  <c r="A112" i="8"/>
  <c r="A111" i="8"/>
  <c r="A110" i="8"/>
  <c r="A109" i="8"/>
  <c r="A108" i="8"/>
  <c r="A107" i="8"/>
  <c r="A106" i="8"/>
  <c r="A105" i="8"/>
  <c r="A104" i="8"/>
  <c r="A103" i="8"/>
  <c r="A102" i="8"/>
  <c r="A101" i="8"/>
  <c r="A100" i="8"/>
  <c r="A99" i="8"/>
  <c r="A98" i="8"/>
  <c r="A97" i="8"/>
  <c r="A96" i="8"/>
  <c r="A95" i="8"/>
  <c r="A94" i="8"/>
  <c r="A93" i="8"/>
  <c r="A92" i="8"/>
  <c r="A91" i="8"/>
  <c r="A90" i="8"/>
  <c r="A89" i="8"/>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A2" i="8"/>
  <c r="P7" i="6"/>
  <c r="P6" i="6"/>
  <c r="P5" i="6"/>
  <c r="P3" i="6"/>
  <c r="O2" i="6"/>
  <c r="N2" i="6"/>
  <c r="M2" i="6"/>
  <c r="L2" i="6"/>
  <c r="K2" i="6"/>
  <c r="P71" i="5"/>
  <c r="P70" i="5"/>
  <c r="P69" i="5"/>
  <c r="P68" i="5"/>
  <c r="P67" i="5"/>
  <c r="P66" i="5"/>
  <c r="P65" i="5"/>
  <c r="P64" i="5"/>
  <c r="P63" i="5"/>
  <c r="P62" i="5"/>
  <c r="P61" i="5"/>
  <c r="P60" i="5"/>
  <c r="P59" i="5"/>
  <c r="P58" i="5"/>
  <c r="P57" i="5"/>
  <c r="P56" i="5"/>
  <c r="P55" i="5"/>
  <c r="P54" i="5"/>
  <c r="P53" i="5"/>
  <c r="P52" i="5"/>
  <c r="P51" i="5"/>
  <c r="P50" i="5"/>
  <c r="P49" i="5"/>
  <c r="P48" i="5"/>
  <c r="P47" i="5"/>
  <c r="P46" i="5"/>
  <c r="P45" i="5"/>
  <c r="P43" i="5"/>
  <c r="P42" i="5"/>
  <c r="P41" i="5"/>
  <c r="N41" i="5"/>
  <c r="N39" i="5"/>
  <c r="P39" i="5" s="1"/>
  <c r="P38" i="5"/>
  <c r="P37" i="5"/>
  <c r="P35" i="5"/>
  <c r="P34" i="5"/>
  <c r="N32" i="5"/>
  <c r="P32" i="5" s="1"/>
  <c r="N31" i="5"/>
  <c r="P31" i="5" s="1"/>
  <c r="N30" i="5"/>
  <c r="P30" i="5" s="1"/>
  <c r="P29" i="5"/>
  <c r="N29" i="5"/>
  <c r="P28" i="5"/>
  <c r="P27" i="5"/>
  <c r="O27" i="5"/>
  <c r="P26" i="5"/>
  <c r="P25" i="5"/>
  <c r="P24" i="5"/>
  <c r="P23" i="5"/>
  <c r="P22" i="5"/>
  <c r="O21" i="5"/>
  <c r="P21" i="5" s="1"/>
  <c r="D21" i="5"/>
  <c r="O20" i="5"/>
  <c r="P20" i="5" s="1"/>
  <c r="P19" i="5"/>
  <c r="P18" i="5"/>
  <c r="P17" i="5"/>
  <c r="P16" i="5"/>
  <c r="P15" i="5"/>
  <c r="P14" i="5"/>
  <c r="O12" i="5"/>
  <c r="P12" i="5" s="1"/>
  <c r="O11" i="5"/>
  <c r="P11" i="5" s="1"/>
  <c r="O10" i="5"/>
  <c r="P10" i="5" s="1"/>
  <c r="P8" i="5"/>
  <c r="O8" i="5"/>
  <c r="P7" i="5"/>
  <c r="P6" i="5"/>
  <c r="P5" i="5"/>
  <c r="K4" i="5"/>
  <c r="M3" i="5"/>
  <c r="L3" i="5"/>
  <c r="K3" i="5"/>
  <c r="O2" i="5"/>
  <c r="L2" i="5"/>
  <c r="J1" i="5"/>
  <c r="I1" i="5"/>
  <c r="H1" i="5"/>
  <c r="F1" i="5"/>
  <c r="P53" i="3"/>
  <c r="P52" i="3"/>
  <c r="P51" i="3"/>
  <c r="P50" i="3"/>
  <c r="P49" i="3"/>
  <c r="P48" i="3"/>
  <c r="P47" i="3"/>
  <c r="P46" i="3"/>
  <c r="P45" i="3"/>
  <c r="N44" i="3"/>
  <c r="N44" i="5" s="1"/>
  <c r="P44" i="5" s="1"/>
  <c r="P43" i="3"/>
  <c r="P42" i="3"/>
  <c r="P41" i="3"/>
  <c r="N41" i="3"/>
  <c r="N40" i="3"/>
  <c r="N40" i="5" s="1"/>
  <c r="P40" i="5" s="1"/>
  <c r="N39" i="3"/>
  <c r="P39" i="3" s="1"/>
  <c r="P38" i="3"/>
  <c r="P37" i="3"/>
  <c r="N36" i="3"/>
  <c r="P36" i="3" s="1"/>
  <c r="P35" i="3"/>
  <c r="P34" i="3"/>
  <c r="N33" i="3"/>
  <c r="P33" i="3" s="1"/>
  <c r="P32" i="3"/>
  <c r="N32" i="3"/>
  <c r="P31" i="3"/>
  <c r="N31" i="3"/>
  <c r="N30" i="3"/>
  <c r="P29" i="3"/>
  <c r="N29" i="3"/>
  <c r="O28" i="3"/>
  <c r="P28" i="3" s="1"/>
  <c r="P27" i="3"/>
  <c r="P26" i="3"/>
  <c r="P25" i="3"/>
  <c r="P24" i="3"/>
  <c r="P23" i="3"/>
  <c r="P22" i="3"/>
  <c r="P21" i="3"/>
  <c r="O21" i="3"/>
  <c r="D21" i="3"/>
  <c r="P20" i="3"/>
  <c r="O20" i="3"/>
  <c r="P19" i="3"/>
  <c r="P18" i="3"/>
  <c r="P17" i="3"/>
  <c r="P16" i="3"/>
  <c r="P15" i="3"/>
  <c r="P14" i="3"/>
  <c r="O13" i="3"/>
  <c r="O13" i="5" s="1"/>
  <c r="P13" i="5" s="1"/>
  <c r="O12" i="3"/>
  <c r="P12" i="3" s="1"/>
  <c r="O11" i="3"/>
  <c r="P11" i="3" s="1"/>
  <c r="P10" i="3"/>
  <c r="O10" i="3"/>
  <c r="O9" i="3"/>
  <c r="P9" i="3" s="1"/>
  <c r="P8" i="3"/>
  <c r="O8" i="3"/>
  <c r="O7" i="3"/>
  <c r="O7" i="5" s="1"/>
  <c r="P6" i="3"/>
  <c r="P5" i="3"/>
  <c r="M4" i="3"/>
  <c r="M3" i="3"/>
  <c r="L3" i="3"/>
  <c r="L4" i="3" s="1"/>
  <c r="K3" i="3"/>
  <c r="P2" i="3"/>
  <c r="O2" i="3"/>
  <c r="L2" i="3"/>
  <c r="K2" i="3"/>
  <c r="K4" i="3" s="1"/>
  <c r="J1" i="3"/>
  <c r="I1" i="3"/>
  <c r="H1" i="3"/>
  <c r="F1" i="3"/>
  <c r="M2" i="5" l="1"/>
  <c r="M4" i="5" s="1"/>
  <c r="P40" i="3"/>
  <c r="O3" i="3"/>
  <c r="L4" i="5"/>
  <c r="N36" i="5"/>
  <c r="P36" i="5" s="1"/>
  <c r="P13" i="3"/>
  <c r="P30" i="3"/>
  <c r="N3" i="3"/>
  <c r="N4" i="3" s="1"/>
  <c r="P4" i="3" s="1"/>
  <c r="O9" i="5"/>
  <c r="N33" i="5"/>
  <c r="P3" i="3"/>
  <c r="P44" i="3"/>
  <c r="P7" i="3"/>
  <c r="O4" i="3"/>
  <c r="P2" i="6"/>
  <c r="I13" i="11"/>
  <c r="I15" i="11"/>
  <c r="I17" i="11"/>
  <c r="I19" i="11"/>
  <c r="I21" i="11"/>
  <c r="I29" i="11"/>
  <c r="I31" i="11"/>
  <c r="I35" i="11"/>
  <c r="F37" i="11"/>
  <c r="F45" i="11"/>
  <c r="I49" i="11"/>
  <c r="F125" i="11"/>
  <c r="I137" i="11"/>
  <c r="F153" i="11"/>
  <c r="I181" i="11"/>
  <c r="F215" i="11"/>
  <c r="F225" i="11"/>
  <c r="F230" i="11"/>
  <c r="F229" i="11"/>
  <c r="I242" i="11"/>
  <c r="F299" i="11"/>
  <c r="F300" i="11"/>
  <c r="I313" i="11"/>
  <c r="I125" i="11"/>
  <c r="I215" i="11"/>
  <c r="F303" i="11"/>
  <c r="F302" i="11"/>
  <c r="F319" i="11"/>
  <c r="I45" i="11"/>
  <c r="F71" i="11"/>
  <c r="F77" i="11"/>
  <c r="F121" i="11"/>
  <c r="F155" i="11"/>
  <c r="F167" i="11"/>
  <c r="F199" i="11"/>
  <c r="F209" i="11"/>
  <c r="F228" i="11"/>
  <c r="F227" i="11"/>
  <c r="F238" i="11"/>
  <c r="F242" i="11"/>
  <c r="F243" i="11"/>
  <c r="I289" i="11"/>
  <c r="F313" i="11"/>
  <c r="F314" i="11"/>
  <c r="B27" i="14" a="1"/>
  <c r="B27" i="14" s="1"/>
  <c r="B19" i="14" a="1"/>
  <c r="B19" i="14" s="1"/>
  <c r="B11" i="14" a="1"/>
  <c r="B11" i="14" s="1"/>
  <c r="B3" i="14" a="1"/>
  <c r="B3" i="14" s="1"/>
  <c r="B29" i="14" a="1"/>
  <c r="B29" i="14" s="1"/>
  <c r="B21" i="14" a="1"/>
  <c r="B21" i="14" s="1"/>
  <c r="B13" i="14" a="1"/>
  <c r="B13" i="14" s="1"/>
  <c r="B5" i="14" a="1"/>
  <c r="B5" i="14" s="1"/>
  <c r="B22" i="14" a="1"/>
  <c r="B22" i="14" s="1"/>
  <c r="B14" i="14" a="1"/>
  <c r="B14" i="14" s="1"/>
  <c r="B6" i="14" a="1"/>
  <c r="B6" i="14" s="1"/>
  <c r="F281" i="11"/>
  <c r="F280" i="11"/>
  <c r="F297" i="11"/>
  <c r="F298" i="11"/>
  <c r="F57" i="11"/>
  <c r="F73" i="11"/>
  <c r="F113" i="11"/>
  <c r="F161" i="11"/>
  <c r="F195" i="11"/>
  <c r="F289" i="11"/>
  <c r="F290" i="11"/>
  <c r="B47" i="14" a="1"/>
  <c r="B47" i="14" s="1"/>
  <c r="F279" i="11"/>
  <c r="F278" i="11"/>
  <c r="F293" i="11"/>
  <c r="F292" i="11"/>
  <c r="I229" i="11"/>
  <c r="F295" i="11"/>
  <c r="F296" i="11"/>
  <c r="I299" i="11"/>
  <c r="I319" i="11"/>
  <c r="F253" i="11"/>
  <c r="F254" i="11"/>
  <c r="F277" i="11"/>
  <c r="F276" i="11"/>
  <c r="F4" i="14" a="1"/>
  <c r="F4" i="14" s="1"/>
  <c r="H7" i="14" a="1"/>
  <c r="H7" i="14" s="1"/>
  <c r="D9" i="14" a="1"/>
  <c r="D9" i="14" s="1"/>
  <c r="J10" i="14" a="1"/>
  <c r="J10" i="14" s="1"/>
  <c r="F12" i="14" a="1"/>
  <c r="F12" i="14" s="1"/>
  <c r="H15" i="14" a="1"/>
  <c r="H15" i="14" s="1"/>
  <c r="D17" i="14" a="1"/>
  <c r="D17" i="14" s="1"/>
  <c r="J18" i="14" a="1"/>
  <c r="J18" i="14" s="1"/>
  <c r="F20" i="14" a="1"/>
  <c r="F20" i="14" s="1"/>
  <c r="H23" i="14" a="1"/>
  <c r="H23" i="14" s="1"/>
  <c r="D25" i="14" a="1"/>
  <c r="D25" i="14" s="1"/>
  <c r="J26" i="14" a="1"/>
  <c r="J26" i="14" s="1"/>
  <c r="F28" i="14" a="1"/>
  <c r="F28" i="14" s="1"/>
  <c r="B30" i="14" a="1"/>
  <c r="B30" i="14" s="1"/>
  <c r="H31" i="14" a="1"/>
  <c r="H31" i="14" s="1"/>
  <c r="D33" i="14" a="1"/>
  <c r="D33" i="14" s="1"/>
  <c r="J34" i="14" a="1"/>
  <c r="J34" i="14" s="1"/>
  <c r="F36" i="14" a="1"/>
  <c r="F36" i="14" s="1"/>
  <c r="B38" i="14" a="1"/>
  <c r="B38" i="14" s="1"/>
  <c r="H39" i="14" a="1"/>
  <c r="H39" i="14" s="1"/>
  <c r="D41" i="14" a="1"/>
  <c r="D41" i="14" s="1"/>
  <c r="J42" i="14" a="1"/>
  <c r="J42" i="14" s="1"/>
  <c r="F44" i="14" a="1"/>
  <c r="F44" i="14" s="1"/>
  <c r="B46" i="14" a="1"/>
  <c r="B46" i="14" s="1"/>
  <c r="H47" i="14" a="1"/>
  <c r="H47" i="14" s="1"/>
  <c r="D49" i="14" a="1"/>
  <c r="D49" i="14" s="1"/>
  <c r="J50" i="14" a="1"/>
  <c r="J50" i="14" s="1"/>
  <c r="H6" i="14" a="1"/>
  <c r="H6" i="14" s="1"/>
  <c r="D8" i="14" a="1"/>
  <c r="D8" i="14" s="1"/>
  <c r="J9" i="14" a="1"/>
  <c r="J9" i="14" s="1"/>
  <c r="F11" i="14" a="1"/>
  <c r="F11" i="14" s="1"/>
  <c r="H14" i="14" a="1"/>
  <c r="H14" i="14" s="1"/>
  <c r="D16" i="14" a="1"/>
  <c r="D16" i="14" s="1"/>
  <c r="J17" i="14" a="1"/>
  <c r="J17" i="14" s="1"/>
  <c r="F19" i="14" a="1"/>
  <c r="F19" i="14" s="1"/>
  <c r="H22" i="14" a="1"/>
  <c r="H22" i="14" s="1"/>
  <c r="D24" i="14" a="1"/>
  <c r="D24" i="14" s="1"/>
  <c r="J25" i="14" a="1"/>
  <c r="J25" i="14" s="1"/>
  <c r="F27" i="14" a="1"/>
  <c r="F27" i="14" s="1"/>
  <c r="H30" i="14" a="1"/>
  <c r="H30" i="14" s="1"/>
  <c r="D32" i="14" a="1"/>
  <c r="D32" i="14" s="1"/>
  <c r="J33" i="14" a="1"/>
  <c r="J33" i="14" s="1"/>
  <c r="F35" i="14" a="1"/>
  <c r="F35" i="14" s="1"/>
  <c r="B37" i="14" a="1"/>
  <c r="B37" i="14" s="1"/>
  <c r="H38" i="14" a="1"/>
  <c r="H38" i="14" s="1"/>
  <c r="D40" i="14" a="1"/>
  <c r="D40" i="14" s="1"/>
  <c r="J41" i="14" a="1"/>
  <c r="J41" i="14" s="1"/>
  <c r="F43" i="14" a="1"/>
  <c r="F43" i="14" s="1"/>
  <c r="B45" i="14" a="1"/>
  <c r="B45" i="14" s="1"/>
  <c r="H46" i="14" a="1"/>
  <c r="H46" i="14" s="1"/>
  <c r="D48" i="14" a="1"/>
  <c r="D48" i="14" s="1"/>
  <c r="J49" i="14" a="1"/>
  <c r="J49" i="14" s="1"/>
  <c r="F51" i="14" a="1"/>
  <c r="F51" i="14" s="1"/>
  <c r="F2" i="14" a="1"/>
  <c r="F2" i="14" s="1"/>
  <c r="B4" i="14" a="1"/>
  <c r="B4" i="14" s="1"/>
  <c r="H5" i="14" a="1"/>
  <c r="H5" i="14" s="1"/>
  <c r="D7" i="14" a="1"/>
  <c r="D7" i="14" s="1"/>
  <c r="J8" i="14" a="1"/>
  <c r="J8" i="14" s="1"/>
  <c r="F10" i="14" a="1"/>
  <c r="F10" i="14" s="1"/>
  <c r="B12" i="14" a="1"/>
  <c r="B12" i="14" s="1"/>
  <c r="H13" i="14" a="1"/>
  <c r="H13" i="14" s="1"/>
  <c r="D15" i="14" a="1"/>
  <c r="D15" i="14" s="1"/>
  <c r="J16" i="14" a="1"/>
  <c r="J16" i="14" s="1"/>
  <c r="F18" i="14" a="1"/>
  <c r="F18" i="14" s="1"/>
  <c r="B20" i="14" a="1"/>
  <c r="B20" i="14" s="1"/>
  <c r="H21" i="14" a="1"/>
  <c r="H21" i="14" s="1"/>
  <c r="D23" i="14" a="1"/>
  <c r="D23" i="14" s="1"/>
  <c r="J24" i="14" a="1"/>
  <c r="J24" i="14" s="1"/>
  <c r="F26" i="14" a="1"/>
  <c r="F26" i="14" s="1"/>
  <c r="B28" i="14" a="1"/>
  <c r="B28" i="14" s="1"/>
  <c r="H29" i="14" a="1"/>
  <c r="H29" i="14" s="1"/>
  <c r="D31" i="14" a="1"/>
  <c r="D31" i="14" s="1"/>
  <c r="J32" i="14" a="1"/>
  <c r="J32" i="14" s="1"/>
  <c r="F34" i="14" a="1"/>
  <c r="F34" i="14" s="1"/>
  <c r="B36" i="14" a="1"/>
  <c r="B36" i="14" s="1"/>
  <c r="H37" i="14" a="1"/>
  <c r="H37" i="14" s="1"/>
  <c r="D39" i="14" a="1"/>
  <c r="D39" i="14" s="1"/>
  <c r="J40" i="14" a="1"/>
  <c r="J40" i="14" s="1"/>
  <c r="F42" i="14" a="1"/>
  <c r="F42" i="14" s="1"/>
  <c r="B44" i="14" a="1"/>
  <c r="B44" i="14" s="1"/>
  <c r="H45" i="14" a="1"/>
  <c r="H45" i="14" s="1"/>
  <c r="D47" i="14" a="1"/>
  <c r="D47" i="14" s="1"/>
  <c r="J48" i="14" a="1"/>
  <c r="J48" i="14" s="1"/>
  <c r="F50" i="14" a="1"/>
  <c r="F50" i="14" s="1"/>
  <c r="H4" i="14" a="1"/>
  <c r="H4" i="14" s="1"/>
  <c r="D6" i="14" a="1"/>
  <c r="D6" i="14" s="1"/>
  <c r="J7" i="14" a="1"/>
  <c r="J7" i="14" s="1"/>
  <c r="F9" i="14" a="1"/>
  <c r="F9" i="14" s="1"/>
  <c r="H12" i="14" a="1"/>
  <c r="H12" i="14" s="1"/>
  <c r="D14" i="14" a="1"/>
  <c r="D14" i="14" s="1"/>
  <c r="J15" i="14" a="1"/>
  <c r="J15" i="14" s="1"/>
  <c r="F17" i="14" a="1"/>
  <c r="F17" i="14" s="1"/>
  <c r="H20" i="14" a="1"/>
  <c r="H20" i="14" s="1"/>
  <c r="D22" i="14" a="1"/>
  <c r="D22" i="14" s="1"/>
  <c r="F25" i="14" a="1"/>
  <c r="F25" i="14" s="1"/>
  <c r="H28" i="14" a="1"/>
  <c r="H28" i="14" s="1"/>
  <c r="D30" i="14" a="1"/>
  <c r="D30" i="14" s="1"/>
  <c r="J31" i="14" a="1"/>
  <c r="J31" i="14" s="1"/>
  <c r="F33" i="14" a="1"/>
  <c r="F33" i="14" s="1"/>
  <c r="B35" i="14" a="1"/>
  <c r="B35" i="14" s="1"/>
  <c r="H36" i="14" a="1"/>
  <c r="H36" i="14" s="1"/>
  <c r="D38" i="14" a="1"/>
  <c r="D38" i="14" s="1"/>
  <c r="J39" i="14" a="1"/>
  <c r="J39" i="14" s="1"/>
  <c r="F41" i="14" a="1"/>
  <c r="F41" i="14" s="1"/>
  <c r="B43" i="14" a="1"/>
  <c r="B43" i="14" s="1"/>
  <c r="H44" i="14" a="1"/>
  <c r="H44" i="14" s="1"/>
  <c r="D46" i="14" a="1"/>
  <c r="D46" i="14" s="1"/>
  <c r="J47" i="14" a="1"/>
  <c r="J47" i="14" s="1"/>
  <c r="F49" i="14" a="1"/>
  <c r="F49" i="14" s="1"/>
  <c r="B51" i="14" a="1"/>
  <c r="B51" i="14" s="1"/>
  <c r="B2" i="14" a="1"/>
  <c r="B2" i="14" s="1"/>
  <c r="H3" i="14" a="1"/>
  <c r="H3" i="14" s="1"/>
  <c r="D5" i="14" a="1"/>
  <c r="D5" i="14" s="1"/>
  <c r="J6" i="14" a="1"/>
  <c r="J6" i="14" s="1"/>
  <c r="F8" i="14" a="1"/>
  <c r="F8" i="14" s="1"/>
  <c r="B10" i="14" a="1"/>
  <c r="B10" i="14" s="1"/>
  <c r="H11" i="14" a="1"/>
  <c r="H11" i="14" s="1"/>
  <c r="D13" i="14" a="1"/>
  <c r="D13" i="14" s="1"/>
  <c r="J14" i="14" a="1"/>
  <c r="J14" i="14" s="1"/>
  <c r="F16" i="14" a="1"/>
  <c r="F16" i="14" s="1"/>
  <c r="B18" i="14" a="1"/>
  <c r="B18" i="14" s="1"/>
  <c r="H19" i="14" a="1"/>
  <c r="H19" i="14" s="1"/>
  <c r="D21" i="14" a="1"/>
  <c r="D21" i="14" s="1"/>
  <c r="J22" i="14" a="1"/>
  <c r="J22" i="14" s="1"/>
  <c r="F24" i="14" a="1"/>
  <c r="F24" i="14" s="1"/>
  <c r="B26" i="14" a="1"/>
  <c r="B26" i="14" s="1"/>
  <c r="H27" i="14" a="1"/>
  <c r="H27" i="14" s="1"/>
  <c r="D29" i="14" a="1"/>
  <c r="D29" i="14" s="1"/>
  <c r="J30" i="14" a="1"/>
  <c r="J30" i="14" s="1"/>
  <c r="F32" i="14" a="1"/>
  <c r="F32" i="14" s="1"/>
  <c r="B34" i="14" a="1"/>
  <c r="B34" i="14" s="1"/>
  <c r="H35" i="14" a="1"/>
  <c r="H35" i="14" s="1"/>
  <c r="D37" i="14" a="1"/>
  <c r="D37" i="14" s="1"/>
  <c r="J38" i="14" a="1"/>
  <c r="J38" i="14" s="1"/>
  <c r="F40" i="14" a="1"/>
  <c r="F40" i="14" s="1"/>
  <c r="B42" i="14" a="1"/>
  <c r="B42" i="14" s="1"/>
  <c r="H43" i="14" a="1"/>
  <c r="H43" i="14" s="1"/>
  <c r="D45" i="14" a="1"/>
  <c r="D45" i="14" s="1"/>
  <c r="J46" i="14" a="1"/>
  <c r="J46" i="14" s="1"/>
  <c r="F48" i="14" a="1"/>
  <c r="F48" i="14" s="1"/>
  <c r="B50" i="14" a="1"/>
  <c r="B50" i="14" s="1"/>
  <c r="H51" i="14" a="1"/>
  <c r="H51" i="14" s="1"/>
  <c r="H2" i="14" a="1"/>
  <c r="H2" i="14" s="1"/>
  <c r="D4" i="14" a="1"/>
  <c r="D4" i="14" s="1"/>
  <c r="J5" i="14" a="1"/>
  <c r="J5" i="14" s="1"/>
  <c r="F7" i="14" a="1"/>
  <c r="F7" i="14" s="1"/>
  <c r="B9" i="14" a="1"/>
  <c r="B9" i="14" s="1"/>
  <c r="H10" i="14" a="1"/>
  <c r="H10" i="14" s="1"/>
  <c r="D12" i="14" a="1"/>
  <c r="D12" i="14" s="1"/>
  <c r="J13" i="14" a="1"/>
  <c r="J13" i="14" s="1"/>
  <c r="F15" i="14" a="1"/>
  <c r="F15" i="14" s="1"/>
  <c r="B17" i="14" a="1"/>
  <c r="B17" i="14" s="1"/>
  <c r="H18" i="14" a="1"/>
  <c r="H18" i="14" s="1"/>
  <c r="D20" i="14" a="1"/>
  <c r="D20" i="14" s="1"/>
  <c r="J21" i="14" a="1"/>
  <c r="J21" i="14" s="1"/>
  <c r="F23" i="14" a="1"/>
  <c r="F23" i="14" s="1"/>
  <c r="B25" i="14" a="1"/>
  <c r="B25" i="14" s="1"/>
  <c r="H26" i="14" a="1"/>
  <c r="H26" i="14" s="1"/>
  <c r="D28" i="14" a="1"/>
  <c r="D28" i="14" s="1"/>
  <c r="J29" i="14" a="1"/>
  <c r="J29" i="14" s="1"/>
  <c r="F31" i="14" a="1"/>
  <c r="F31" i="14" s="1"/>
  <c r="B33" i="14" a="1"/>
  <c r="B33" i="14" s="1"/>
  <c r="H34" i="14" a="1"/>
  <c r="H34" i="14" s="1"/>
  <c r="D36" i="14" a="1"/>
  <c r="D36" i="14" s="1"/>
  <c r="J37" i="14" a="1"/>
  <c r="J37" i="14" s="1"/>
  <c r="F39" i="14" a="1"/>
  <c r="F39" i="14" s="1"/>
  <c r="B41" i="14" a="1"/>
  <c r="B41" i="14" s="1"/>
  <c r="H42" i="14" a="1"/>
  <c r="H42" i="14" s="1"/>
  <c r="D44" i="14" a="1"/>
  <c r="D44" i="14" s="1"/>
  <c r="J45" i="14" a="1"/>
  <c r="J45" i="14" s="1"/>
  <c r="F47" i="14" a="1"/>
  <c r="F47" i="14" s="1"/>
  <c r="B49" i="14" a="1"/>
  <c r="B49" i="14" s="1"/>
  <c r="H50" i="14" a="1"/>
  <c r="H50" i="14" s="1"/>
  <c r="D3" i="14" a="1"/>
  <c r="D3" i="14" s="1"/>
  <c r="J4" i="14" a="1"/>
  <c r="J4" i="14" s="1"/>
  <c r="F6" i="14" a="1"/>
  <c r="F6" i="14" s="1"/>
  <c r="B8" i="14" a="1"/>
  <c r="B8" i="14" s="1"/>
  <c r="H9" i="14" a="1"/>
  <c r="H9" i="14" s="1"/>
  <c r="D11" i="14" a="1"/>
  <c r="D11" i="14" s="1"/>
  <c r="J12" i="14" a="1"/>
  <c r="J12" i="14" s="1"/>
  <c r="F14" i="14" a="1"/>
  <c r="F14" i="14" s="1"/>
  <c r="B16" i="14" a="1"/>
  <c r="B16" i="14" s="1"/>
  <c r="H17" i="14" a="1"/>
  <c r="H17" i="14" s="1"/>
  <c r="D19" i="14" a="1"/>
  <c r="D19" i="14" s="1"/>
  <c r="J20" i="14" a="1"/>
  <c r="J20" i="14" s="1"/>
  <c r="F22" i="14" a="1"/>
  <c r="F22" i="14" s="1"/>
  <c r="B24" i="14" a="1"/>
  <c r="B24" i="14" s="1"/>
  <c r="H25" i="14" a="1"/>
  <c r="H25" i="14" s="1"/>
  <c r="D27" i="14" a="1"/>
  <c r="D27" i="14" s="1"/>
  <c r="J28" i="14" a="1"/>
  <c r="J28" i="14" s="1"/>
  <c r="F30" i="14" a="1"/>
  <c r="F30" i="14" s="1"/>
  <c r="B32" i="14" a="1"/>
  <c r="B32" i="14" s="1"/>
  <c r="H33" i="14" a="1"/>
  <c r="H33" i="14" s="1"/>
  <c r="D35" i="14" a="1"/>
  <c r="D35" i="14" s="1"/>
  <c r="J36" i="14" a="1"/>
  <c r="J36" i="14" s="1"/>
  <c r="F38" i="14" a="1"/>
  <c r="F38" i="14" s="1"/>
  <c r="B40" i="14" a="1"/>
  <c r="B40" i="14" s="1"/>
  <c r="H41" i="14" a="1"/>
  <c r="H41" i="14" s="1"/>
  <c r="J44" i="14" a="1"/>
  <c r="J44" i="14" s="1"/>
  <c r="F46" i="14" a="1"/>
  <c r="F46" i="14" s="1"/>
  <c r="B48" i="14" a="1"/>
  <c r="B48" i="14" s="1"/>
  <c r="H49" i="14" a="1"/>
  <c r="H49" i="14" s="1"/>
  <c r="D51" i="14" a="1"/>
  <c r="D51" i="14" s="1"/>
  <c r="D2" i="14" a="1"/>
  <c r="D2" i="14" s="1"/>
  <c r="J3" i="14" a="1"/>
  <c r="J3" i="14" s="1"/>
  <c r="F5" i="14" a="1"/>
  <c r="F5" i="14" s="1"/>
  <c r="B7" i="14" a="1"/>
  <c r="B7" i="14" s="1"/>
  <c r="H8" i="14" a="1"/>
  <c r="H8" i="14" s="1"/>
  <c r="D10" i="14" a="1"/>
  <c r="D10" i="14" s="1"/>
  <c r="J11" i="14" a="1"/>
  <c r="J11" i="14" s="1"/>
  <c r="F13" i="14" a="1"/>
  <c r="F13" i="14" s="1"/>
  <c r="B15" i="14" a="1"/>
  <c r="B15" i="14" s="1"/>
  <c r="H16" i="14" a="1"/>
  <c r="H16" i="14" s="1"/>
  <c r="D18" i="14" a="1"/>
  <c r="D18" i="14" s="1"/>
  <c r="J19" i="14" a="1"/>
  <c r="J19" i="14" s="1"/>
  <c r="F21" i="14" a="1"/>
  <c r="F21" i="14" s="1"/>
  <c r="B23" i="14" a="1"/>
  <c r="B23" i="14" s="1"/>
  <c r="H24" i="14" a="1"/>
  <c r="H24" i="14" s="1"/>
  <c r="D26" i="14" a="1"/>
  <c r="D26" i="14" s="1"/>
  <c r="J27" i="14" a="1"/>
  <c r="J27" i="14" s="1"/>
  <c r="F29" i="14" a="1"/>
  <c r="F29" i="14" s="1"/>
  <c r="B31" i="14" a="1"/>
  <c r="B31" i="14" s="1"/>
  <c r="H32" i="14" a="1"/>
  <c r="H32" i="14" s="1"/>
  <c r="D34" i="14" a="1"/>
  <c r="D34" i="14" s="1"/>
  <c r="J35" i="14" a="1"/>
  <c r="J35" i="14" s="1"/>
  <c r="F37" i="14" a="1"/>
  <c r="F37" i="14" s="1"/>
  <c r="B39" i="14" a="1"/>
  <c r="B39" i="14" s="1"/>
  <c r="H40" i="14" a="1"/>
  <c r="H40" i="14" s="1"/>
  <c r="D42" i="14" a="1"/>
  <c r="D42" i="14" s="1"/>
  <c r="J43" i="14" a="1"/>
  <c r="J43" i="14" s="1"/>
  <c r="R69" i="5" l="1"/>
  <c r="R65" i="5"/>
  <c r="R61" i="5"/>
  <c r="R57" i="5"/>
  <c r="R53" i="5"/>
  <c r="R41" i="5"/>
  <c r="R35" i="5"/>
  <c r="R29" i="5"/>
  <c r="R24" i="5"/>
  <c r="R8" i="5"/>
  <c r="R51" i="3"/>
  <c r="R47" i="3"/>
  <c r="R37" i="3"/>
  <c r="R32" i="3"/>
  <c r="R16" i="3"/>
  <c r="R11" i="3"/>
  <c r="R68" i="5"/>
  <c r="R66" i="5"/>
  <c r="R62" i="5"/>
  <c r="R60" i="5"/>
  <c r="R56" i="5"/>
  <c r="R50" i="5"/>
  <c r="R46" i="5"/>
  <c r="R70" i="5"/>
  <c r="R64" i="5"/>
  <c r="R58" i="5"/>
  <c r="R54" i="5"/>
  <c r="R42" i="5"/>
  <c r="R31" i="5"/>
  <c r="R25" i="5"/>
  <c r="R21" i="5"/>
  <c r="R20" i="5"/>
  <c r="R10" i="5"/>
  <c r="R52" i="3"/>
  <c r="R48" i="3"/>
  <c r="R44" i="3"/>
  <c r="R38" i="3"/>
  <c r="R17" i="3"/>
  <c r="R13" i="3"/>
  <c r="R51" i="5"/>
  <c r="R47" i="5"/>
  <c r="R37" i="5"/>
  <c r="R32" i="5"/>
  <c r="R16" i="5"/>
  <c r="R11" i="5"/>
  <c r="R39" i="3"/>
  <c r="R34" i="3"/>
  <c r="R27" i="3"/>
  <c r="R23" i="3"/>
  <c r="R63" i="5"/>
  <c r="R49" i="5"/>
  <c r="R28" i="5"/>
  <c r="R26" i="5"/>
  <c r="R46" i="3"/>
  <c r="R35" i="3"/>
  <c r="R33" i="3"/>
  <c r="R30" i="3"/>
  <c r="R14" i="3"/>
  <c r="R9" i="3"/>
  <c r="R28" i="3"/>
  <c r="R7" i="3"/>
  <c r="R24" i="3"/>
  <c r="R71" i="5"/>
  <c r="R45" i="3"/>
  <c r="R30" i="5"/>
  <c r="R67" i="5"/>
  <c r="R44" i="5"/>
  <c r="R22" i="5"/>
  <c r="R9" i="5"/>
  <c r="R12" i="3"/>
  <c r="R14" i="5"/>
  <c r="R36" i="3"/>
  <c r="R29" i="3"/>
  <c r="R23" i="5"/>
  <c r="R41" i="3"/>
  <c r="R45" i="5"/>
  <c r="R20" i="3"/>
  <c r="R17" i="5"/>
  <c r="R21" i="3"/>
  <c r="R59" i="5"/>
  <c r="R40" i="5"/>
  <c r="R38" i="5"/>
  <c r="R36" i="5"/>
  <c r="R53" i="3"/>
  <c r="R42" i="3"/>
  <c r="R40" i="3"/>
  <c r="R26" i="3"/>
  <c r="R22" i="3"/>
  <c r="R43" i="5"/>
  <c r="R15" i="5"/>
  <c r="R48" i="5"/>
  <c r="R34" i="5"/>
  <c r="R27" i="5"/>
  <c r="R12" i="5"/>
  <c r="R49" i="3"/>
  <c r="R31" i="3"/>
  <c r="R19" i="3"/>
  <c r="R10" i="3"/>
  <c r="R7" i="5"/>
  <c r="R15" i="3"/>
  <c r="R8" i="3"/>
  <c r="R39" i="5"/>
  <c r="R33" i="5"/>
  <c r="R19" i="5"/>
  <c r="R13" i="5"/>
  <c r="R50" i="3"/>
  <c r="R55" i="5"/>
  <c r="R18" i="5"/>
  <c r="R43" i="3"/>
  <c r="R25" i="3"/>
  <c r="R18" i="3"/>
  <c r="R52" i="5"/>
  <c r="N3" i="5"/>
  <c r="P33" i="5"/>
  <c r="P9" i="5"/>
  <c r="O3" i="5"/>
  <c r="O4" i="5" s="1"/>
  <c r="S69" i="5"/>
  <c r="S65" i="5"/>
  <c r="S61" i="5"/>
  <c r="S57" i="5"/>
  <c r="S71" i="5"/>
  <c r="S67" i="5"/>
  <c r="S63" i="5"/>
  <c r="S59" i="5"/>
  <c r="S55" i="5"/>
  <c r="S70" i="5"/>
  <c r="S68" i="5"/>
  <c r="S66" i="5"/>
  <c r="S64" i="5"/>
  <c r="S62" i="5"/>
  <c r="S60" i="5"/>
  <c r="S58" i="5"/>
  <c r="S56" i="5"/>
  <c r="S50" i="5"/>
  <c r="S46" i="5"/>
  <c r="S36" i="5"/>
  <c r="S30" i="5"/>
  <c r="S19" i="5"/>
  <c r="S15" i="5"/>
  <c r="S9" i="5"/>
  <c r="S43" i="3"/>
  <c r="S33" i="3"/>
  <c r="S26" i="3"/>
  <c r="S22" i="3"/>
  <c r="S12" i="3"/>
  <c r="S54" i="5"/>
  <c r="S42" i="5"/>
  <c r="S51" i="5"/>
  <c r="S47" i="5"/>
  <c r="S37" i="5"/>
  <c r="S32" i="5"/>
  <c r="S16" i="5"/>
  <c r="S11" i="5"/>
  <c r="S39" i="3"/>
  <c r="S34" i="3"/>
  <c r="S27" i="3"/>
  <c r="S23" i="3"/>
  <c r="S43" i="5"/>
  <c r="S33" i="5"/>
  <c r="S26" i="5"/>
  <c r="S22" i="5"/>
  <c r="S12" i="5"/>
  <c r="S53" i="3"/>
  <c r="S49" i="3"/>
  <c r="S45" i="3"/>
  <c r="S40" i="3"/>
  <c r="S28" i="3"/>
  <c r="S18" i="3"/>
  <c r="S14" i="3"/>
  <c r="S7" i="3"/>
  <c r="S44" i="5"/>
  <c r="S31" i="5"/>
  <c r="S24" i="5"/>
  <c r="S44" i="3"/>
  <c r="S24" i="3"/>
  <c r="S19" i="3"/>
  <c r="S10" i="3"/>
  <c r="S13" i="3"/>
  <c r="S11" i="3"/>
  <c r="S35" i="5"/>
  <c r="S13" i="5"/>
  <c r="S21" i="3"/>
  <c r="S40" i="5"/>
  <c r="S38" i="5"/>
  <c r="S29" i="5"/>
  <c r="S42" i="3"/>
  <c r="S25" i="5"/>
  <c r="S52" i="3"/>
  <c r="S30" i="3"/>
  <c r="S53" i="5"/>
  <c r="S48" i="5"/>
  <c r="S34" i="5"/>
  <c r="S27" i="5"/>
  <c r="S20" i="5"/>
  <c r="S51" i="3"/>
  <c r="S31" i="3"/>
  <c r="S8" i="3"/>
  <c r="S17" i="5"/>
  <c r="S50" i="3"/>
  <c r="S25" i="3"/>
  <c r="S28" i="5"/>
  <c r="S46" i="3"/>
  <c r="S37" i="3"/>
  <c r="S16" i="3"/>
  <c r="S41" i="5"/>
  <c r="S18" i="5"/>
  <c r="S14" i="5"/>
  <c r="S7" i="5"/>
  <c r="S47" i="3"/>
  <c r="S38" i="3"/>
  <c r="S36" i="3"/>
  <c r="S29" i="3"/>
  <c r="S17" i="3"/>
  <c r="S15" i="3"/>
  <c r="S52" i="5"/>
  <c r="S23" i="5"/>
  <c r="S8" i="5"/>
  <c r="S10" i="5"/>
  <c r="S41" i="3"/>
  <c r="S32" i="3"/>
  <c r="S21" i="5"/>
  <c r="S20" i="3"/>
  <c r="S49" i="5"/>
  <c r="S48" i="3"/>
  <c r="S35" i="3"/>
  <c r="S9" i="3"/>
  <c r="S45" i="5"/>
  <c r="S39" i="5"/>
  <c r="U70" i="5"/>
  <c r="U66" i="5"/>
  <c r="U62" i="5"/>
  <c r="U58" i="5"/>
  <c r="U68" i="5"/>
  <c r="U64" i="5"/>
  <c r="U60" i="5"/>
  <c r="U56" i="5"/>
  <c r="U54" i="5"/>
  <c r="U51" i="5"/>
  <c r="U47" i="5"/>
  <c r="U37" i="5"/>
  <c r="U32" i="5"/>
  <c r="U16" i="5"/>
  <c r="U11" i="5"/>
  <c r="U39" i="3"/>
  <c r="U34" i="3"/>
  <c r="U27" i="3"/>
  <c r="U23" i="3"/>
  <c r="U43" i="5"/>
  <c r="U52" i="5"/>
  <c r="U48" i="5"/>
  <c r="U44" i="5"/>
  <c r="U38" i="5"/>
  <c r="U27" i="5"/>
  <c r="U17" i="5"/>
  <c r="U13" i="5"/>
  <c r="U41" i="3"/>
  <c r="U35" i="3"/>
  <c r="U29" i="3"/>
  <c r="U24" i="3"/>
  <c r="U8" i="3"/>
  <c r="U71" i="5"/>
  <c r="U69" i="5"/>
  <c r="U67" i="5"/>
  <c r="U65" i="5"/>
  <c r="U63" i="5"/>
  <c r="U61" i="5"/>
  <c r="U59" i="5"/>
  <c r="U57" i="5"/>
  <c r="U55" i="5"/>
  <c r="U39" i="5"/>
  <c r="U34" i="5"/>
  <c r="U23" i="5"/>
  <c r="U50" i="3"/>
  <c r="U46" i="3"/>
  <c r="U36" i="3"/>
  <c r="U30" i="3"/>
  <c r="U19" i="3"/>
  <c r="U15" i="3"/>
  <c r="U9" i="3"/>
  <c r="U53" i="5"/>
  <c r="U46" i="5"/>
  <c r="U36" i="5"/>
  <c r="U22" i="5"/>
  <c r="U51" i="3"/>
  <c r="U31" i="3"/>
  <c r="U28" i="3"/>
  <c r="U26" i="3"/>
  <c r="U22" i="3"/>
  <c r="U10" i="3"/>
  <c r="U7" i="3"/>
  <c r="U11" i="3"/>
  <c r="U21" i="5"/>
  <c r="U24" i="5"/>
  <c r="U48" i="3"/>
  <c r="U41" i="5"/>
  <c r="U20" i="5"/>
  <c r="U18" i="5"/>
  <c r="U14" i="5"/>
  <c r="U7" i="5"/>
  <c r="U53" i="3"/>
  <c r="U47" i="3"/>
  <c r="U40" i="3"/>
  <c r="U17" i="3"/>
  <c r="U35" i="5"/>
  <c r="U52" i="3"/>
  <c r="U42" i="5"/>
  <c r="U31" i="5"/>
  <c r="U50" i="5"/>
  <c r="U12" i="5"/>
  <c r="U49" i="3"/>
  <c r="U38" i="3"/>
  <c r="U32" i="3"/>
  <c r="U19" i="5"/>
  <c r="U37" i="3"/>
  <c r="U33" i="3"/>
  <c r="U45" i="5"/>
  <c r="U30" i="5"/>
  <c r="U25" i="5"/>
  <c r="U10" i="5"/>
  <c r="U8" i="5"/>
  <c r="U45" i="3"/>
  <c r="U43" i="3"/>
  <c r="U20" i="3"/>
  <c r="U13" i="3"/>
  <c r="U21" i="3"/>
  <c r="U28" i="5"/>
  <c r="U15" i="5"/>
  <c r="U16" i="3"/>
  <c r="U33" i="5"/>
  <c r="U18" i="3"/>
  <c r="U40" i="5"/>
  <c r="U26" i="5"/>
  <c r="U44" i="3"/>
  <c r="U12" i="3"/>
  <c r="U25" i="3"/>
  <c r="U29" i="5"/>
  <c r="U9" i="5"/>
  <c r="U42" i="3"/>
  <c r="U14" i="3"/>
  <c r="U49" i="5"/>
  <c r="T70" i="5"/>
  <c r="T66" i="5"/>
  <c r="T62" i="5"/>
  <c r="T58" i="5"/>
  <c r="T54" i="5"/>
  <c r="T42" i="5"/>
  <c r="T31" i="5"/>
  <c r="T25" i="5"/>
  <c r="T21" i="5"/>
  <c r="T20" i="5"/>
  <c r="T10" i="5"/>
  <c r="T52" i="3"/>
  <c r="T48" i="3"/>
  <c r="T44" i="3"/>
  <c r="T38" i="3"/>
  <c r="T17" i="3"/>
  <c r="T13" i="3"/>
  <c r="T47" i="5"/>
  <c r="T51" i="5"/>
  <c r="T43" i="5"/>
  <c r="T33" i="5"/>
  <c r="T26" i="5"/>
  <c r="T22" i="5"/>
  <c r="T12" i="5"/>
  <c r="T53" i="3"/>
  <c r="T49" i="3"/>
  <c r="T45" i="3"/>
  <c r="T40" i="3"/>
  <c r="T28" i="3"/>
  <c r="T18" i="3"/>
  <c r="T14" i="3"/>
  <c r="T7" i="3"/>
  <c r="T52" i="5"/>
  <c r="T48" i="5"/>
  <c r="T44" i="5"/>
  <c r="T38" i="5"/>
  <c r="T27" i="5"/>
  <c r="T17" i="5"/>
  <c r="T13" i="5"/>
  <c r="T41" i="3"/>
  <c r="T35" i="3"/>
  <c r="T29" i="3"/>
  <c r="T24" i="3"/>
  <c r="T8" i="3"/>
  <c r="T69" i="5"/>
  <c r="T40" i="5"/>
  <c r="T29" i="5"/>
  <c r="T9" i="5"/>
  <c r="T42" i="3"/>
  <c r="T12" i="3"/>
  <c r="T19" i="3"/>
  <c r="T10" i="3"/>
  <c r="T45" i="5"/>
  <c r="T8" i="5"/>
  <c r="T21" i="3"/>
  <c r="T28" i="5"/>
  <c r="T19" i="5"/>
  <c r="T39" i="3"/>
  <c r="T30" i="3"/>
  <c r="T16" i="3"/>
  <c r="T59" i="5"/>
  <c r="T56" i="5"/>
  <c r="T53" i="5"/>
  <c r="T46" i="5"/>
  <c r="T36" i="5"/>
  <c r="T34" i="5"/>
  <c r="T51" i="3"/>
  <c r="T31" i="3"/>
  <c r="T26" i="3"/>
  <c r="T22" i="3"/>
  <c r="T43" i="3"/>
  <c r="T20" i="3"/>
  <c r="T11" i="3"/>
  <c r="T35" i="5"/>
  <c r="T25" i="3"/>
  <c r="T37" i="3"/>
  <c r="T11" i="5"/>
  <c r="T65" i="5"/>
  <c r="T41" i="5"/>
  <c r="T18" i="5"/>
  <c r="T16" i="5"/>
  <c r="T14" i="5"/>
  <c r="T7" i="5"/>
  <c r="T47" i="3"/>
  <c r="T36" i="3"/>
  <c r="T15" i="3"/>
  <c r="T61" i="5"/>
  <c r="T23" i="3"/>
  <c r="T49" i="5"/>
  <c r="T24" i="5"/>
  <c r="T71" i="5"/>
  <c r="T68" i="5"/>
  <c r="T55" i="5"/>
  <c r="T50" i="5"/>
  <c r="T32" i="5"/>
  <c r="T23" i="5"/>
  <c r="T34" i="3"/>
  <c r="T32" i="3"/>
  <c r="T39" i="5"/>
  <c r="T30" i="5"/>
  <c r="T57" i="5"/>
  <c r="T15" i="5"/>
  <c r="T46" i="3"/>
  <c r="T63" i="5"/>
  <c r="T33" i="3"/>
  <c r="T50" i="3"/>
  <c r="T27" i="3"/>
  <c r="T9" i="3"/>
  <c r="T60" i="5"/>
  <c r="T67" i="5"/>
  <c r="T64" i="5"/>
  <c r="T37" i="5"/>
  <c r="Q68" i="5"/>
  <c r="Q64" i="5"/>
  <c r="Q60" i="5"/>
  <c r="Q56" i="5"/>
  <c r="Q70" i="5"/>
  <c r="Q66" i="5"/>
  <c r="Q62" i="5"/>
  <c r="Q58" i="5"/>
  <c r="Q53" i="5"/>
  <c r="Q49" i="5"/>
  <c r="Q45" i="5"/>
  <c r="Q40" i="5"/>
  <c r="Q28" i="5"/>
  <c r="Q18" i="5"/>
  <c r="Q14" i="5"/>
  <c r="Q7" i="5"/>
  <c r="Q42" i="3"/>
  <c r="Q31" i="3"/>
  <c r="Q25" i="3"/>
  <c r="Q21" i="3"/>
  <c r="Q20" i="3"/>
  <c r="Q10" i="3"/>
  <c r="Q50" i="5"/>
  <c r="Q46" i="5"/>
  <c r="Q36" i="5"/>
  <c r="Q30" i="5"/>
  <c r="Q19" i="5"/>
  <c r="Q15" i="5"/>
  <c r="Q9" i="5"/>
  <c r="Q43" i="3"/>
  <c r="Q33" i="3"/>
  <c r="Q26" i="3"/>
  <c r="Q22" i="3"/>
  <c r="Q12" i="3"/>
  <c r="Q54" i="5"/>
  <c r="Q42" i="5"/>
  <c r="Q31" i="5"/>
  <c r="Q25" i="5"/>
  <c r="Q21" i="5"/>
  <c r="Q20" i="5"/>
  <c r="Q10" i="5"/>
  <c r="Q52" i="3"/>
  <c r="Q48" i="3"/>
  <c r="Q44" i="3"/>
  <c r="Q38" i="3"/>
  <c r="Q17" i="3"/>
  <c r="Q13" i="3"/>
  <c r="Q51" i="5"/>
  <c r="Q33" i="5"/>
  <c r="Q17" i="5"/>
  <c r="Q13" i="5"/>
  <c r="Q11" i="5"/>
  <c r="Q50" i="3"/>
  <c r="Q37" i="3"/>
  <c r="Q18" i="3"/>
  <c r="Q16" i="3"/>
  <c r="Q14" i="3"/>
  <c r="Q7" i="3"/>
  <c r="Q41" i="5"/>
  <c r="Q34" i="5"/>
  <c r="Q19" i="3"/>
  <c r="Q32" i="3"/>
  <c r="Q69" i="5"/>
  <c r="Q63" i="5"/>
  <c r="Q26" i="5"/>
  <c r="Q24" i="5"/>
  <c r="Q46" i="3"/>
  <c r="Q35" i="3"/>
  <c r="Q30" i="3"/>
  <c r="Q9" i="3"/>
  <c r="Q48" i="5"/>
  <c r="Q47" i="3"/>
  <c r="Q15" i="3"/>
  <c r="Q11" i="3"/>
  <c r="Q67" i="5"/>
  <c r="Q44" i="5"/>
  <c r="Q29" i="5"/>
  <c r="Q22" i="5"/>
  <c r="Q28" i="3"/>
  <c r="Q32" i="5"/>
  <c r="Q12" i="5"/>
  <c r="Q37" i="5"/>
  <c r="Q41" i="3"/>
  <c r="Q57" i="5"/>
  <c r="Q65" i="5"/>
  <c r="Q59" i="5"/>
  <c r="Q38" i="5"/>
  <c r="Q16" i="5"/>
  <c r="Q53" i="3"/>
  <c r="Q51" i="3"/>
  <c r="Q40" i="3"/>
  <c r="Q24" i="3"/>
  <c r="Q49" i="3"/>
  <c r="Q34" i="3"/>
  <c r="Q45" i="3"/>
  <c r="Q29" i="3"/>
  <c r="Q47" i="5"/>
  <c r="Q23" i="5"/>
  <c r="Q8" i="5"/>
  <c r="Q27" i="3"/>
  <c r="Q39" i="3"/>
  <c r="Q27" i="5"/>
  <c r="Q36" i="3"/>
  <c r="Q8" i="3"/>
  <c r="Q52" i="5"/>
  <c r="Q23" i="3"/>
  <c r="Q39" i="5"/>
  <c r="Q35" i="5"/>
  <c r="Q71" i="5"/>
  <c r="Q61" i="5"/>
  <c r="Q55" i="5"/>
  <c r="Q43" i="5"/>
  <c r="P2" i="5"/>
  <c r="N4" i="5" l="1"/>
  <c r="P4" i="5" s="1"/>
  <c r="P3" i="5"/>
</calcChain>
</file>

<file path=xl/comments1.xml><?xml version="1.0" encoding="utf-8"?>
<comments xmlns="http://schemas.openxmlformats.org/spreadsheetml/2006/main">
  <authors>
    <author/>
  </authors>
  <commentList>
    <comment ref="C1" authorId="0" shapeId="0">
      <text>
        <r>
          <rPr>
            <sz val="11"/>
            <color theme="1"/>
            <rFont val="Calibri"/>
            <scheme val="minor"/>
          </rPr>
          <t>======
ID#AAAAn2XblsU
"thorpl"    (2023-01-13 23:00:29)
If the activity is being advanced through a partnership where funds are provided to an outside organization, select the partnership type from the dropdown menu. If this activity does not fund a partnership, leave this field blank.</t>
        </r>
      </text>
    </comment>
    <comment ref="E1" authorId="0" shapeId="0">
      <text>
        <r>
          <rPr>
            <sz val="11"/>
            <color theme="1"/>
            <rFont val="Calibri"/>
            <scheme val="minor"/>
          </rPr>
          <t>======
ID#AAAAn2Xblsc
    (2023-01-13 23:00:29)
If this Activity has FTE associated with it, please indicate the type(s) of positions that have been hired or will be hired with the funds. If no FTE is associated with this Activity, leave this field blank.</t>
        </r>
      </text>
    </comment>
    <comment ref="F1" authorId="0" shapeId="0">
      <text>
        <r>
          <rPr>
            <sz val="11"/>
            <color theme="1"/>
            <rFont val="Calibri"/>
            <scheme val="minor"/>
          </rPr>
          <t>======
ID#AAAAn2XbltI
    (2023-01-13 23:00:29)
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text>
        <r>
          <rPr>
            <sz val="11"/>
            <color theme="1"/>
            <rFont val="Calibri"/>
            <scheme val="minor"/>
          </rPr>
          <t>======
ID#AAAAn2Xblsk
    (2023-01-13 23:00:29)
If this Activity is partially or fully funded by the Early Indicator and Intervention Systems allocation, select the appropriate code from the dropdown. The dropdown options are found on the Codes Tab.</t>
        </r>
      </text>
    </comment>
    <comment ref="H1" authorId="0" shapeId="0">
      <text>
        <r>
          <rPr>
            <sz val="11"/>
            <color theme="1"/>
            <rFont val="Calibri"/>
            <scheme val="minor"/>
          </rPr>
          <t>======
ID#AAAAn2XblsQ
    (2023-01-13 23:00:29)
If this Activity is partially or fully funded by High School Success allocations, the HSS Activity Category must be selected. The options are found on the Codes Tab.</t>
        </r>
      </text>
    </comment>
    <comment ref="I1" authorId="0" shapeId="0">
      <text>
        <r>
          <rPr>
            <sz val="11"/>
            <color theme="1"/>
            <rFont val="Calibri"/>
            <scheme val="minor"/>
          </rPr>
          <t>======
ID#AAAAn2Xblsg
    (2023-01-13 23:00:29)
If this Activity is partially or fully funded by the Student Investment Account allocation, select the appropriate code from the dropdown. The dropdown options are found on the Codes Tab.</t>
        </r>
      </text>
    </comment>
    <comment ref="J1" authorId="0" shapeId="0">
      <text>
        <r>
          <rPr>
            <sz val="11"/>
            <color theme="1"/>
            <rFont val="Calibri"/>
            <scheme val="minor"/>
          </rPr>
          <t>======
ID#AAAAn2XbltA
    (2023-01-13 23:00:29)
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0" shapeId="0">
      <text>
        <r>
          <rPr>
            <sz val="11"/>
            <color theme="1"/>
            <rFont val="Calibri"/>
            <scheme val="minor"/>
          </rPr>
          <t>======
ID#AAAAn2Xblr8
    (2023-01-13 23:00:29)
CTE consortia members may defer to consortia budget</t>
        </r>
      </text>
    </comment>
  </commentList>
  <extLst>
    <ext xmlns:r="http://schemas.openxmlformats.org/officeDocument/2006/relationships" uri="GoogleSheetsCustomDataVersion1">
      <go:sheetsCustomData xmlns:go="http://customooxmlschemas.google.com/" r:id="rId1" roundtripDataSignature="AMtx7mhm2URMmF5D8Bli9erKAjpIVKBRIw=="/>
    </ext>
  </extLst>
</comments>
</file>

<file path=xl/comments2.xml><?xml version="1.0" encoding="utf-8"?>
<comments xmlns="http://schemas.openxmlformats.org/spreadsheetml/2006/main">
  <authors>
    <author/>
  </authors>
  <commentList>
    <comment ref="C1" authorId="0" shapeId="0">
      <text>
        <r>
          <rPr>
            <sz val="11"/>
            <color theme="1"/>
            <rFont val="Calibri"/>
            <scheme val="minor"/>
          </rPr>
          <t>======
ID#AAAAn2Xblsw
"thorpl"    (2023-01-13 23:00:29)
If the activity is being advanced through a partnership where funds are provided to an outside organization, select the partnership type from the dropdown menu. If this activity does not fund a partnership, leave this field blank.</t>
        </r>
      </text>
    </comment>
    <comment ref="D1" authorId="0" shapeId="0">
      <text>
        <r>
          <rPr>
            <sz val="11"/>
            <color theme="1"/>
            <rFont val="Calibri"/>
            <scheme val="minor"/>
          </rPr>
          <t>======
ID#AAAAn2XblsI
    (2023-01-13 23:00:29)
This numerical field indicates the number of FTE that this Activity pays for. Up to 2 decimal places can be used (e.g. 1.25 FTE). If this Activity does not have any FTE associated with it, leave this field blank.</t>
        </r>
      </text>
    </comment>
  </commentList>
  <extLst>
    <ext xmlns:r="http://schemas.openxmlformats.org/officeDocument/2006/relationships" uri="GoogleSheetsCustomDataVersion1">
      <go:sheetsCustomData xmlns:go="http://customooxmlschemas.google.com/" r:id="rId1" roundtripDataSignature="AMtx7mivAMfEwtmrWzzuVMD71vMTmBnqng=="/>
    </ext>
  </extLst>
</comments>
</file>

<file path=xl/comments3.xml><?xml version="1.0" encoding="utf-8"?>
<comments xmlns="http://schemas.openxmlformats.org/spreadsheetml/2006/main">
  <authors>
    <author/>
  </authors>
  <commentList>
    <comment ref="A1" authorId="0" shapeId="0">
      <text>
        <r>
          <rPr>
            <sz val="11"/>
            <color theme="1"/>
            <rFont val="Calibri"/>
            <scheme val="minor"/>
          </rPr>
          <t>======
ID#AAAAn2Xblso
    (2023-01-13 23:00:29)
Corresponds to the Outcome Letter and Strategy Number from the Planning Tab</t>
        </r>
      </text>
    </comment>
    <comment ref="B1" authorId="0" shapeId="0">
      <text>
        <r>
          <rPr>
            <sz val="11"/>
            <color theme="1"/>
            <rFont val="Calibri"/>
            <scheme val="minor"/>
          </rPr>
          <t>======
ID#AAAAn2XbltE
    (2023-01-13 23:00:29)
Describe the activity here</t>
        </r>
      </text>
    </comment>
    <comment ref="C1" authorId="0" shapeId="0">
      <text>
        <r>
          <rPr>
            <sz val="11"/>
            <color theme="1"/>
            <rFont val="Calibri"/>
            <scheme val="minor"/>
          </rPr>
          <t>======
ID#AAAAn2Xbls4
"thorpl"    (2023-01-13 23:00:29)
If the activity is being advanced through a partnership where funds are provided to an outside organization, select the partnership type from the dropdown menu. If this activity does not fund a partnership, leave this field blank.</t>
        </r>
      </text>
    </comment>
    <comment ref="D1" authorId="0" shapeId="0">
      <text>
        <r>
          <rPr>
            <sz val="11"/>
            <color theme="1"/>
            <rFont val="Calibri"/>
            <scheme val="minor"/>
          </rPr>
          <t>======
ID#AAAAn2Xbls8
    (2023-01-13 23:00:29)
This numerical field indicates the number of FTE that this Activity pays for. Up to 2 decimal places can be used (e.g. 1.25 FTE). If this Activity does not have any FTE associated with it, leave this field blank.</t>
        </r>
      </text>
    </comment>
    <comment ref="E1" authorId="0" shapeId="0">
      <text>
        <r>
          <rPr>
            <sz val="11"/>
            <color theme="1"/>
            <rFont val="Calibri"/>
            <scheme val="minor"/>
          </rPr>
          <t>======
ID#AAAAn2XblsE
    (2023-01-13 23:00:29)
If this Activity has FTE associated with it, please indicate the type(s) of positions that have been hired or will be hired with the funds. If no FTE is associated with this Activity, leave this field blank.</t>
        </r>
      </text>
    </comment>
    <comment ref="F1" authorId="0" shapeId="0">
      <text>
        <r>
          <rPr>
            <sz val="11"/>
            <color theme="1"/>
            <rFont val="Calibri"/>
            <scheme val="minor"/>
          </rPr>
          <t>======
ID#AAAAn2Xbls0
    (2023-01-13 23:00:29)
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text>
        <r>
          <rPr>
            <sz val="11"/>
            <color theme="1"/>
            <rFont val="Calibri"/>
            <scheme val="minor"/>
          </rPr>
          <t>======
ID#AAAAn2Xblss
    (2023-01-13 23:00:29)
If this Activity is partially or fully funded by the Early Indicator and Intervention Systems allocation, select the appropriate code from the dropdown. The dropdown options are found on the Codes Tab.</t>
        </r>
      </text>
    </comment>
    <comment ref="H1" authorId="0" shapeId="0">
      <text>
        <r>
          <rPr>
            <sz val="11"/>
            <color theme="1"/>
            <rFont val="Calibri"/>
            <scheme val="minor"/>
          </rPr>
          <t>======
ID#AAAAn2XblsM
    (2023-01-13 23:00:29)
If this Activity is partially or fully funded by High School Success allocations, the HSS Activity Category must be selected. The options are found on the Codes Tab.</t>
        </r>
      </text>
    </comment>
    <comment ref="I1" authorId="0" shapeId="0">
      <text>
        <r>
          <rPr>
            <sz val="11"/>
            <color theme="1"/>
            <rFont val="Calibri"/>
            <scheme val="minor"/>
          </rPr>
          <t>======
ID#AAAAn2Xblr4
    (2023-01-13 23:00:29)
If this Activity is partially or fully funded by the Student Investment Account allocation, select the appropriate code from the dropdown. The dropdown options are found on the Codes Tab.</t>
        </r>
      </text>
    </comment>
    <comment ref="J1" authorId="0" shapeId="0">
      <text>
        <r>
          <rPr>
            <sz val="11"/>
            <color theme="1"/>
            <rFont val="Calibri"/>
            <scheme val="minor"/>
          </rPr>
          <t>======
ID#AAAAn2XblsA
    (2023-01-13 23:00:29)
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List>
  <extLst>
    <ext xmlns:r="http://schemas.openxmlformats.org/officeDocument/2006/relationships" uri="GoogleSheetsCustomDataVersion1">
      <go:sheetsCustomData xmlns:go="http://customooxmlschemas.google.com/" r:id="rId1" roundtripDataSignature="AMtx7mjuB8MErfwBowH/fiTU1uz8G2vyyg=="/>
    </ext>
  </extLst>
</comments>
</file>

<file path=xl/comments4.xml><?xml version="1.0" encoding="utf-8"?>
<comments xmlns="http://schemas.openxmlformats.org/spreadsheetml/2006/main">
  <authors>
    <author/>
  </authors>
  <commentList>
    <comment ref="E28" authorId="0" shapeId="0">
      <text>
        <r>
          <rPr>
            <sz val="11"/>
            <color theme="1"/>
            <rFont val="Calibri"/>
            <scheme val="minor"/>
          </rPr>
          <t>======
ID#AAAAn2XblsY
"Beversj"    (2023-01-13 23:00:29)
Not included in shared PDF has institution is reported closed but not yet official through IDAT</t>
        </r>
      </text>
    </comment>
  </commentList>
  <extLst>
    <ext xmlns:r="http://schemas.openxmlformats.org/officeDocument/2006/relationships" uri="GoogleSheetsCustomDataVersion1">
      <go:sheetsCustomData xmlns:go="http://customooxmlschemas.google.com/" r:id="rId1" roundtripDataSignature="AMtx7mhapkeEUJP9QN+G/tJZu+h4AjihEQ=="/>
    </ext>
  </extLst>
</comments>
</file>

<file path=xl/sharedStrings.xml><?xml version="1.0" encoding="utf-8"?>
<sst xmlns="http://schemas.openxmlformats.org/spreadsheetml/2006/main" count="2452" uniqueCount="743">
  <si>
    <t>Select your institution from the drop down list to the right:</t>
  </si>
  <si>
    <t>2039-Phoenix-Talent SD 4</t>
  </si>
  <si>
    <t>Please provide contact information for the person completing this budget</t>
  </si>
  <si>
    <t>Name</t>
  </si>
  <si>
    <t>Phone</t>
  </si>
  <si>
    <t>Email</t>
  </si>
  <si>
    <t>Version 2: September 20, 2022</t>
  </si>
  <si>
    <t>Integrated Planning &amp; Budget Template Technical Guide</t>
  </si>
  <si>
    <t>OUTCOMES &amp; STRATEGIES</t>
  </si>
  <si>
    <t>CSI/TSI</t>
  </si>
  <si>
    <t>CTE</t>
  </si>
  <si>
    <t>EIIS</t>
  </si>
  <si>
    <t>HSS</t>
  </si>
  <si>
    <t>SIA</t>
  </si>
  <si>
    <t>ACTIVITIES</t>
  </si>
  <si>
    <t>Outcome-A</t>
  </si>
  <si>
    <t>Decrease disparities in student achievement with all sub groups making appropriate academic growth and progress.</t>
  </si>
  <si>
    <t>OUTCOME ACTIVITIES:
ENTER ON BUDGET TAB</t>
  </si>
  <si>
    <t>Strategies</t>
  </si>
  <si>
    <t>A1</t>
  </si>
  <si>
    <t>Offer extended learning opportunities.</t>
  </si>
  <si>
    <t>x</t>
  </si>
  <si>
    <t>A2</t>
  </si>
  <si>
    <t>Use a broad range of data sources to identify areas of inequity.</t>
  </si>
  <si>
    <t>A3</t>
  </si>
  <si>
    <t>Maximize instructional supports and strategies.</t>
  </si>
  <si>
    <t>A4</t>
  </si>
  <si>
    <t>A5</t>
  </si>
  <si>
    <t>Outcome-B</t>
  </si>
  <si>
    <t>All students, staff, and community members will feel safe, respected, valued, and included in our schools.</t>
  </si>
  <si>
    <t>B1</t>
  </si>
  <si>
    <t>Maximize students’ physical and mental health.</t>
  </si>
  <si>
    <t>B2</t>
  </si>
  <si>
    <t>Review policies, practices, resources, and facilities with an equity lens.</t>
  </si>
  <si>
    <t>B3</t>
  </si>
  <si>
    <t>Support a broad array of clubs and activities for focal group students.</t>
  </si>
  <si>
    <t>B4</t>
  </si>
  <si>
    <t>Provide opportunities for staff members to increase their cultural competencies.</t>
  </si>
  <si>
    <t>B5</t>
  </si>
  <si>
    <t>Outcome-C</t>
  </si>
  <si>
    <t>Provide opportunities for families to engage in 2-way communication experiences.</t>
  </si>
  <si>
    <t>C1</t>
  </si>
  <si>
    <t>Break down barriers that prevent families from engaging in school decision-making and conversations.</t>
  </si>
  <si>
    <t>C2</t>
  </si>
  <si>
    <t>Develop cohesive and coordinated calendar of parent/family meetings.</t>
  </si>
  <si>
    <t>C3</t>
  </si>
  <si>
    <t>C4</t>
  </si>
  <si>
    <t>C5</t>
  </si>
  <si>
    <t>Outcome-D</t>
  </si>
  <si>
    <t>Ensure families are engaged and not overwhelmed with the expectation to participate in their child’s K-12 education.</t>
  </si>
  <si>
    <t>D1</t>
  </si>
  <si>
    <t>D2</t>
  </si>
  <si>
    <t>Continue to partner with outside providers to support family engagement efforts.</t>
  </si>
  <si>
    <t>D3</t>
  </si>
  <si>
    <t>D4</t>
  </si>
  <si>
    <t>D5</t>
  </si>
  <si>
    <t>Outcome-E</t>
  </si>
  <si>
    <t>Our students will develop proficient academic and social skills to allow them to access current and future opportunities.</t>
  </si>
  <si>
    <t>E1</t>
  </si>
  <si>
    <t>E2</t>
  </si>
  <si>
    <t>E3</t>
  </si>
  <si>
    <t>E4</t>
  </si>
  <si>
    <t>E5</t>
  </si>
  <si>
    <t>Outcome-F</t>
  </si>
  <si>
    <t>Our students will be prepared for college and/or careers.</t>
  </si>
  <si>
    <t>F1</t>
  </si>
  <si>
    <t>Support and expand CTE opportunities.</t>
  </si>
  <si>
    <t>F2</t>
  </si>
  <si>
    <t>Develop a PTS District compact for community partners.</t>
  </si>
  <si>
    <t>F3</t>
  </si>
  <si>
    <t>Provide graduation counseling and support.</t>
  </si>
  <si>
    <t>F4</t>
  </si>
  <si>
    <t>F5</t>
  </si>
  <si>
    <t>Outcome-G</t>
  </si>
  <si>
    <t>We will provide equitable opportunities for all students.</t>
  </si>
  <si>
    <t>G1</t>
  </si>
  <si>
    <t>Maximize magnet programs</t>
  </si>
  <si>
    <t>G2</t>
  </si>
  <si>
    <t>Support/enhance fine and performing arts programs.</t>
  </si>
  <si>
    <t>G3</t>
  </si>
  <si>
    <t>G4</t>
  </si>
  <si>
    <t>G5</t>
  </si>
  <si>
    <t>Outcome and Strategy</t>
  </si>
  <si>
    <t>Proposed Activity</t>
  </si>
  <si>
    <t>Partnership</t>
  </si>
  <si>
    <t>FTE</t>
  </si>
  <si>
    <t>FTE Type</t>
  </si>
  <si>
    <t>CSI/TSI 
Activity Budget
(23-24)</t>
  </si>
  <si>
    <t>CTE 
Activity Budget
(23-24)</t>
  </si>
  <si>
    <t>EIIS 
Activity Budget
(23-24)</t>
  </si>
  <si>
    <t>HSS 
Activity Budget
(23-24)</t>
  </si>
  <si>
    <t>SIA 
Activity Budget
(23-24)</t>
  </si>
  <si>
    <t>Total Activity 
Budget
(23-24) (Autosum)</t>
  </si>
  <si>
    <t>SIA Helper</t>
  </si>
  <si>
    <t>ESSA Helper</t>
  </si>
  <si>
    <t>HSS Helper</t>
  </si>
  <si>
    <t>CTE Helper</t>
  </si>
  <si>
    <t>EIIS Helper</t>
  </si>
  <si>
    <t>--</t>
  </si>
  <si>
    <t>Total Allocation 2023-24:</t>
  </si>
  <si>
    <t>Total Budgeted Amounts (Autosum):</t>
  </si>
  <si>
    <t>Unbudgeted (Autocalculate):</t>
  </si>
  <si>
    <t>S1</t>
  </si>
  <si>
    <t>Sample</t>
  </si>
  <si>
    <t>Equity/Diversity/Inclusion Specialist</t>
  </si>
  <si>
    <t>STF</t>
  </si>
  <si>
    <t>H&amp;S</t>
  </si>
  <si>
    <t>Indirect/Administration</t>
  </si>
  <si>
    <t>15 Instructional Assistants for all Kindergarten &amp; First grades</t>
  </si>
  <si>
    <t>Other: Other staff position not listed</t>
  </si>
  <si>
    <t>RCS</t>
  </si>
  <si>
    <t>Phoenix-Talent Rising Academy Elementary Teacher</t>
  </si>
  <si>
    <t>General: Elementary Teacher</t>
  </si>
  <si>
    <t>Phoenix-Talent Rising Academy Middle School Teacher</t>
  </si>
  <si>
    <t>General: Multiple subjects teacher (middle/high school)</t>
  </si>
  <si>
    <t>Phoenix-Talent Rising Academy Instructional Aide</t>
  </si>
  <si>
    <t>Phoenix-Talent Rising Academy Principal</t>
  </si>
  <si>
    <t>Elementary and middle school music teachers</t>
  </si>
  <si>
    <t>Arts: Fine &amp; Performance Arts (art/ music/ theatre/ dance)</t>
  </si>
  <si>
    <t>WRE</t>
  </si>
  <si>
    <t>District wide music program assistant</t>
  </si>
  <si>
    <t>Diversity, Equity, &amp; Inclusion Co-Facilitators' Stipends</t>
  </si>
  <si>
    <t>13X</t>
  </si>
  <si>
    <t>Stipends for Affinity Club Advisors</t>
  </si>
  <si>
    <t>Pay time for employees to attend SOESD Equity Course</t>
  </si>
  <si>
    <t>Contract with La Clinica</t>
  </si>
  <si>
    <t>Physical/Mental/Social Well-Being</t>
  </si>
  <si>
    <t>31X</t>
  </si>
  <si>
    <t>Alcohol/Drug support services</t>
  </si>
  <si>
    <t>Contract with Talent Police Department for School Resource</t>
  </si>
  <si>
    <t>Other</t>
  </si>
  <si>
    <t>School Psychologist</t>
  </si>
  <si>
    <t>Health: QMHP/Psychologist/LCSW</t>
  </si>
  <si>
    <t>2 Bilingual instructional aides at middle school</t>
  </si>
  <si>
    <t>OCG</t>
  </si>
  <si>
    <t>Listening Sessions supplies</t>
  </si>
  <si>
    <t>Music supplies and instruments</t>
  </si>
  <si>
    <t>Materials for 15 Affinity Clubs</t>
  </si>
  <si>
    <t>Engagement Sessions supplies</t>
  </si>
  <si>
    <t>SEE-KS Training</t>
  </si>
  <si>
    <t>34X</t>
  </si>
  <si>
    <t>SLP Assistant</t>
  </si>
  <si>
    <t>0.5 FTE School Psychologist Intern</t>
  </si>
  <si>
    <t>English Credit Support teacher</t>
  </si>
  <si>
    <t>Core: English Language Arts</t>
  </si>
  <si>
    <t>DP PL</t>
  </si>
  <si>
    <t>PHS Counselor</t>
  </si>
  <si>
    <t>Supports: School Counselor/School Social Worker</t>
  </si>
  <si>
    <t>DP STA</t>
  </si>
  <si>
    <t>PHS Graduation Coaches</t>
  </si>
  <si>
    <t>Link Crew Coordinator Stipend</t>
  </si>
  <si>
    <t>Campus Engagement Liaison</t>
  </si>
  <si>
    <t>Project Youth+</t>
  </si>
  <si>
    <t>Community-Based Organization</t>
  </si>
  <si>
    <t>DP OCG</t>
  </si>
  <si>
    <t>Grad coaches and Link Crew Supplies</t>
  </si>
  <si>
    <t>DP ESF</t>
  </si>
  <si>
    <t>PHS College/Career Counselor</t>
  </si>
  <si>
    <t>CLO STA</t>
  </si>
  <si>
    <t>College Level Misc. supplies</t>
  </si>
  <si>
    <t>CLO ESF</t>
  </si>
  <si>
    <t>STAMPS Assessment Biliteracy Seal</t>
  </si>
  <si>
    <t>CLO CUR</t>
  </si>
  <si>
    <t>College Tuition Assistance for PHS students</t>
  </si>
  <si>
    <t>Career-Connected Learning/Pathways</t>
  </si>
  <si>
    <t>Construction Teacher</t>
  </si>
  <si>
    <t>Arts (Applied):  CTE (Approved Program of Study)</t>
  </si>
  <si>
    <t>CTE STA</t>
  </si>
  <si>
    <t>Graduation Specialist</t>
  </si>
  <si>
    <t>Construction class supplies</t>
  </si>
  <si>
    <t>Metal Fabrication</t>
  </si>
  <si>
    <t>CTE ESF</t>
  </si>
  <si>
    <t>Talent Middle School Graduation Specialist</t>
  </si>
  <si>
    <t>DP MS8</t>
  </si>
  <si>
    <t>Willamette ESD - Oregon Data Suite Dashboard</t>
  </si>
  <si>
    <t>SSS</t>
  </si>
  <si>
    <t>Armadillo Technical Institute Charter School  Allocation</t>
  </si>
  <si>
    <t>EXAMPLE OUTCOMES</t>
  </si>
  <si>
    <t>Data teams are forming, and they frequently review data that inform a school’s decision-making processes, including barriers to engagement and attendance.</t>
  </si>
  <si>
    <t>Dedicated time for professional learning and evaluation tools are in place to see if policies/procedures are adequately meeting the needs of students.</t>
  </si>
  <si>
    <t>Comprehensive literacy strategies, including professional development plans for educators, are documented and communicated to staff, students (developmentally appropriate), and families.</t>
  </si>
  <si>
    <t>An audit of 9th grade course scheduling is conducted, accounting for student core and support course placement, and disaggregated by student focal groups.</t>
  </si>
  <si>
    <t>Students in each focal group and all students report an increased sense of belonging at school.</t>
  </si>
  <si>
    <t>Students have access to, and equitably participate in work based learning experiences that take place in simulated, virtual, OR in person settings.</t>
  </si>
  <si>
    <t>High schools and colleges work together with industry to transition students smoothly from program entrance through to degree or certificate and into employment in their field.</t>
  </si>
  <si>
    <t>Historically and currently marginalized students earn industry credentials and college credits, or combinations of credentials, at the same rate as all students, and concrete plans are in place to keep rates proportional.</t>
  </si>
  <si>
    <t>EXAMPLE STRATEGIES</t>
  </si>
  <si>
    <t>Implement a school-wide Integrated Health Model inclusive of culturally affirming and sustaining pedagogy, trauma-informed practices, and a social emotional curriculum to improve our climate and student experience.</t>
  </si>
  <si>
    <t>Provide professional learning, coaching and team-planning time for our primary teachers on early literacy instructional practices supporting primary teachers to apply those early literacy instructional practices improving students reading and writing abilities.</t>
  </si>
  <si>
    <t>We will plan, staff and implement a Ninth Grade Academy each summer before school starts during which each student will connect with their advisor, 9th grade teachers and coaches, explore CTE programs, college opportunities, and electives to create early conditions for belonging and engagement.</t>
  </si>
  <si>
    <t>Utilize continuous examination of data to determine which students have access to work based learning or career connected learning experiences.</t>
  </si>
  <si>
    <t>Regional Industry advisory committees are engaged at least quarterly to ensure CTE program alignment and quality</t>
  </si>
  <si>
    <t>Support district schools on their journey in becoming Community Schools to provide wrap-around health and well-rounded academic and extra curricular supports for students and families.</t>
  </si>
  <si>
    <t>EXAMPLE ACTIVITIES</t>
  </si>
  <si>
    <t>Hire two additional counselors</t>
  </si>
  <si>
    <t>Hire a social worker</t>
  </si>
  <si>
    <t>Purchase SEL curriculum</t>
  </si>
  <si>
    <t>Contract for trauma Informed professional learning</t>
  </si>
  <si>
    <t>Replace primary reading adoption</t>
  </si>
  <si>
    <t>Hire a district CTE coordinator to collaborate with and support the CTE Regional Coordinator at the district level.</t>
  </si>
  <si>
    <t>Provide professioal learning and coaching for high school counselors/career advisors on value of CTE Programs of Study for All Students</t>
  </si>
  <si>
    <t>Hire 3 instructional assistants for the primary literacy program</t>
  </si>
  <si>
    <t>Registration, travel and extra-duty pay for special education staff to attend summer learning early literacy institute</t>
  </si>
  <si>
    <t>Hire an early literacy instructional coach</t>
  </si>
  <si>
    <t>Extra duty pay for 9th grade teachers, counselors and advisors to plan, implement and deliver the Ninth Grade Academy</t>
  </si>
  <si>
    <t>Educators participate in summer externship opportunities to learn current skills needed by students</t>
  </si>
  <si>
    <t>Student tours</t>
  </si>
  <si>
    <t>Supporting extra-curricular and co-curricular clubs</t>
  </si>
  <si>
    <t>Developing individualized learning and connection plans that will be reviewed at each conference period with students and families</t>
  </si>
  <si>
    <t>Convene partners to examine selection and enrollment practices that may create barriers for all students to participate in career connected learning activities such as dual credit, CTE, and work-based learning experiences.</t>
  </si>
  <si>
    <t>Explore other classroom personnel, departments, or offices that could provide a simulated WBL on school grounds</t>
  </si>
  <si>
    <t>When in engaging with business, industry, and/or community partners ask if they can either come to the classroom or visit virtually as a mentor on project</t>
  </si>
  <si>
    <t>EIIS - Allowable Expenditure Area</t>
  </si>
  <si>
    <t>CSI/TSI 
Activity Budget
(24-25)</t>
  </si>
  <si>
    <t>CTE 
Activity Budget
(24-25)</t>
  </si>
  <si>
    <t>EIIS 
Activity Budget
(24-25)</t>
  </si>
  <si>
    <t>HSS 
Activity Budget
(24-25)</t>
  </si>
  <si>
    <t>SIA 
Activity Budget
(24-25)</t>
  </si>
  <si>
    <t>Total Activity 
Budget
(24-25) (Autosum)</t>
  </si>
  <si>
    <t>Total Allocation 2024-25:</t>
  </si>
  <si>
    <t>S3</t>
  </si>
  <si>
    <t>0.5 FTE School Psychologist</t>
  </si>
  <si>
    <t>Outcome and Stragegy</t>
  </si>
  <si>
    <t>Codes!A29</t>
  </si>
  <si>
    <t>Codes!A36</t>
  </si>
  <si>
    <t>Codes!A64</t>
  </si>
  <si>
    <t>Object Code</t>
  </si>
  <si>
    <t xml:space="preserve">CSI/TSI 
Activity Budget
</t>
  </si>
  <si>
    <t xml:space="preserve">CTE 
Activity Budget
</t>
  </si>
  <si>
    <t xml:space="preserve">EIIS 
Activity Budget
</t>
  </si>
  <si>
    <t xml:space="preserve">HSS 
Activity Budget
</t>
  </si>
  <si>
    <t xml:space="preserve">SIA 
Activity Budget
</t>
  </si>
  <si>
    <t>Total Activity 
Budget</t>
  </si>
  <si>
    <t>Offer additional high school AP classes.</t>
  </si>
  <si>
    <t>CLO PL</t>
  </si>
  <si>
    <t>Textbooks for additional high school AP classes</t>
  </si>
  <si>
    <t>4XX</t>
  </si>
  <si>
    <t>Expansion of dual language-certified staff members at the middle and high school levels.</t>
  </si>
  <si>
    <t>Core: Math</t>
  </si>
  <si>
    <t>Hire a licensed media specialist (district-wide).</t>
  </si>
  <si>
    <t>Library &amp; Media</t>
  </si>
  <si>
    <t>District Wide Special Education secretary for parent communication</t>
  </si>
  <si>
    <t>Equity/Diversity/Inclusion (incl. Migrant &amp; Indian Ed)</t>
  </si>
  <si>
    <t>Partnerships</t>
  </si>
  <si>
    <t>Code</t>
  </si>
  <si>
    <r>
      <rPr>
        <sz val="11"/>
        <color theme="1"/>
        <rFont val="Calibri"/>
      </rPr>
      <t xml:space="preserve">Any organization that - (a) is composed primarily of Indian parents, family members, and community members, tribal government education officials, and tribal members, from a specific community; (b) assists in the social, cultural, and educational development of Indians in such community; (c) meets the unique cultural, language, and academic needs of </t>
    </r>
    <r>
      <rPr>
        <b/>
        <sz val="11"/>
        <color theme="1"/>
        <rFont val="Calibri"/>
      </rPr>
      <t>Indian students</t>
    </r>
    <r>
      <rPr>
        <sz val="11"/>
        <color theme="1"/>
        <rFont val="Calibri"/>
      </rPr>
      <t>, including Tribal Nations supporting Oregon communities</t>
    </r>
  </si>
  <si>
    <t>Indian Community-Based Organization</t>
  </si>
  <si>
    <r>
      <rPr>
        <sz val="11"/>
        <color theme="1"/>
        <rFont val="Calibri"/>
      </rPr>
      <t xml:space="preserve">Public, not-for-profit organizations or community agencies, which transparently collaborate with the intent to give voice and elevate community priorities by authentically engaging in interactive multi-modal, robust communication with residents in districts, educational service districts, institutions, and connection-centered programs. These community-powered partners and decision makers work to provide universal access to asset-based networks that advance racial and educational equity via community-oriented, linguistic-cultural resources to build sustainable and resilient communities. This includes but is not limited to agencies which serve as culturally-responsive and identity-affirming organizations and ensure multi-dimensional youth develop socio-emotionally, academically, professionally, and holistically. </t>
    </r>
    <r>
      <rPr>
        <i/>
        <sz val="11"/>
        <color theme="1"/>
        <rFont val="Calibri"/>
      </rPr>
      <t>Some districts or schools may refer to private or for-profit organizations as Community-Based Organizations; however, for ODE partnership reporting purposes, private and for-profit organizations should be identified as “Business/Industry”</t>
    </r>
  </si>
  <si>
    <r>
      <rPr>
        <b/>
        <sz val="11"/>
        <color theme="1"/>
        <rFont val="Calibri"/>
      </rPr>
      <t> </t>
    </r>
    <r>
      <rPr>
        <sz val="11"/>
        <color theme="1"/>
        <rFont val="Calibri"/>
      </rPr>
      <t>Private, for-profit organizations engaged in commerce, trades, manufacturing, or that provision of services</t>
    </r>
  </si>
  <si>
    <t>Business/Industry</t>
  </si>
  <si>
    <r>
      <rPr>
        <sz val="11"/>
        <color theme="1"/>
        <rFont val="Calibri"/>
      </rPr>
      <t xml:space="preserve">Public or private organizations that support and advance career learning. This includes: highschool graduation and work-based learning, on-the-job training, or other real-life occupational experiences by developing core skills, taking relevant coursework, internships/apprenticeships, clinical studies, and participating in simulated activities to promote future career awareness, exploration, preparation, and training. </t>
    </r>
    <r>
      <rPr>
        <i/>
        <sz val="11"/>
        <color theme="1"/>
        <rFont val="Calibri"/>
      </rPr>
      <t xml:space="preserve">Some districts or schools refer to these organizations as Community Based Organizations; however, for ODE partnership reporting purposes, these organizations should be identified as “Career-Connecting Learning/Pathways” </t>
    </r>
  </si>
  <si>
    <t>Public or private organizations that promote health, safety, mental and behavioral health, social or emotional needs, economic development, and resilient-sustainable basic resources (i.e. emergency preparedness, land preservation, etc.)</t>
  </si>
  <si>
    <t>Public or private organizations that are affiliated with a religion and/or spiritual faith</t>
  </si>
  <si>
    <t>Faith-Based Organization</t>
  </si>
  <si>
    <t>FTE Types</t>
  </si>
  <si>
    <t>Arts (Applied):  Career Exploration</t>
  </si>
  <si>
    <t>Arts (Applied):  Computer Sciences (programming/ tech/ web design)</t>
  </si>
  <si>
    <t>Arts (Applied):  Media Arts</t>
  </si>
  <si>
    <t>Core: Science (biology/ chemistry/ physics)</t>
  </si>
  <si>
    <t>Core: Social Sciences (civics/ history/ economics/ psychology)</t>
  </si>
  <si>
    <t>Core: Health/PE/Athletics</t>
  </si>
  <si>
    <t>Health: Nurse</t>
  </si>
  <si>
    <t>Language: English Language Development</t>
  </si>
  <si>
    <t>Language: World Languages (incl. ASL)</t>
  </si>
  <si>
    <t>Special Education (all positions)</t>
  </si>
  <si>
    <t>Supports: Behavioral Specialist</t>
  </si>
  <si>
    <t>Supports: Family/Community Engagement (incl. McKinney-Vento)</t>
  </si>
  <si>
    <t>Supports: Intervention Specialist</t>
  </si>
  <si>
    <t>Supports: Social Emotional Learning (SEL)</t>
  </si>
  <si>
    <t>Supports: Other</t>
  </si>
  <si>
    <t>Other: Electives teacher not listed</t>
  </si>
  <si>
    <t>CTE
Function Codes</t>
  </si>
  <si>
    <t>Codes</t>
  </si>
  <si>
    <t>Curriculum - Student Support Services, Work Based Learning and Career Exploration Activities</t>
  </si>
  <si>
    <t>Curriculum – Standards, Content, Alignment and Articulation</t>
  </si>
  <si>
    <t>CTE Professional / Personnel Development</t>
  </si>
  <si>
    <t>Scientifically Based Research</t>
  </si>
  <si>
    <t>262X</t>
  </si>
  <si>
    <t>Indirect - Support Services - Central Activities</t>
  </si>
  <si>
    <t>HSS
Activities Categories</t>
  </si>
  <si>
    <t>Dropout Prevention Professional Learning</t>
  </si>
  <si>
    <t>Dropout Prevention Ongoing Community Engagement &amp; Partnerships</t>
  </si>
  <si>
    <t>Dropout Prevention Equipment, Supplies, and Facilities</t>
  </si>
  <si>
    <t>Dropout Prevention Curriculum</t>
  </si>
  <si>
    <t>DP CUR</t>
  </si>
  <si>
    <t>Dropout Prevention Staff Salaries and Stipends</t>
  </si>
  <si>
    <t>Dropout Prevention Middle School- 8th grade only</t>
  </si>
  <si>
    <t>College Level Opportunities Professional Learning</t>
  </si>
  <si>
    <t>College Level Opportunities Ongoing Community Engagement &amp; Partnerships</t>
  </si>
  <si>
    <t>CLO OCG</t>
  </si>
  <si>
    <t>College Level Opportunities Equipment, Supplies, and Facilities</t>
  </si>
  <si>
    <t>College Level Opportunities Curriculum</t>
  </si>
  <si>
    <t>College Level Opportunities Staff Salaries and Stipends</t>
  </si>
  <si>
    <t>College Level Opportunities Middle School- 8th grade only</t>
  </si>
  <si>
    <t>CLO MS8</t>
  </si>
  <si>
    <t>Career &amp; Technical Education Professional Learning</t>
  </si>
  <si>
    <t>CTE PL</t>
  </si>
  <si>
    <t>Career &amp; Technical Education Ongoing Community Engagement &amp; Partnerships</t>
  </si>
  <si>
    <t>CTE OCG</t>
  </si>
  <si>
    <t>Career &amp; Technical Education Equipment, Supplies, and Facilities</t>
  </si>
  <si>
    <t>Career &amp; Technical Education Curriculum</t>
  </si>
  <si>
    <t>CTE CUR</t>
  </si>
  <si>
    <t>Career &amp; Technical Education Staff Salaries and Stipends</t>
  </si>
  <si>
    <t>Career &amp; Technical Education Middle School- 8th grade only</t>
  </si>
  <si>
    <t>CTE MS8</t>
  </si>
  <si>
    <t>EIIS
Allowable Expenditure Areas</t>
  </si>
  <si>
    <t>Staffing to maintain the system and facilitate corrective action</t>
  </si>
  <si>
    <t>Training for staff to maintain and use the system with fidelity</t>
  </si>
  <si>
    <t>TRN</t>
  </si>
  <si>
    <t>System software purchases and subscriptions</t>
  </si>
  <si>
    <t>Data analysis and research</t>
  </si>
  <si>
    <t>DAR</t>
  </si>
  <si>
    <t>Tribal government consultation</t>
  </si>
  <si>
    <t>TGC</t>
  </si>
  <si>
    <t>Student, family, staff, and community engagement</t>
  </si>
  <si>
    <t>ENG</t>
  </si>
  <si>
    <t>SIA
Allowable Use Categories</t>
  </si>
  <si>
    <t>Health and Safety</t>
  </si>
  <si>
    <t>Increased Instructional Time</t>
  </si>
  <si>
    <t>IIT</t>
  </si>
  <si>
    <t>Ongoing Community Engagement</t>
  </si>
  <si>
    <t>Reduced Class Size</t>
  </si>
  <si>
    <t>Well Rounded Education</t>
  </si>
  <si>
    <t>ALL
Object Codes</t>
  </si>
  <si>
    <t>111 Licensed Salaries includes licensed coordinators and employees in the bargaining unit</t>
  </si>
  <si>
    <t>112 Classified Salaries for work performed by "Classified Employees"</t>
  </si>
  <si>
    <t>11X Salaries associated with "Support Staff and Support Personnel", Salaries associated with "Program Coordinators/Regional Coordinators"</t>
  </si>
  <si>
    <t>11X</t>
  </si>
  <si>
    <t>Administrative Salaries</t>
  </si>
  <si>
    <t>2XX Benefits associated with "Licensed Employees" not included in the gross salary, Benefits associated with "Program Coordinators/Regional Coordinators" not included in the gross salary, Benefits associated with "Classified Employees" and "Support Staff" not included in the gross salary</t>
  </si>
  <si>
    <t>2XX</t>
  </si>
  <si>
    <t>12X Substitute Salaries for employees who are hired on a temporary or substitute basis</t>
  </si>
  <si>
    <t>12X</t>
  </si>
  <si>
    <t>Additional Salaries</t>
  </si>
  <si>
    <t>3XX Local CTE Instructional Services (Purchased), Regional CTE Instructional Services (Purchased), 31X Instructional, Professional and Technical Services</t>
  </si>
  <si>
    <t>34X Travel costs (e.g., mileage, hotel, registration, per diem, meals, car rentals, etc.)</t>
  </si>
  <si>
    <t>410 Consumable Supplies and Materials. This area includes expenditures for ALL supplies for the operation of a CTE Program. NOTE: Follow Perkins expenditure guideline for appropriate use of funds.</t>
  </si>
  <si>
    <t>460 Non-consumable Equipment Items. Expenditures for equipment with a current value of less than $5,000 or for items which are “equipment-like.” This object category could be used when a district desired to treat these items as equipment for budgeting, physical control, etc., without either violating the capital equipment issues of Perkins.</t>
  </si>
  <si>
    <t>470 CTE Computer Software. Expenditures for published computer software. Include licensure and usage fees for software here. The Cloud is considered software and would be coded here.</t>
  </si>
  <si>
    <t>480 CTE Computer Hardware. Expenditures for non-capital computer hardware, generally of value not meeting the capital expenditure criterion. An iPad or e-reader needed to access e-textbooks is considered hardware and would be coded here.</t>
  </si>
  <si>
    <t>Other Supplies and Materials</t>
  </si>
  <si>
    <t>Capital Outlay</t>
  </si>
  <si>
    <t>5XX</t>
  </si>
  <si>
    <t>541 CTE Depreciable Equipment (Single pieces of equipment or technology items over $5,000) to enhance and improve CTE Programs of Study</t>
  </si>
  <si>
    <t>541 ***Requires ODE Approval*** </t>
  </si>
  <si>
    <t>690 Grant Indirect Charges/Administrative Indirect</t>
  </si>
  <si>
    <t>Dues and Fees</t>
  </si>
  <si>
    <t>Miscellaneous</t>
  </si>
  <si>
    <t>8XX</t>
  </si>
  <si>
    <t>Institutions_Id</t>
  </si>
  <si>
    <t>District</t>
  </si>
  <si>
    <t>Academy for Character Education</t>
  </si>
  <si>
    <t>Adel SD 21</t>
  </si>
  <si>
    <t>Adrian SD 61</t>
  </si>
  <si>
    <t>Alliance Charter Academy</t>
  </si>
  <si>
    <t>Alsea Charter School</t>
  </si>
  <si>
    <t>Alsea SD 7J</t>
  </si>
  <si>
    <t>Amity SD 4J</t>
  </si>
  <si>
    <t>Annex Charter School</t>
  </si>
  <si>
    <t>Annex SD 29</t>
  </si>
  <si>
    <t>Arco Iris Spanish Immersion School</t>
  </si>
  <si>
    <t>Arlington Community Charter School</t>
  </si>
  <si>
    <t>Arlington SD 3</t>
  </si>
  <si>
    <t>Armadillo Technical Institute</t>
  </si>
  <si>
    <t>Arock SD 81</t>
  </si>
  <si>
    <t>Arthur Academy</t>
  </si>
  <si>
    <t>Ashland SD 5</t>
  </si>
  <si>
    <t>Ashwood SD 8</t>
  </si>
  <si>
    <t>Astoria SD 1</t>
  </si>
  <si>
    <t>Athena-Weston SD 29RJ</t>
  </si>
  <si>
    <t>Baker Creek School</t>
  </si>
  <si>
    <t>Baker Early College</t>
  </si>
  <si>
    <t>Baker SD 5J</t>
  </si>
  <si>
    <t>Baker Web Academy</t>
  </si>
  <si>
    <t>Bandon SD 54</t>
  </si>
  <si>
    <t>Banks SD 13</t>
  </si>
  <si>
    <t>Beaverton SD 48J</t>
  </si>
  <si>
    <t>Bend International School</t>
  </si>
  <si>
    <t>Bend-LaPine Administrative SD 1</t>
  </si>
  <si>
    <t>Bethany Charter School</t>
  </si>
  <si>
    <t>Bethel SD 52</t>
  </si>
  <si>
    <t>Blachly SD 90</t>
  </si>
  <si>
    <t>Black Butte SD 41</t>
  </si>
  <si>
    <t>Bridge Charter Academy</t>
  </si>
  <si>
    <t>Brookings-Harbor SD 17C</t>
  </si>
  <si>
    <t>Burnt River School</t>
  </si>
  <si>
    <t>Burnt River SD 30J</t>
  </si>
  <si>
    <t>Butte Falls SD 91</t>
  </si>
  <si>
    <t>Camas Valley SD 21J</t>
  </si>
  <si>
    <t>Canby SD 86</t>
  </si>
  <si>
    <t>Cascade Heights Public Charter School</t>
  </si>
  <si>
    <t>Cascade SD 5</t>
  </si>
  <si>
    <t>Cascade Virtual Academy</t>
  </si>
  <si>
    <t>Centennial SD 28J</t>
  </si>
  <si>
    <t>Center for Advanced Learning</t>
  </si>
  <si>
    <t>Central Curry SD 1</t>
  </si>
  <si>
    <t>Central Linn SD 552</t>
  </si>
  <si>
    <t>Central Point SD 6</t>
  </si>
  <si>
    <t>Central SD 13J</t>
  </si>
  <si>
    <t>Childs Way Charter School</t>
  </si>
  <si>
    <t>City View Charter School</t>
  </si>
  <si>
    <t>Clackamas Academy of Industrial Sciences</t>
  </si>
  <si>
    <t>Clackamas Middle College</t>
  </si>
  <si>
    <t>Clackamas Web Academy</t>
  </si>
  <si>
    <t>Clatskanie SD 6J</t>
  </si>
  <si>
    <t>Coburg Community Charter School</t>
  </si>
  <si>
    <t>COIC Skills Lab</t>
  </si>
  <si>
    <t>Colton SD 53</t>
  </si>
  <si>
    <t>Condon SD 25J</t>
  </si>
  <si>
    <t>Coos Bay SD 9</t>
  </si>
  <si>
    <t>Coquille SD 8</t>
  </si>
  <si>
    <t>Corbett School</t>
  </si>
  <si>
    <t>Corbett SD 39</t>
  </si>
  <si>
    <t>Corvallis SD 509J</t>
  </si>
  <si>
    <t>Cove Charter School</t>
  </si>
  <si>
    <t>Cove SD 15</t>
  </si>
  <si>
    <t>Crater Lake Academy</t>
  </si>
  <si>
    <t>Creswell SD 40</t>
  </si>
  <si>
    <t>Crook County SD</t>
  </si>
  <si>
    <t>Crow-Applegate-Lorane SD 66</t>
  </si>
  <si>
    <t>Culver SD 4</t>
  </si>
  <si>
    <t>Dallas Community Charter</t>
  </si>
  <si>
    <t>Dallas SD 2</t>
  </si>
  <si>
    <t>David Douglas SD 40</t>
  </si>
  <si>
    <t>Dayton SD 8</t>
  </si>
  <si>
    <t>Dayville SD 16J</t>
  </si>
  <si>
    <t>Desert Sky Montessori</t>
  </si>
  <si>
    <t>Destinations Career Academy of Oregon</t>
  </si>
  <si>
    <t>Diamond SD 7</t>
  </si>
  <si>
    <t>Donald E Long School</t>
  </si>
  <si>
    <t>Donald E. Long School</t>
  </si>
  <si>
    <t>Double O SD 28</t>
  </si>
  <si>
    <t>Douglas County SD 15</t>
  </si>
  <si>
    <t>Douglas County SD 4</t>
  </si>
  <si>
    <t>Drewsey SD 13</t>
  </si>
  <si>
    <t>Dufur SD 29</t>
  </si>
  <si>
    <t>Eagle Charter School</t>
  </si>
  <si>
    <t>Eagle Point SD 9</t>
  </si>
  <si>
    <t>EagleRidge High School</t>
  </si>
  <si>
    <t>Echo SD 5</t>
  </si>
  <si>
    <t>Eddyville Charter School</t>
  </si>
  <si>
    <t>Elgin SD 23</t>
  </si>
  <si>
    <t>Elkton SD 34</t>
  </si>
  <si>
    <t>Emerson School</t>
  </si>
  <si>
    <t>Enterprise SD 21</t>
  </si>
  <si>
    <t>Eola Hills Charter School</t>
  </si>
  <si>
    <t>Estacada SD 108</t>
  </si>
  <si>
    <t>Eugene SD 4J</t>
  </si>
  <si>
    <t>Falls City SD 57</t>
  </si>
  <si>
    <t>Fern Ridge SD 28J</t>
  </si>
  <si>
    <t>Forest Grove Community School</t>
  </si>
  <si>
    <t>Forest Grove SD 15</t>
  </si>
  <si>
    <t>Fossil Charter School</t>
  </si>
  <si>
    <t>Fossil SD 21J</t>
  </si>
  <si>
    <t>Four Rivers Community School</t>
  </si>
  <si>
    <t>Frenchglen SD 16</t>
  </si>
  <si>
    <t>Frontier Charter Academy</t>
  </si>
  <si>
    <t>Gaston SD 511J</t>
  </si>
  <si>
    <t>Gervais SD 1</t>
  </si>
  <si>
    <t>Gladstone SD 115</t>
  </si>
  <si>
    <t>Glendale SD 77</t>
  </si>
  <si>
    <t>Glide SD 12</t>
  </si>
  <si>
    <t>Grants Pass SD 7</t>
  </si>
  <si>
    <t>Greater Albany Public SD 8J</t>
  </si>
  <si>
    <t>Gresham Arthur Academy</t>
  </si>
  <si>
    <t>Gresham-Barlow SD 10J</t>
  </si>
  <si>
    <t>Harmony Academy</t>
  </si>
  <si>
    <t>Harney County SD 3</t>
  </si>
  <si>
    <t>Harney County SD 4</t>
  </si>
  <si>
    <t>Harney County Union High SD 1J</t>
  </si>
  <si>
    <t>Harper Charter School</t>
  </si>
  <si>
    <t>Harper SD 66</t>
  </si>
  <si>
    <t>Harrisburg SD 7J</t>
  </si>
  <si>
    <t>Helix SD 1</t>
  </si>
  <si>
    <t>Hermiston SD 8</t>
  </si>
  <si>
    <t>Hillsboro SD 1J</t>
  </si>
  <si>
    <t>Hood River County SD</t>
  </si>
  <si>
    <t>Hope Chinese Charter School</t>
  </si>
  <si>
    <t>Howard Street Charter</t>
  </si>
  <si>
    <t>Huntington School</t>
  </si>
  <si>
    <t>Huntington SD 16J</t>
  </si>
  <si>
    <t>Imbler Charter School</t>
  </si>
  <si>
    <t>Imbler SD 11</t>
  </si>
  <si>
    <t xml:space="preserve">Inavale Community Partners dba Muddy Creek Charter School </t>
  </si>
  <si>
    <t>Insight School of Oregon Painted Hills</t>
  </si>
  <si>
    <t>Ione Community Charter School</t>
  </si>
  <si>
    <t>Ione SD R2</t>
  </si>
  <si>
    <t>Jackson Co. Juvenile</t>
  </si>
  <si>
    <t>Jackson County Juvenile</t>
  </si>
  <si>
    <t>Jane Goodall Environmental Middle Charter School</t>
  </si>
  <si>
    <t>Jefferson County SD 509J</t>
  </si>
  <si>
    <t>Jefferson SD 14J</t>
  </si>
  <si>
    <t>Jewell SD 8</t>
  </si>
  <si>
    <t>John Day SD 3</t>
  </si>
  <si>
    <t>Jordan Valley SD 3</t>
  </si>
  <si>
    <t>Joseph SD 6</t>
  </si>
  <si>
    <t>Josephine Co. JDC</t>
  </si>
  <si>
    <t>Josephine County</t>
  </si>
  <si>
    <t>Junction City SD 69</t>
  </si>
  <si>
    <t>Juntura SD 12</t>
  </si>
  <si>
    <t>Kairos PDX</t>
  </si>
  <si>
    <t>Kids Unlimited Academy</t>
  </si>
  <si>
    <t>Kids Unlimited Academy White City</t>
  </si>
  <si>
    <t>Kings Valley Charter School</t>
  </si>
  <si>
    <t>Klamath Co. Juvenile</t>
  </si>
  <si>
    <t>Klamath County Juvenile</t>
  </si>
  <si>
    <t>Klamath County SD</t>
  </si>
  <si>
    <t>Klamath Falls City Schools</t>
  </si>
  <si>
    <t>Knappa SD 4</t>
  </si>
  <si>
    <t>La Grande SD 1</t>
  </si>
  <si>
    <t>Lake County SD 7</t>
  </si>
  <si>
    <t>Lake Oswego SD 7J</t>
  </si>
  <si>
    <t>Lane Co. Dept of Youth</t>
  </si>
  <si>
    <t>Lane County Dept of Youth</t>
  </si>
  <si>
    <t>Le Monde French Immersion Public Charter School</t>
  </si>
  <si>
    <t>Lebanon Community SD 9</t>
  </si>
  <si>
    <t>Lewis and Clark Montessori Charter School</t>
  </si>
  <si>
    <t>Lighthouse Charter School</t>
  </si>
  <si>
    <t>Lincoln City Career Technical High School</t>
  </si>
  <si>
    <t>Lincoln County Juvenile</t>
  </si>
  <si>
    <t>Lincoln County SD</t>
  </si>
  <si>
    <t>Logos Public Charter School</t>
  </si>
  <si>
    <t>Long Creek SD 17</t>
  </si>
  <si>
    <t>Lourdes School</t>
  </si>
  <si>
    <t>Lowell SD 71</t>
  </si>
  <si>
    <t>Luckiamute Valley Charter School</t>
  </si>
  <si>
    <t>Madrone Trail Public Charter School</t>
  </si>
  <si>
    <t>Malheur County SD 51</t>
  </si>
  <si>
    <t>Mapleton SD 32</t>
  </si>
  <si>
    <t>Marcola SD 79J</t>
  </si>
  <si>
    <t>McKenzie River Community School</t>
  </si>
  <si>
    <t>McKenzie SD 68</t>
  </si>
  <si>
    <t>McMinnville SD 40</t>
  </si>
  <si>
    <t>Medford SD 549C</t>
  </si>
  <si>
    <t>Metro East Web Academy</t>
  </si>
  <si>
    <t>Mill Creek Academy</t>
  </si>
  <si>
    <t>Milton-Freewater Unified SD 7</t>
  </si>
  <si>
    <t>Milwaukie Academy of the Arts</t>
  </si>
  <si>
    <t>Mitchell SD 55</t>
  </si>
  <si>
    <t>Molalla River Academy</t>
  </si>
  <si>
    <t>Molalla River SD 35</t>
  </si>
  <si>
    <t>Monroe High School</t>
  </si>
  <si>
    <t>Monroe School</t>
  </si>
  <si>
    <t>Monroe SD 1J</t>
  </si>
  <si>
    <t>Monument SD 8</t>
  </si>
  <si>
    <t>Morrow SD 1</t>
  </si>
  <si>
    <t>Mosier Community School</t>
  </si>
  <si>
    <t>Mountain View Academy</t>
  </si>
  <si>
    <t>Mt Angel SD 91</t>
  </si>
  <si>
    <t>Mt Nebo Alt Ed</t>
  </si>
  <si>
    <t>Mt. Nebo Alt Ed</t>
  </si>
  <si>
    <t>Multi-sensory Instruction Teaching Children Hands-On (MITCH)</t>
  </si>
  <si>
    <t>Multnomah Learning Academy</t>
  </si>
  <si>
    <t>Myrtle Point SD 41</t>
  </si>
  <si>
    <t>Neah-Kah-Nie SD 56</t>
  </si>
  <si>
    <t>Nestucca Valley SD 101J</t>
  </si>
  <si>
    <t>Network Charter School</t>
  </si>
  <si>
    <t>New Bridge High School</t>
  </si>
  <si>
    <t>Newberg SD 29J</t>
  </si>
  <si>
    <t>Nixyaawii Community School</t>
  </si>
  <si>
    <t>NORCOR Education</t>
  </si>
  <si>
    <t>NORCOR Education Detention Center</t>
  </si>
  <si>
    <t>North Bend SD 13</t>
  </si>
  <si>
    <t>North Clackamas SD 12</t>
  </si>
  <si>
    <t>North Columbia Academy</t>
  </si>
  <si>
    <t>North Douglas SD 22</t>
  </si>
  <si>
    <t>North Lake SD 14</t>
  </si>
  <si>
    <t>North Marion SD 15</t>
  </si>
  <si>
    <t>North Powder Charter School</t>
  </si>
  <si>
    <t>North Powder SD 8J</t>
  </si>
  <si>
    <t>North Santiam SD 29J</t>
  </si>
  <si>
    <t>North Wasco County SD 21</t>
  </si>
  <si>
    <t>Nyssa SD 26</t>
  </si>
  <si>
    <t>Oakland SD 1</t>
  </si>
  <si>
    <t>Oakridge SD 76</t>
  </si>
  <si>
    <t>Ocean Dunes High School</t>
  </si>
  <si>
    <t>Ontario SD 8C</t>
  </si>
  <si>
    <t>Opal School of the Portland Children's Museum</t>
  </si>
  <si>
    <t>Optimum Learning Environment Charter School</t>
  </si>
  <si>
    <t>Oregon Charter Academy</t>
  </si>
  <si>
    <t>Oregon City SD 62</t>
  </si>
  <si>
    <t>Oregon City Service Learning Academy</t>
  </si>
  <si>
    <t>Oregon Connections Academy</t>
  </si>
  <si>
    <t>Oregon Family School</t>
  </si>
  <si>
    <t>Oregon International School</t>
  </si>
  <si>
    <t>Oregon Trail  Academy</t>
  </si>
  <si>
    <t>Oregon Trail SD 46</t>
  </si>
  <si>
    <t>Oregon Virtual Academy</t>
  </si>
  <si>
    <t>Oregon Virtual Education</t>
  </si>
  <si>
    <t>Paisley School</t>
  </si>
  <si>
    <t>Paisley SD 11</t>
  </si>
  <si>
    <t>Parkrose SD 3</t>
  </si>
  <si>
    <t>Pendleton SD 16</t>
  </si>
  <si>
    <t>Perrydale SD 21</t>
  </si>
  <si>
    <t>Philomath SD 17J</t>
  </si>
  <si>
    <t>Phoenix School</t>
  </si>
  <si>
    <t>Phoenix-Talent SD 4</t>
  </si>
  <si>
    <t>Pilot Rock SD 2</t>
  </si>
  <si>
    <t>Pine Creek SD 5</t>
  </si>
  <si>
    <t>Pine Eagle Charter School</t>
  </si>
  <si>
    <t>Pine Eagle SD 61</t>
  </si>
  <si>
    <t>Pinehurst SD 94</t>
  </si>
  <si>
    <t>Pleasant Hill SD 1</t>
  </si>
  <si>
    <t>Plush SD 18</t>
  </si>
  <si>
    <t>Ponderosa Creek School</t>
  </si>
  <si>
    <t>Port Orford-Langlois SD 2CJ</t>
  </si>
  <si>
    <t>Portland Arthur Academy Charter School</t>
  </si>
  <si>
    <t>Portland SD 1J</t>
  </si>
  <si>
    <t>Portland Village School</t>
  </si>
  <si>
    <t>Powell Butte Community Charter School</t>
  </si>
  <si>
    <t>Powers SD 31</t>
  </si>
  <si>
    <t>Prairie City SD 4</t>
  </si>
  <si>
    <t>Prospect SD 59</t>
  </si>
  <si>
    <t>Rainier SD 13</t>
  </si>
  <si>
    <t>Redmond Proficiency Academy</t>
  </si>
  <si>
    <t>Redmond SD 2J</t>
  </si>
  <si>
    <t>Reedsport SD 105</t>
  </si>
  <si>
    <t>Renaissance Public Academy</t>
  </si>
  <si>
    <t>Resource Link Charter School</t>
  </si>
  <si>
    <t>Reynolds Arthur Academy</t>
  </si>
  <si>
    <t>Reynolds SD 7</t>
  </si>
  <si>
    <t>Riddle SD 70</t>
  </si>
  <si>
    <t>Ridgeline Montessori</t>
  </si>
  <si>
    <t>Riverbend Community School</t>
  </si>
  <si>
    <t>RiverBend High School</t>
  </si>
  <si>
    <t>Riverdale SD 51J</t>
  </si>
  <si>
    <t>Rivers Edge Academy Charter School</t>
  </si>
  <si>
    <t>Riverside High School</t>
  </si>
  <si>
    <t>Rockwood Preparatory Academy</t>
  </si>
  <si>
    <t>Rogue River SD 35</t>
  </si>
  <si>
    <t>Sage Community School</t>
  </si>
  <si>
    <t>Salem-Keizer SD 24J</t>
  </si>
  <si>
    <t>Sand Ridge Charter School</t>
  </si>
  <si>
    <t>Santiam Canyon SD 129J</t>
  </si>
  <si>
    <t>Sauvie Island School</t>
  </si>
  <si>
    <t>Scappoose SD 1J</t>
  </si>
  <si>
    <t>School for the Deaf</t>
  </si>
  <si>
    <t>Scio SD 95</t>
  </si>
  <si>
    <t>Seaside SD 10</t>
  </si>
  <si>
    <t>Sheridan AllPrep Academy</t>
  </si>
  <si>
    <t>Sheridan Japanese School</t>
  </si>
  <si>
    <t>Sheridan SD 48J</t>
  </si>
  <si>
    <t>Sherman County SD</t>
  </si>
  <si>
    <t>Sherwood Charter School</t>
  </si>
  <si>
    <t>Sherwood SD 88J</t>
  </si>
  <si>
    <t>Siletz Valley Schools</t>
  </si>
  <si>
    <t>Silver Falls SD 4J</t>
  </si>
  <si>
    <t>Silvies River Charter School</t>
  </si>
  <si>
    <t>Sisters SD 6</t>
  </si>
  <si>
    <t>Siuslaw SD 97J</t>
  </si>
  <si>
    <t>South Columbia Family School</t>
  </si>
  <si>
    <t>South Harney SD 33</t>
  </si>
  <si>
    <t>South Lane SD 45J3</t>
  </si>
  <si>
    <t>South Umpqua SD 19</t>
  </si>
  <si>
    <t>South Wasco County SD 1</t>
  </si>
  <si>
    <t>Southern Oregon Success Academy</t>
  </si>
  <si>
    <t>Spray SD 1</t>
  </si>
  <si>
    <t>Springfield SD 19</t>
  </si>
  <si>
    <t>Springwater Environmental Sciences School</t>
  </si>
  <si>
    <t>St Helens Arthur Academy</t>
  </si>
  <si>
    <t>St Helens SD 502</t>
  </si>
  <si>
    <t>St Paul SD 45</t>
  </si>
  <si>
    <t>Stanfield SD 61</t>
  </si>
  <si>
    <t>Summit Community College High School</t>
  </si>
  <si>
    <t>Summit Learning Charter</t>
  </si>
  <si>
    <t>Sunny Wolf Charter School</t>
  </si>
  <si>
    <t>Suntex SD 10</t>
  </si>
  <si>
    <t>Sutherlin SD 130</t>
  </si>
  <si>
    <t>Sweet Home Charter School</t>
  </si>
  <si>
    <t>Sweet Home SD 55</t>
  </si>
  <si>
    <t>TEACH-NW</t>
  </si>
  <si>
    <t>The Cannon Beach Academy</t>
  </si>
  <si>
    <t>The Community Roots School</t>
  </si>
  <si>
    <t>The Cottonwood School of Civics and Science</t>
  </si>
  <si>
    <t>The Ivy School</t>
  </si>
  <si>
    <t>The Valley School of Southern Oregon</t>
  </si>
  <si>
    <t>Three Lakes High School</t>
  </si>
  <si>
    <t>Three Rivers Charter School</t>
  </si>
  <si>
    <t>Three Rivers/Josephine County SD</t>
  </si>
  <si>
    <t>Tigard-Tualatin SD 23J</t>
  </si>
  <si>
    <t>Tillamook SD 9</t>
  </si>
  <si>
    <t>Trask River High School</t>
  </si>
  <si>
    <t>Triangle Lake Charter School</t>
  </si>
  <si>
    <t>Troy SD 54</t>
  </si>
  <si>
    <t>Twin Rivers Charter School</t>
  </si>
  <si>
    <t>Ukiah SD 80R</t>
  </si>
  <si>
    <t>Umatilla SD 6R</t>
  </si>
  <si>
    <t>Union SD 5</t>
  </si>
  <si>
    <t>Vale SD 84</t>
  </si>
  <si>
    <t>Valley Inquiry Charter School</t>
  </si>
  <si>
    <t>Vernonia SD 47J</t>
  </si>
  <si>
    <t>Village School</t>
  </si>
  <si>
    <t>Wallowa SD 12</t>
  </si>
  <si>
    <t>Warrenton-Hammond SD 30</t>
  </si>
  <si>
    <t>West Lane Charter School</t>
  </si>
  <si>
    <t>West Linn-Wilsonville SD 3J</t>
  </si>
  <si>
    <t>Willamette Connections Academy</t>
  </si>
  <si>
    <t>Willamette Leadership Academy</t>
  </si>
  <si>
    <t>Willamina SD 30J</t>
  </si>
  <si>
    <t>William P Lord High School</t>
  </si>
  <si>
    <t>William P. Lord High School</t>
  </si>
  <si>
    <t>Winston-Dillard SD 116</t>
  </si>
  <si>
    <t>Woodburn Arthur Academy</t>
  </si>
  <si>
    <t>Woodburn SD 103</t>
  </si>
  <si>
    <t>Woodland Charter School</t>
  </si>
  <si>
    <t>Yamhill Carlton SD 1</t>
  </si>
  <si>
    <t>Yoncalla SD 32</t>
  </si>
  <si>
    <t>CharterSchool</t>
  </si>
  <si>
    <t>23-24 District Grant</t>
  </si>
  <si>
    <t>23-24 DistCharter Grant</t>
  </si>
  <si>
    <t>24-25 District Grant</t>
  </si>
  <si>
    <t>24-25 DistCharter Grant</t>
  </si>
  <si>
    <t>Inst_Id</t>
  </si>
  <si>
    <t>23-24 District Grant Funds (F*prorate)</t>
  </si>
  <si>
    <t>23-24 Charter Grant Funds (G*prorate)</t>
  </si>
  <si>
    <t>24-25 District Grant Funds (F*prorate)</t>
  </si>
  <si>
    <t>24-25 Charter Grant Funds (G*prorate)</t>
  </si>
  <si>
    <t/>
  </si>
  <si>
    <t>School District</t>
  </si>
  <si>
    <t>Non School District Grantees</t>
  </si>
  <si>
    <t>23-24 Y1 SD Total</t>
  </si>
  <si>
    <t>23-24 Y1 SD</t>
  </si>
  <si>
    <t>23-24 Y1 Charter</t>
  </si>
  <si>
    <t>24-25 Y2 SD Total</t>
  </si>
  <si>
    <t>24-25 Y2 SD</t>
  </si>
  <si>
    <t>24-25 Y2 Charter</t>
  </si>
  <si>
    <t>4740-Metro East Web Academy</t>
  </si>
  <si>
    <t>InstID</t>
  </si>
  <si>
    <t>Secondary Estimates</t>
  </si>
  <si>
    <t>2023-2024</t>
  </si>
  <si>
    <t>2024-2025</t>
  </si>
  <si>
    <t>Hillsboro SD 4J</t>
  </si>
  <si>
    <t>Medford SD 549</t>
  </si>
  <si>
    <t>SIA Condensed</t>
  </si>
  <si>
    <t>ESSA</t>
  </si>
  <si>
    <t>ESSA Condensed</t>
  </si>
  <si>
    <t>HSS Condensed</t>
  </si>
  <si>
    <t>CTE/Perkins</t>
  </si>
  <si>
    <t>CTE/Perkins Condensed</t>
  </si>
  <si>
    <t>EIIS Condensed</t>
  </si>
  <si>
    <t>Yazmin Karabinas</t>
  </si>
  <si>
    <t>541-535-1517</t>
  </si>
  <si>
    <t>yazmin.karabinas@phoenix.k12.or.us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</si>
</sst>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quot;$&quot;#,##0.00"/>
    <numFmt numFmtId="165" formatCode="\$#,##0"/>
  </numFmts>
  <fonts count="26">
    <font>
      <sz val="11"/>
      <color theme="1"/>
      <name val="Calibri"/>
      <scheme val="minor"/>
    </font>
    <font>
      <b/>
      <sz val="12"/>
      <color theme="1"/>
      <name val="Calibri"/>
    </font>
    <font>
      <sz val="11"/>
      <name val="Calibri"/>
    </font>
    <font>
      <sz val="12"/>
      <color theme="1"/>
      <name val="Calibri"/>
    </font>
    <font>
      <sz val="11"/>
      <color theme="1"/>
      <name val="Calibri"/>
    </font>
    <font>
      <u/>
      <sz val="11"/>
      <color theme="10"/>
      <name val="Calibri"/>
    </font>
    <font>
      <b/>
      <sz val="14"/>
      <color theme="1"/>
      <name val="Calibri"/>
    </font>
    <font>
      <b/>
      <sz val="11"/>
      <color theme="1"/>
      <name val="Calibri"/>
    </font>
    <font>
      <b/>
      <sz val="16"/>
      <color theme="1"/>
      <name val="Calibri"/>
    </font>
    <font>
      <b/>
      <u/>
      <sz val="16"/>
      <color theme="1"/>
      <name val="Calibri"/>
    </font>
    <font>
      <b/>
      <u/>
      <sz val="16"/>
      <color theme="10"/>
      <name val="Calibri"/>
    </font>
    <font>
      <b/>
      <sz val="16"/>
      <color theme="10"/>
      <name val="Calibri"/>
    </font>
    <font>
      <b/>
      <sz val="12"/>
      <color rgb="FF000000"/>
      <name val="Calibri"/>
    </font>
    <font>
      <sz val="12"/>
      <color rgb="FF000000"/>
      <name val="Calibri"/>
    </font>
    <font>
      <sz val="11"/>
      <color theme="1"/>
      <name val="Calibri"/>
      <scheme val="minor"/>
    </font>
    <font>
      <b/>
      <sz val="12"/>
      <color rgb="FF000000"/>
      <name val="Arial"/>
    </font>
    <font>
      <sz val="11"/>
      <color rgb="FF000000"/>
      <name val="Arial"/>
    </font>
    <font>
      <b/>
      <sz val="11"/>
      <color rgb="FF000000"/>
      <name val="Arial"/>
    </font>
    <font>
      <u/>
      <sz val="11"/>
      <color rgb="FF000000"/>
      <name val="Arial"/>
    </font>
    <font>
      <b/>
      <u/>
      <sz val="16"/>
      <color theme="10"/>
      <name val="Calibri"/>
    </font>
    <font>
      <i/>
      <sz val="11"/>
      <color theme="1"/>
      <name val="Calibri"/>
    </font>
    <font>
      <b/>
      <i/>
      <sz val="11"/>
      <color theme="1"/>
      <name val="Calibri"/>
    </font>
    <font>
      <sz val="10"/>
      <color theme="1"/>
      <name val="Arial"/>
    </font>
    <font>
      <b/>
      <sz val="11"/>
      <color theme="1"/>
      <name val="Verdana"/>
    </font>
    <font>
      <sz val="10"/>
      <color theme="1"/>
      <name val="Arimo"/>
    </font>
    <font>
      <u/>
      <sz val="11"/>
      <color theme="10"/>
      <name val="Calibri"/>
      <scheme val="minor"/>
    </font>
  </fonts>
  <fills count="18">
    <fill>
      <patternFill patternType="none"/>
    </fill>
    <fill>
      <patternFill patternType="gray125"/>
    </fill>
    <fill>
      <patternFill patternType="solid">
        <fgColor rgb="FFDEEAF6"/>
        <bgColor rgb="FFDEEAF6"/>
      </patternFill>
    </fill>
    <fill>
      <patternFill patternType="solid">
        <fgColor theme="0"/>
        <bgColor theme="0"/>
      </patternFill>
    </fill>
    <fill>
      <patternFill patternType="solid">
        <fgColor rgb="FFD9EAD3"/>
        <bgColor rgb="FFD9EAD3"/>
      </patternFill>
    </fill>
    <fill>
      <patternFill patternType="solid">
        <fgColor rgb="FFE2EFD9"/>
        <bgColor rgb="FFE2EFD9"/>
      </patternFill>
    </fill>
    <fill>
      <patternFill patternType="solid">
        <fgColor rgb="FFEFEFEF"/>
        <bgColor rgb="FFEFEFEF"/>
      </patternFill>
    </fill>
    <fill>
      <patternFill patternType="solid">
        <fgColor rgb="FFFFFFFF"/>
        <bgColor rgb="FFFFFFFF"/>
      </patternFill>
    </fill>
    <fill>
      <patternFill patternType="solid">
        <fgColor rgb="FFFFFF00"/>
        <bgColor rgb="FFFFFF00"/>
      </patternFill>
    </fill>
    <fill>
      <patternFill patternType="solid">
        <fgColor rgb="FFDADADA"/>
        <bgColor rgb="FFDADADA"/>
      </patternFill>
    </fill>
    <fill>
      <patternFill patternType="solid">
        <fgColor rgb="FFD9D9D9"/>
        <bgColor rgb="FFD9D9D9"/>
      </patternFill>
    </fill>
    <fill>
      <patternFill patternType="solid">
        <fgColor rgb="FFF7CAAC"/>
        <bgColor rgb="FFF7CAAC"/>
      </patternFill>
    </fill>
    <fill>
      <patternFill patternType="solid">
        <fgColor rgb="FFFBE4D5"/>
        <bgColor rgb="FFFBE4D5"/>
      </patternFill>
    </fill>
    <fill>
      <patternFill patternType="solid">
        <fgColor rgb="FFF2F2F2"/>
        <bgColor rgb="FFF2F2F2"/>
      </patternFill>
    </fill>
    <fill>
      <patternFill patternType="solid">
        <fgColor rgb="FF9CC2E5"/>
        <bgColor rgb="FF9CC2E5"/>
      </patternFill>
    </fill>
    <fill>
      <patternFill patternType="solid">
        <fgColor rgb="FFB482DA"/>
        <bgColor rgb="FFB482DA"/>
      </patternFill>
    </fill>
    <fill>
      <patternFill patternType="solid">
        <fgColor rgb="FFFEF2CB"/>
        <bgColor rgb="FFFEF2CB"/>
      </patternFill>
    </fill>
    <fill>
      <patternFill patternType="solid">
        <fgColor rgb="FFD9E2F3"/>
        <bgColor rgb="FFD9E2F3"/>
      </patternFill>
    </fill>
  </fills>
  <borders count="4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right/>
      <top/>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right style="medium">
        <color rgb="FF000000"/>
      </right>
      <top/>
      <bottom/>
      <diagonal/>
    </border>
    <border>
      <left style="thin">
        <color rgb="FF000000"/>
      </left>
      <right style="medium">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double">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9CC2E5"/>
      </left>
      <right/>
      <top style="thin">
        <color rgb="FF9CC2E5"/>
      </top>
      <bottom/>
      <diagonal/>
    </border>
    <border>
      <left/>
      <right/>
      <top style="thin">
        <color rgb="FF9CC2E5"/>
      </top>
      <bottom/>
      <diagonal/>
    </border>
    <border>
      <left/>
      <right style="thin">
        <color rgb="FF9CC2E5"/>
      </right>
      <top style="thin">
        <color rgb="FF9CC2E5"/>
      </top>
      <bottom/>
      <diagonal/>
    </border>
    <border>
      <left/>
      <right/>
      <top style="thin">
        <color rgb="FF9CC2E5"/>
      </top>
      <bottom style="thin">
        <color rgb="FF9CC2E5"/>
      </bottom>
      <diagonal/>
    </border>
    <border>
      <left/>
      <right style="thin">
        <color rgb="FF9CC2E5"/>
      </right>
      <top style="thin">
        <color rgb="FF9CC2E5"/>
      </top>
      <bottom style="thin">
        <color rgb="FF9CC2E5"/>
      </bottom>
      <diagonal/>
    </border>
  </borders>
  <cellStyleXfs count="2">
    <xf numFmtId="0" fontId="0" fillId="0" borderId="0"/>
    <xf numFmtId="0" fontId="25" fillId="0" borderId="0" applyNumberFormat="0" applyFill="0" applyBorder="0" applyAlignment="0" applyProtection="0"/>
  </cellStyleXfs>
  <cellXfs count="190">
    <xf numFmtId="0" fontId="0" fillId="0" borderId="0" xfId="0" applyFont="1" applyAlignment="1"/>
    <xf numFmtId="0" fontId="3" fillId="2" borderId="3" xfId="0" applyFont="1" applyFill="1" applyBorder="1" applyAlignment="1">
      <alignment vertical="center"/>
    </xf>
    <xf numFmtId="0" fontId="1" fillId="0" borderId="7" xfId="0" applyFont="1" applyBorder="1" applyAlignment="1">
      <alignment horizontal="right" vertical="center"/>
    </xf>
    <xf numFmtId="0" fontId="1" fillId="0" borderId="11" xfId="0" applyFont="1" applyBorder="1" applyAlignment="1">
      <alignment horizontal="right" vertical="center"/>
    </xf>
    <xf numFmtId="0" fontId="1" fillId="0" borderId="15" xfId="0" applyFont="1" applyBorder="1" applyAlignment="1">
      <alignment horizontal="right" vertical="center"/>
    </xf>
    <xf numFmtId="0" fontId="4" fillId="0" borderId="0" xfId="0" applyFont="1"/>
    <xf numFmtId="0" fontId="6" fillId="4" borderId="22" xfId="0" applyFont="1" applyFill="1" applyBorder="1"/>
    <xf numFmtId="0" fontId="6" fillId="4" borderId="22" xfId="0" applyFont="1" applyFill="1" applyBorder="1" applyAlignment="1">
      <alignment wrapText="1"/>
    </xf>
    <xf numFmtId="0" fontId="6" fillId="4" borderId="22" xfId="0" applyFont="1" applyFill="1" applyBorder="1" applyAlignment="1">
      <alignment horizontal="center" vertical="center"/>
    </xf>
    <xf numFmtId="0" fontId="6" fillId="4" borderId="23" xfId="0" applyFont="1" applyFill="1" applyBorder="1" applyAlignment="1">
      <alignment horizontal="center" vertical="center"/>
    </xf>
    <xf numFmtId="0" fontId="4" fillId="5" borderId="24" xfId="0" applyFont="1" applyFill="1" applyBorder="1"/>
    <xf numFmtId="0" fontId="7" fillId="5" borderId="7" xfId="0" applyFont="1" applyFill="1" applyBorder="1" applyAlignment="1">
      <alignment horizontal="center" vertical="center"/>
    </xf>
    <xf numFmtId="0" fontId="4" fillId="0" borderId="11" xfId="0" applyFont="1" applyBorder="1" applyAlignment="1">
      <alignment horizontal="center"/>
    </xf>
    <xf numFmtId="0" fontId="4" fillId="3" borderId="22" xfId="0" applyFont="1" applyFill="1" applyBorder="1" applyAlignment="1">
      <alignment horizontal="left" wrapText="1"/>
    </xf>
    <xf numFmtId="0" fontId="4" fillId="3" borderId="22" xfId="0" applyFont="1" applyFill="1" applyBorder="1" applyAlignment="1">
      <alignment horizontal="center" wrapText="1"/>
    </xf>
    <xf numFmtId="0" fontId="4" fillId="3" borderId="22" xfId="0" applyFont="1" applyFill="1" applyBorder="1" applyAlignment="1">
      <alignment horizontal="center" wrapText="1"/>
    </xf>
    <xf numFmtId="0" fontId="4" fillId="0" borderId="22" xfId="0" applyFont="1" applyBorder="1" applyAlignment="1">
      <alignment horizontal="left" wrapText="1"/>
    </xf>
    <xf numFmtId="0" fontId="4" fillId="0" borderId="22" xfId="0" applyFont="1" applyBorder="1" applyAlignment="1">
      <alignment horizontal="center"/>
    </xf>
    <xf numFmtId="0" fontId="4" fillId="0" borderId="15" xfId="0" applyFont="1" applyBorder="1" applyAlignment="1">
      <alignment horizontal="center"/>
    </xf>
    <xf numFmtId="0" fontId="4" fillId="0" borderId="29" xfId="0" applyFont="1" applyBorder="1" applyAlignment="1">
      <alignment horizontal="left" wrapText="1"/>
    </xf>
    <xf numFmtId="0" fontId="4" fillId="0" borderId="29" xfId="0" applyFont="1" applyBorder="1" applyAlignment="1">
      <alignment horizontal="center"/>
    </xf>
    <xf numFmtId="0" fontId="4" fillId="0" borderId="22" xfId="0" applyFont="1" applyBorder="1" applyAlignment="1">
      <alignment horizontal="left" wrapText="1"/>
    </xf>
    <xf numFmtId="0" fontId="4" fillId="0" borderId="22" xfId="0" applyFont="1" applyBorder="1" applyAlignment="1">
      <alignment horizontal="center" wrapText="1"/>
    </xf>
    <xf numFmtId="0" fontId="4" fillId="0" borderId="22" xfId="0" applyFont="1" applyBorder="1" applyAlignment="1">
      <alignment horizontal="center" wrapText="1"/>
    </xf>
    <xf numFmtId="0" fontId="4" fillId="0" borderId="22" xfId="0" applyFont="1" applyBorder="1" applyAlignment="1">
      <alignment horizontal="center"/>
    </xf>
    <xf numFmtId="0" fontId="4" fillId="0" borderId="22" xfId="0" applyFont="1" applyBorder="1" applyAlignment="1">
      <alignment horizontal="left" wrapText="1"/>
    </xf>
    <xf numFmtId="0" fontId="4" fillId="0" borderId="29" xfId="0" applyFont="1" applyBorder="1" applyAlignment="1">
      <alignment wrapText="1"/>
    </xf>
    <xf numFmtId="0" fontId="4" fillId="0" borderId="0" xfId="0" applyFont="1" applyAlignment="1">
      <alignment wrapText="1"/>
    </xf>
    <xf numFmtId="0" fontId="8" fillId="4" borderId="22" xfId="0" applyFont="1" applyFill="1" applyBorder="1" applyAlignment="1">
      <alignment horizontal="center" textRotation="90" wrapText="1"/>
    </xf>
    <xf numFmtId="0" fontId="9" fillId="4" borderId="22" xfId="0" applyFont="1" applyFill="1" applyBorder="1" applyAlignment="1">
      <alignment horizontal="center" vertical="center" wrapText="1"/>
    </xf>
    <xf numFmtId="0" fontId="10" fillId="4" borderId="22" xfId="0" applyFont="1" applyFill="1" applyBorder="1" applyAlignment="1">
      <alignment horizontal="left" textRotation="90" wrapText="1"/>
    </xf>
    <xf numFmtId="0" fontId="8" fillId="4" borderId="22" xfId="0" applyFont="1" applyFill="1" applyBorder="1" applyAlignment="1">
      <alignment horizontal="left" textRotation="90" wrapText="1"/>
    </xf>
    <xf numFmtId="0" fontId="11" fillId="4" borderId="22" xfId="0" applyFont="1" applyFill="1" applyBorder="1" applyAlignment="1">
      <alignment horizontal="left" textRotation="90" wrapText="1"/>
    </xf>
    <xf numFmtId="0" fontId="11" fillId="4" borderId="24" xfId="0" applyFont="1" applyFill="1" applyBorder="1" applyAlignment="1">
      <alignment textRotation="90"/>
    </xf>
    <xf numFmtId="0" fontId="8" fillId="4" borderId="22"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3" fillId="6" borderId="22" xfId="0" quotePrefix="1" applyFont="1" applyFill="1" applyBorder="1" applyAlignment="1">
      <alignment horizontal="center" wrapText="1"/>
    </xf>
    <xf numFmtId="0" fontId="12" fillId="6" borderId="22" xfId="0" applyFont="1" applyFill="1" applyBorder="1" applyAlignment="1">
      <alignment horizontal="left" vertical="top" wrapText="1"/>
    </xf>
    <xf numFmtId="0" fontId="3" fillId="6" borderId="22" xfId="0" applyFont="1" applyFill="1" applyBorder="1" applyAlignment="1">
      <alignment horizontal="center" wrapText="1"/>
    </xf>
    <xf numFmtId="164" fontId="1" fillId="3" borderId="22" xfId="0" applyNumberFormat="1" applyFont="1" applyFill="1" applyBorder="1" applyAlignment="1">
      <alignment horizontal="right" wrapText="1"/>
    </xf>
    <xf numFmtId="164" fontId="1" fillId="0" borderId="0" xfId="0" applyNumberFormat="1" applyFont="1"/>
    <xf numFmtId="164" fontId="1" fillId="3" borderId="22" xfId="0" applyNumberFormat="1" applyFont="1" applyFill="1" applyBorder="1" applyAlignment="1">
      <alignment horizontal="right" wrapText="1"/>
    </xf>
    <xf numFmtId="164" fontId="1" fillId="6" borderId="22" xfId="0" applyNumberFormat="1" applyFont="1" applyFill="1" applyBorder="1" applyAlignment="1">
      <alignment horizontal="center" wrapText="1"/>
    </xf>
    <xf numFmtId="0" fontId="4" fillId="3" borderId="24" xfId="0" applyFont="1" applyFill="1" applyBorder="1"/>
    <xf numFmtId="0" fontId="1" fillId="6" borderId="22" xfId="0" applyFont="1" applyFill="1" applyBorder="1" applyAlignment="1">
      <alignment horizontal="left" wrapText="1"/>
    </xf>
    <xf numFmtId="164" fontId="1" fillId="6" borderId="22" xfId="0" applyNumberFormat="1" applyFont="1" applyFill="1" applyBorder="1" applyAlignment="1">
      <alignment horizontal="right" wrapText="1"/>
    </xf>
    <xf numFmtId="164" fontId="3" fillId="6" borderId="22" xfId="0" applyNumberFormat="1" applyFont="1" applyFill="1" applyBorder="1" applyAlignment="1">
      <alignment horizontal="center" wrapText="1"/>
    </xf>
    <xf numFmtId="164" fontId="1" fillId="7" borderId="22" xfId="0" applyNumberFormat="1" applyFont="1" applyFill="1" applyBorder="1" applyAlignment="1">
      <alignment horizontal="right" wrapText="1"/>
    </xf>
    <xf numFmtId="0" fontId="3" fillId="6" borderId="22" xfId="0" applyFont="1" applyFill="1" applyBorder="1" applyAlignment="1">
      <alignment horizontal="center" vertical="top" wrapText="1"/>
    </xf>
    <xf numFmtId="0" fontId="3" fillId="6" borderId="22" xfId="0" applyFont="1" applyFill="1" applyBorder="1" applyAlignment="1">
      <alignment horizontal="left" vertical="top" wrapText="1"/>
    </xf>
    <xf numFmtId="0" fontId="3" fillId="0" borderId="22" xfId="0" applyFont="1" applyBorder="1" applyAlignment="1">
      <alignment horizontal="center" vertical="top" wrapText="1"/>
    </xf>
    <xf numFmtId="0" fontId="3" fillId="2" borderId="22" xfId="0" applyFont="1" applyFill="1" applyBorder="1" applyAlignment="1">
      <alignment horizontal="center" vertical="top" wrapText="1"/>
    </xf>
    <xf numFmtId="0" fontId="3" fillId="2" borderId="22" xfId="0" applyFont="1" applyFill="1" applyBorder="1" applyAlignment="1">
      <alignment horizontal="center" vertical="center" wrapText="1"/>
    </xf>
    <xf numFmtId="0" fontId="3" fillId="0" borderId="22" xfId="0" applyFont="1" applyBorder="1" applyAlignment="1">
      <alignment horizontal="center" vertical="center" wrapText="1"/>
    </xf>
    <xf numFmtId="164" fontId="3" fillId="2" borderId="22" xfId="0" applyNumberFormat="1" applyFont="1" applyFill="1" applyBorder="1" applyAlignment="1">
      <alignment horizontal="right" vertical="top" wrapText="1"/>
    </xf>
    <xf numFmtId="164" fontId="3" fillId="6" borderId="22" xfId="0" applyNumberFormat="1" applyFont="1" applyFill="1" applyBorder="1" applyAlignment="1">
      <alignment horizontal="right" vertical="top" wrapText="1"/>
    </xf>
    <xf numFmtId="164" fontId="3" fillId="6" borderId="22" xfId="0" applyNumberFormat="1" applyFont="1" applyFill="1" applyBorder="1" applyAlignment="1">
      <alignment horizontal="center" vertical="top" wrapText="1"/>
    </xf>
    <xf numFmtId="0" fontId="4" fillId="3" borderId="24" xfId="0" applyFont="1" applyFill="1" applyBorder="1" applyAlignment="1">
      <alignment vertical="top"/>
    </xf>
    <xf numFmtId="0" fontId="4" fillId="0" borderId="0" xfId="0" applyFont="1" applyAlignment="1">
      <alignment vertical="top"/>
    </xf>
    <xf numFmtId="0" fontId="3" fillId="0" borderId="22" xfId="0" quotePrefix="1" applyFont="1" applyBorder="1" applyAlignment="1">
      <alignment horizontal="center" vertical="center" wrapText="1"/>
    </xf>
    <xf numFmtId="0" fontId="3" fillId="0" borderId="22" xfId="0" applyFont="1" applyBorder="1" applyAlignment="1">
      <alignment vertical="center" wrapText="1"/>
    </xf>
    <xf numFmtId="0" fontId="3" fillId="3" borderId="22" xfId="0" applyFont="1" applyFill="1" applyBorder="1" applyAlignment="1">
      <alignment horizontal="center" vertical="center" wrapText="1"/>
    </xf>
    <xf numFmtId="164" fontId="4" fillId="0" borderId="22" xfId="0" applyNumberFormat="1" applyFont="1" applyBorder="1"/>
    <xf numFmtId="164" fontId="3" fillId="0" borderId="22" xfId="0" applyNumberFormat="1" applyFont="1" applyBorder="1" applyAlignment="1">
      <alignment wrapText="1"/>
    </xf>
    <xf numFmtId="164" fontId="3" fillId="3" borderId="22" xfId="0" applyNumberFormat="1" applyFont="1" applyFill="1" applyBorder="1" applyAlignment="1">
      <alignment wrapText="1"/>
    </xf>
    <xf numFmtId="0" fontId="3" fillId="0" borderId="22" xfId="0" applyFont="1" applyBorder="1" applyAlignment="1">
      <alignment horizontal="center" vertical="center" wrapText="1"/>
    </xf>
    <xf numFmtId="0" fontId="13" fillId="0" borderId="32" xfId="0" applyFont="1" applyBorder="1" applyAlignment="1">
      <alignment horizontal="center"/>
    </xf>
    <xf numFmtId="0" fontId="13" fillId="0" borderId="32" xfId="0" applyFont="1" applyBorder="1" applyAlignment="1">
      <alignment horizontal="center"/>
    </xf>
    <xf numFmtId="0" fontId="13" fillId="0" borderId="32" xfId="0" applyFont="1" applyBorder="1" applyAlignment="1">
      <alignment horizontal="center"/>
    </xf>
    <xf numFmtId="0" fontId="14" fillId="0" borderId="0" xfId="0" applyFont="1"/>
    <xf numFmtId="0" fontId="13" fillId="0" borderId="33" xfId="0" applyFont="1" applyBorder="1" applyAlignment="1">
      <alignment horizontal="center"/>
    </xf>
    <xf numFmtId="0" fontId="13" fillId="0" borderId="33" xfId="0" applyFont="1" applyBorder="1" applyAlignment="1">
      <alignment horizontal="center"/>
    </xf>
    <xf numFmtId="0" fontId="13" fillId="0" borderId="33" xfId="0" applyFont="1" applyBorder="1" applyAlignment="1">
      <alignment horizontal="center"/>
    </xf>
    <xf numFmtId="0" fontId="13" fillId="0" borderId="33" xfId="0" applyFont="1" applyBorder="1" applyAlignment="1">
      <alignment horizontal="center"/>
    </xf>
    <xf numFmtId="164" fontId="3" fillId="3" borderId="22" xfId="0" applyNumberFormat="1" applyFont="1" applyFill="1" applyBorder="1" applyAlignment="1">
      <alignment wrapText="1"/>
    </xf>
    <xf numFmtId="0" fontId="13" fillId="8" borderId="33" xfId="0" applyFont="1" applyFill="1" applyBorder="1" applyAlignment="1">
      <alignment horizontal="center"/>
    </xf>
    <xf numFmtId="164" fontId="3" fillId="7" borderId="22" xfId="0" applyNumberFormat="1" applyFont="1" applyFill="1" applyBorder="1" applyAlignment="1">
      <alignment wrapText="1"/>
    </xf>
    <xf numFmtId="164" fontId="3" fillId="7" borderId="22" xfId="0" applyNumberFormat="1" applyFont="1" applyFill="1" applyBorder="1" applyAlignment="1">
      <alignment wrapText="1"/>
    </xf>
    <xf numFmtId="164" fontId="3" fillId="0" borderId="22" xfId="0" applyNumberFormat="1" applyFont="1" applyBorder="1" applyAlignment="1">
      <alignment wrapText="1"/>
    </xf>
    <xf numFmtId="0" fontId="3" fillId="0" borderId="22" xfId="0" applyFont="1" applyBorder="1" applyAlignment="1">
      <alignment vertical="center" wrapText="1"/>
    </xf>
    <xf numFmtId="0" fontId="13" fillId="0" borderId="32" xfId="0" applyFont="1" applyBorder="1" applyAlignment="1">
      <alignment horizontal="center" wrapText="1"/>
    </xf>
    <xf numFmtId="0" fontId="13" fillId="0" borderId="32" xfId="0" applyFont="1" applyBorder="1" applyAlignment="1">
      <alignment horizontal="center" wrapText="1"/>
    </xf>
    <xf numFmtId="0" fontId="13" fillId="0" borderId="33" xfId="0" applyFont="1" applyBorder="1" applyAlignment="1">
      <alignment horizontal="center" wrapText="1"/>
    </xf>
    <xf numFmtId="0" fontId="13" fillId="0" borderId="33" xfId="0" applyFont="1" applyBorder="1" applyAlignment="1">
      <alignment horizontal="center" wrapText="1"/>
    </xf>
    <xf numFmtId="0" fontId="13" fillId="0" borderId="33" xfId="0" applyFont="1" applyBorder="1" applyAlignment="1">
      <alignment horizontal="center" wrapText="1"/>
    </xf>
    <xf numFmtId="0" fontId="4" fillId="0" borderId="22" xfId="0" applyFont="1" applyBorder="1" applyAlignment="1"/>
    <xf numFmtId="0" fontId="4" fillId="0" borderId="22" xfId="0" applyFont="1" applyBorder="1"/>
    <xf numFmtId="0" fontId="14" fillId="0" borderId="0" xfId="0" applyFont="1" applyAlignment="1">
      <alignment horizontal="center"/>
    </xf>
    <xf numFmtId="0" fontId="15" fillId="0" borderId="0" xfId="0" applyFont="1" applyAlignment="1">
      <alignment horizontal="center"/>
    </xf>
    <xf numFmtId="0" fontId="17" fillId="0" borderId="0" xfId="0" applyFont="1"/>
    <xf numFmtId="0" fontId="16" fillId="0" borderId="22" xfId="0" applyFont="1" applyBorder="1"/>
    <xf numFmtId="0" fontId="3" fillId="7" borderId="22" xfId="0" applyFont="1" applyFill="1" applyBorder="1" applyAlignment="1">
      <alignment vertical="center" wrapText="1"/>
    </xf>
    <xf numFmtId="164" fontId="13" fillId="7" borderId="22" xfId="0" applyNumberFormat="1" applyFont="1" applyFill="1" applyBorder="1" applyAlignment="1">
      <alignment horizontal="right"/>
    </xf>
    <xf numFmtId="0" fontId="19" fillId="4" borderId="24" xfId="0" applyFont="1" applyFill="1" applyBorder="1" applyAlignment="1">
      <alignment textRotation="90"/>
    </xf>
    <xf numFmtId="0" fontId="3" fillId="0" borderId="22" xfId="0" applyFont="1" applyBorder="1" applyAlignment="1">
      <alignment horizontal="left" vertical="center" wrapText="1"/>
    </xf>
    <xf numFmtId="0" fontId="3" fillId="0" borderId="22" xfId="0" applyFont="1" applyBorder="1" applyAlignment="1">
      <alignment horizontal="left" vertical="center" wrapText="1"/>
    </xf>
    <xf numFmtId="0" fontId="7" fillId="9" borderId="22" xfId="0" applyFont="1" applyFill="1" applyBorder="1" applyAlignment="1">
      <alignment horizontal="left" vertical="top"/>
    </xf>
    <xf numFmtId="0" fontId="4" fillId="0" borderId="0" xfId="0" applyFont="1" applyAlignment="1">
      <alignment horizontal="left" vertical="top"/>
    </xf>
    <xf numFmtId="0" fontId="4" fillId="0" borderId="22" xfId="0" applyFont="1" applyBorder="1" applyAlignment="1">
      <alignment horizontal="left" vertical="top" wrapText="1"/>
    </xf>
    <xf numFmtId="0" fontId="4" fillId="0" borderId="22" xfId="0" applyFont="1" applyBorder="1" applyAlignment="1">
      <alignment horizontal="left" vertical="top"/>
    </xf>
    <xf numFmtId="0" fontId="7" fillId="0" borderId="22" xfId="0" applyFont="1" applyBorder="1" applyAlignment="1">
      <alignment horizontal="left" vertical="top" wrapText="1"/>
    </xf>
    <xf numFmtId="0" fontId="7" fillId="10" borderId="22" xfId="0" applyFont="1" applyFill="1" applyBorder="1" applyAlignment="1">
      <alignment horizontal="left" vertical="top"/>
    </xf>
    <xf numFmtId="0" fontId="3" fillId="0" borderId="22" xfId="0" applyFont="1" applyBorder="1" applyAlignment="1">
      <alignment horizontal="left" vertical="center"/>
    </xf>
    <xf numFmtId="0" fontId="7" fillId="10" borderId="22" xfId="0" applyFont="1" applyFill="1" applyBorder="1" applyAlignment="1">
      <alignment horizontal="left" vertical="top" wrapText="1"/>
    </xf>
    <xf numFmtId="0" fontId="7" fillId="10" borderId="34" xfId="0" applyFont="1" applyFill="1" applyBorder="1" applyAlignment="1">
      <alignment horizontal="left" vertical="top"/>
    </xf>
    <xf numFmtId="0" fontId="4" fillId="0" borderId="35" xfId="0" applyFont="1" applyBorder="1" applyAlignment="1">
      <alignment horizontal="left" vertical="top"/>
    </xf>
    <xf numFmtId="0" fontId="4" fillId="0" borderId="36" xfId="0" applyFont="1" applyBorder="1" applyAlignment="1">
      <alignment horizontal="left" vertical="top"/>
    </xf>
    <xf numFmtId="0" fontId="4" fillId="0" borderId="12" xfId="0" applyFont="1" applyBorder="1" applyAlignment="1">
      <alignment horizontal="left" vertical="top"/>
    </xf>
    <xf numFmtId="0" fontId="4" fillId="0" borderId="32" xfId="0" applyFont="1" applyBorder="1" applyAlignment="1">
      <alignment horizontal="left" vertical="top"/>
    </xf>
    <xf numFmtId="0" fontId="7" fillId="10" borderId="37" xfId="0" applyFont="1" applyFill="1" applyBorder="1" applyAlignment="1">
      <alignment horizontal="left" vertical="top" wrapText="1"/>
    </xf>
    <xf numFmtId="0" fontId="7" fillId="10" borderId="37" xfId="0" applyFont="1" applyFill="1" applyBorder="1" applyAlignment="1">
      <alignment horizontal="left" vertical="top"/>
    </xf>
    <xf numFmtId="0" fontId="4" fillId="7" borderId="22" xfId="0" applyFont="1" applyFill="1" applyBorder="1" applyAlignment="1">
      <alignment horizontal="left" vertical="top"/>
    </xf>
    <xf numFmtId="0" fontId="7" fillId="10" borderId="38" xfId="0" applyFont="1" applyFill="1" applyBorder="1" applyAlignment="1">
      <alignment horizontal="left" vertical="top" wrapText="1"/>
    </xf>
    <xf numFmtId="0" fontId="7" fillId="10" borderId="38" xfId="0" applyFont="1" applyFill="1" applyBorder="1" applyAlignment="1">
      <alignment horizontal="left" vertical="top"/>
    </xf>
    <xf numFmtId="0" fontId="7" fillId="0" borderId="22" xfId="0" applyFont="1" applyBorder="1" applyAlignment="1">
      <alignment horizontal="center" vertical="center" wrapText="1"/>
    </xf>
    <xf numFmtId="44" fontId="7" fillId="0" borderId="22" xfId="0" applyNumberFormat="1" applyFont="1" applyBorder="1"/>
    <xf numFmtId="44" fontId="4" fillId="0" borderId="22" xfId="0" applyNumberFormat="1" applyFont="1" applyBorder="1"/>
    <xf numFmtId="44" fontId="4" fillId="0" borderId="0" xfId="0" applyNumberFormat="1" applyFont="1"/>
    <xf numFmtId="0" fontId="4" fillId="11" borderId="22" xfId="0" applyFont="1" applyFill="1" applyBorder="1" applyAlignment="1">
      <alignment horizontal="center" vertical="top" wrapText="1"/>
    </xf>
    <xf numFmtId="164" fontId="4" fillId="0" borderId="0" xfId="0" applyNumberFormat="1" applyFont="1"/>
    <xf numFmtId="43" fontId="4" fillId="0" borderId="22" xfId="0" applyNumberFormat="1" applyFont="1" applyBorder="1" applyAlignment="1">
      <alignment vertical="center"/>
    </xf>
    <xf numFmtId="0" fontId="4" fillId="12" borderId="22" xfId="0" applyFont="1" applyFill="1" applyBorder="1" applyAlignment="1">
      <alignment horizontal="center" wrapText="1"/>
    </xf>
    <xf numFmtId="0" fontId="4" fillId="12" borderId="24" xfId="0" applyFont="1" applyFill="1" applyBorder="1" applyAlignment="1">
      <alignment horizontal="center" wrapText="1"/>
    </xf>
    <xf numFmtId="44" fontId="4" fillId="12" borderId="24" xfId="0" applyNumberFormat="1" applyFont="1" applyFill="1" applyBorder="1"/>
    <xf numFmtId="0" fontId="4" fillId="0" borderId="22" xfId="0" applyFont="1" applyBorder="1" applyAlignment="1">
      <alignment wrapText="1"/>
    </xf>
    <xf numFmtId="0" fontId="7" fillId="0" borderId="22" xfId="0" applyFont="1" applyBorder="1" applyAlignment="1">
      <alignment wrapText="1"/>
    </xf>
    <xf numFmtId="0" fontId="20" fillId="0" borderId="22" xfId="0" applyFont="1" applyBorder="1"/>
    <xf numFmtId="0" fontId="21" fillId="0" borderId="22" xfId="0" applyFont="1" applyBorder="1"/>
    <xf numFmtId="44" fontId="4" fillId="12" borderId="22" xfId="0" applyNumberFormat="1" applyFont="1" applyFill="1" applyBorder="1" applyAlignment="1">
      <alignment horizontal="right"/>
    </xf>
    <xf numFmtId="0" fontId="4" fillId="0" borderId="12" xfId="0" applyFont="1" applyBorder="1" applyAlignment="1">
      <alignment wrapText="1"/>
    </xf>
    <xf numFmtId="0" fontId="7" fillId="0" borderId="0" xfId="0" applyFont="1"/>
    <xf numFmtId="44" fontId="22" fillId="0" borderId="0" xfId="0" applyNumberFormat="1" applyFont="1"/>
    <xf numFmtId="165" fontId="23" fillId="13" borderId="39" xfId="0" applyNumberFormat="1" applyFont="1" applyFill="1" applyBorder="1" applyAlignment="1">
      <alignment horizontal="center" vertical="center" wrapText="1"/>
    </xf>
    <xf numFmtId="165" fontId="23" fillId="14" borderId="40" xfId="0" applyNumberFormat="1" applyFont="1" applyFill="1" applyBorder="1" applyAlignment="1">
      <alignment horizontal="center" vertical="center" wrapText="1"/>
    </xf>
    <xf numFmtId="165" fontId="23" fillId="15" borderId="41" xfId="0" applyNumberFormat="1" applyFont="1" applyFill="1" applyBorder="1" applyAlignment="1">
      <alignment horizontal="center" vertical="center" wrapText="1"/>
    </xf>
    <xf numFmtId="1" fontId="23" fillId="0" borderId="42" xfId="0" applyNumberFormat="1" applyFont="1" applyBorder="1" applyAlignment="1">
      <alignment horizontal="center" vertical="center" wrapText="1"/>
    </xf>
    <xf numFmtId="165" fontId="23" fillId="0" borderId="42" xfId="0" applyNumberFormat="1" applyFont="1" applyBorder="1" applyAlignment="1">
      <alignment horizontal="left" vertical="center" wrapText="1"/>
    </xf>
    <xf numFmtId="0" fontId="6" fillId="5" borderId="43" xfId="0" applyFont="1" applyFill="1" applyBorder="1"/>
    <xf numFmtId="0" fontId="6" fillId="5" borderId="44" xfId="0" applyFont="1" applyFill="1" applyBorder="1"/>
    <xf numFmtId="0" fontId="6" fillId="2" borderId="44" xfId="0" applyFont="1" applyFill="1" applyBorder="1"/>
    <xf numFmtId="0" fontId="6" fillId="12" borderId="44" xfId="0" applyFont="1" applyFill="1" applyBorder="1"/>
    <xf numFmtId="0" fontId="6" fillId="16" borderId="44" xfId="0" applyFont="1" applyFill="1" applyBorder="1"/>
    <xf numFmtId="0" fontId="6" fillId="17" borderId="44" xfId="0" applyFont="1" applyFill="1" applyBorder="1"/>
    <xf numFmtId="0" fontId="6" fillId="17" borderId="45" xfId="0" applyFont="1" applyFill="1" applyBorder="1"/>
    <xf numFmtId="0" fontId="6" fillId="0" borderId="0" xfId="0" applyFont="1"/>
    <xf numFmtId="0" fontId="4" fillId="5" borderId="43" xfId="0" applyFont="1" applyFill="1" applyBorder="1"/>
    <xf numFmtId="0" fontId="24" fillId="5" borderId="44" xfId="0" applyFont="1" applyFill="1" applyBorder="1"/>
    <xf numFmtId="0" fontId="4" fillId="2" borderId="44" xfId="0" applyFont="1" applyFill="1" applyBorder="1"/>
    <xf numFmtId="0" fontId="4" fillId="12" borderId="44" xfId="0" applyFont="1" applyFill="1" applyBorder="1"/>
    <xf numFmtId="0" fontId="4" fillId="16" borderId="44" xfId="0" applyFont="1" applyFill="1" applyBorder="1"/>
    <xf numFmtId="0" fontId="4" fillId="17" borderId="44" xfId="0" applyFont="1" applyFill="1" applyBorder="1"/>
    <xf numFmtId="0" fontId="4" fillId="17" borderId="45" xfId="0" applyFont="1" applyFill="1" applyBorder="1"/>
    <xf numFmtId="0" fontId="4" fillId="12" borderId="46" xfId="0" applyFont="1" applyFill="1" applyBorder="1"/>
    <xf numFmtId="0" fontId="4" fillId="16" borderId="46" xfId="0" applyFont="1" applyFill="1" applyBorder="1"/>
    <xf numFmtId="0" fontId="4" fillId="17" borderId="47" xfId="0" applyFont="1" applyFill="1" applyBorder="1"/>
    <xf numFmtId="0" fontId="4" fillId="2" borderId="24" xfId="0" applyFont="1" applyFill="1" applyBorder="1"/>
    <xf numFmtId="0" fontId="4" fillId="12" borderId="24" xfId="0" applyFont="1" applyFill="1" applyBorder="1"/>
    <xf numFmtId="0" fontId="4" fillId="16" borderId="24" xfId="0" applyFont="1" applyFill="1" applyBorder="1"/>
    <xf numFmtId="0" fontId="4" fillId="17" borderId="24" xfId="0" applyFont="1" applyFill="1" applyBorder="1"/>
    <xf numFmtId="0" fontId="1" fillId="0" borderId="1" xfId="0" applyFont="1" applyBorder="1" applyAlignment="1">
      <alignment horizontal="right" vertical="center"/>
    </xf>
    <xf numFmtId="0" fontId="2" fillId="0" borderId="2" xfId="0" applyFont="1" applyBorder="1"/>
    <xf numFmtId="0" fontId="1" fillId="0" borderId="4" xfId="0" applyFont="1" applyBorder="1" applyAlignment="1">
      <alignment horizontal="center"/>
    </xf>
    <xf numFmtId="0" fontId="2" fillId="0" borderId="5" xfId="0" applyFont="1" applyBorder="1"/>
    <xf numFmtId="0" fontId="2" fillId="0" borderId="6" xfId="0" applyFont="1" applyBorder="1"/>
    <xf numFmtId="0" fontId="3" fillId="2" borderId="8" xfId="0" applyFont="1" applyFill="1" applyBorder="1" applyAlignment="1">
      <alignment horizontal="left"/>
    </xf>
    <xf numFmtId="0" fontId="2" fillId="0" borderId="9" xfId="0" applyFont="1" applyBorder="1"/>
    <xf numFmtId="0" fontId="2" fillId="0" borderId="10" xfId="0" applyFont="1" applyBorder="1"/>
    <xf numFmtId="0" fontId="3" fillId="2" borderId="12" xfId="0" applyFont="1" applyFill="1" applyBorder="1" applyAlignment="1">
      <alignment horizontal="left"/>
    </xf>
    <xf numFmtId="0" fontId="2" fillId="0" borderId="13" xfId="0" applyFont="1" applyBorder="1"/>
    <xf numFmtId="0" fontId="2" fillId="0" borderId="14" xfId="0" applyFont="1" applyBorder="1"/>
    <xf numFmtId="0" fontId="25" fillId="2" borderId="16" xfId="1" applyFill="1" applyBorder="1" applyAlignment="1">
      <alignment horizontal="left"/>
    </xf>
    <xf numFmtId="0" fontId="2" fillId="0" borderId="17" xfId="0" applyFont="1" applyBorder="1"/>
    <xf numFmtId="0" fontId="2" fillId="0" borderId="18" xfId="0" applyFont="1" applyBorder="1"/>
    <xf numFmtId="0" fontId="4" fillId="0" borderId="27" xfId="0" applyFont="1" applyBorder="1" applyAlignment="1">
      <alignment horizontal="center" textRotation="90"/>
    </xf>
    <xf numFmtId="0" fontId="2" fillId="0" borderId="27" xfId="0" applyFont="1" applyBorder="1"/>
    <xf numFmtId="0" fontId="5" fillId="3" borderId="19" xfId="0" applyFont="1" applyFill="1" applyBorder="1"/>
    <xf numFmtId="0" fontId="2" fillId="0" borderId="20" xfId="0" applyFont="1" applyBorder="1"/>
    <xf numFmtId="0" fontId="2" fillId="0" borderId="21" xfId="0" applyFont="1" applyBorder="1"/>
    <xf numFmtId="0" fontId="4" fillId="5" borderId="8" xfId="0" applyFont="1" applyFill="1" applyBorder="1" applyAlignment="1">
      <alignment horizontal="left" vertical="center"/>
    </xf>
    <xf numFmtId="0" fontId="2" fillId="0" borderId="25" xfId="0" applyFont="1" applyBorder="1"/>
    <xf numFmtId="0" fontId="4" fillId="3" borderId="26" xfId="0" applyFont="1" applyFill="1" applyBorder="1" applyAlignment="1">
      <alignment horizontal="center" vertical="center" wrapText="1"/>
    </xf>
    <xf numFmtId="0" fontId="2" fillId="0" borderId="28" xfId="0" applyFont="1" applyBorder="1"/>
    <xf numFmtId="0" fontId="2" fillId="0" borderId="30" xfId="0" applyFont="1" applyBorder="1"/>
    <xf numFmtId="0" fontId="16" fillId="0" borderId="12" xfId="0" applyFont="1" applyBorder="1"/>
    <xf numFmtId="0" fontId="2" fillId="0" borderId="32" xfId="0" applyFont="1" applyBorder="1"/>
    <xf numFmtId="0" fontId="18" fillId="0" borderId="12" xfId="0" applyFont="1" applyBorder="1" applyAlignment="1">
      <alignment wrapText="1"/>
    </xf>
    <xf numFmtId="0" fontId="15" fillId="0" borderId="0" xfId="0" applyFont="1" applyAlignment="1">
      <alignment horizontal="center"/>
    </xf>
    <xf numFmtId="0" fontId="0" fillId="0" borderId="0" xfId="0" applyFont="1" applyAlignment="1"/>
    <xf numFmtId="0" fontId="16" fillId="0" borderId="12" xfId="0" applyFont="1" applyBorder="1" applyAlignment="1">
      <alignment wrapText="1"/>
    </xf>
    <xf numFmtId="0" fontId="16" fillId="0" borderId="12" xfId="0" applyFont="1" applyBorder="1" applyAlignment="1">
      <alignment horizontal="left" wrapText="1"/>
    </xf>
  </cellXfs>
  <cellStyles count="2">
    <cellStyle name="Hyperlink" xfId="1" builtinId="8"/>
    <cellStyle name="Normal" xfId="0" builtinId="0"/>
  </cellStyles>
  <dxfs count="71">
    <dxf>
      <fill>
        <patternFill patternType="none"/>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edinaC\AppData\Local\Microsoft\Windows\INetCache\Content.Outlook\WNT8KSK7\2023-25%20Allocation%20Estim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dmin Rules"/>
      <sheetName val="SSF Query Import Base 6.15.22"/>
      <sheetName val="OSD"/>
      <sheetName val="District ADM"/>
      <sheetName val="Charter ADM"/>
      <sheetName val="YCEP &amp; JDEP"/>
      <sheetName val="Payment Scenario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azmin.karabinas@phoenix.k12.or.u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h4SqxX47XMDkTk-m6Z0hxVGOFcSM2rnmA4Hgz__DrvY/edit?usp=sharing"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hyperlink" Target="https://communityschools.futureforlearning.org/assets/downloads/community-schools-playbook.pdf"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00"/>
  <sheetViews>
    <sheetView tabSelected="1" workbookViewId="0">
      <selection activeCell="D10" sqref="D10"/>
    </sheetView>
  </sheetViews>
  <sheetFormatPr defaultColWidth="14.3984375" defaultRowHeight="15" customHeight="1"/>
  <cols>
    <col min="1" max="1" width="8.73046875" customWidth="1"/>
    <col min="2" max="4" width="15.73046875" customWidth="1"/>
    <col min="5" max="5" width="32.73046875" customWidth="1"/>
    <col min="6" max="6" width="53.73046875" customWidth="1"/>
    <col min="7" max="26" width="8.73046875" customWidth="1"/>
  </cols>
  <sheetData>
    <row r="1" spans="2:6" ht="14.25" customHeight="1"/>
    <row r="2" spans="2:6" ht="25.5" customHeight="1">
      <c r="B2" s="159" t="s">
        <v>0</v>
      </c>
      <c r="C2" s="160"/>
      <c r="D2" s="160"/>
      <c r="E2" s="160"/>
      <c r="F2" s="1" t="s">
        <v>1</v>
      </c>
    </row>
    <row r="3" spans="2:6" ht="14.25" customHeight="1"/>
    <row r="4" spans="2:6" ht="14.25" customHeight="1">
      <c r="B4" s="161" t="s">
        <v>2</v>
      </c>
      <c r="C4" s="162"/>
      <c r="D4" s="162"/>
      <c r="E4" s="162"/>
      <c r="F4" s="163"/>
    </row>
    <row r="5" spans="2:6" ht="14.25" customHeight="1">
      <c r="B5" s="2" t="s">
        <v>3</v>
      </c>
      <c r="C5" s="164" t="s">
        <v>740</v>
      </c>
      <c r="D5" s="165"/>
      <c r="E5" s="165"/>
      <c r="F5" s="166"/>
    </row>
    <row r="6" spans="2:6" ht="14.25" customHeight="1">
      <c r="B6" s="3" t="s">
        <v>4</v>
      </c>
      <c r="C6" s="167" t="s">
        <v>741</v>
      </c>
      <c r="D6" s="168"/>
      <c r="E6" s="168"/>
      <c r="F6" s="169"/>
    </row>
    <row r="7" spans="2:6" ht="14.25" customHeight="1">
      <c r="B7" s="4" t="s">
        <v>5</v>
      </c>
      <c r="C7" s="170" t="s">
        <v>742</v>
      </c>
      <c r="D7" s="171"/>
      <c r="E7" s="171"/>
      <c r="F7" s="172"/>
    </row>
    <row r="8" spans="2:6" ht="14.25" customHeight="1"/>
    <row r="9" spans="2:6" ht="14.25" customHeight="1"/>
    <row r="10" spans="2:6" ht="14.25" customHeight="1"/>
    <row r="11" spans="2:6" ht="14.25" customHeight="1"/>
    <row r="12" spans="2:6" ht="14.25" customHeight="1"/>
    <row r="13" spans="2:6" ht="14.25" customHeight="1"/>
    <row r="14" spans="2:6" ht="14.25" customHeight="1"/>
    <row r="15" spans="2:6" ht="14.25" customHeight="1"/>
    <row r="16" spans="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B2:E2"/>
    <mergeCell ref="B4:F4"/>
    <mergeCell ref="C5:F5"/>
    <mergeCell ref="C6:F6"/>
    <mergeCell ref="C7:F7"/>
  </mergeCells>
  <dataValidations count="1">
    <dataValidation type="list" allowBlank="1" showErrorMessage="1" sqref="F2">
      <formula1>Dropdown</formula1>
    </dataValidation>
  </dataValidations>
  <hyperlinks>
    <hyperlink ref="C7" r:id="rId1"/>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6"/>
  <sheetViews>
    <sheetView showGridLines="0" workbookViewId="0">
      <pane ySplit="3" topLeftCell="A4" activePane="bottomLeft" state="frozen"/>
      <selection pane="bottomLeft" activeCell="B5" sqref="B5"/>
    </sheetView>
  </sheetViews>
  <sheetFormatPr defaultColWidth="14.3984375" defaultRowHeight="15" customHeight="1"/>
  <cols>
    <col min="1" max="1" width="4" customWidth="1"/>
    <col min="2" max="2" width="17.73046875" customWidth="1"/>
    <col min="3" max="3" width="97.1328125" customWidth="1"/>
    <col min="4" max="4" width="9" customWidth="1"/>
    <col min="5" max="8" width="8.3984375" customWidth="1"/>
    <col min="9" max="9" width="24.1328125" customWidth="1"/>
    <col min="10" max="21" width="8.73046875" customWidth="1"/>
  </cols>
  <sheetData>
    <row r="1" spans="1:9" ht="15" customHeight="1">
      <c r="B1" s="5" t="s">
        <v>6</v>
      </c>
    </row>
    <row r="2" spans="1:9" ht="14.25" customHeight="1">
      <c r="B2" s="175" t="s">
        <v>7</v>
      </c>
      <c r="C2" s="176"/>
      <c r="D2" s="176"/>
      <c r="E2" s="176"/>
      <c r="F2" s="176"/>
      <c r="G2" s="176"/>
      <c r="H2" s="176"/>
      <c r="I2" s="177"/>
    </row>
    <row r="3" spans="1:9" ht="21.75" customHeight="1">
      <c r="B3" s="6" t="s">
        <v>8</v>
      </c>
      <c r="C3" s="7"/>
      <c r="D3" s="8" t="s">
        <v>9</v>
      </c>
      <c r="E3" s="8" t="s">
        <v>10</v>
      </c>
      <c r="F3" s="8" t="s">
        <v>11</v>
      </c>
      <c r="G3" s="8" t="s">
        <v>12</v>
      </c>
      <c r="H3" s="8" t="s">
        <v>13</v>
      </c>
      <c r="I3" s="9" t="s">
        <v>14</v>
      </c>
    </row>
    <row r="4" spans="1:9" ht="14.25" customHeight="1">
      <c r="A4" s="10"/>
      <c r="B4" s="11" t="s">
        <v>15</v>
      </c>
      <c r="C4" s="178" t="s">
        <v>16</v>
      </c>
      <c r="D4" s="165"/>
      <c r="E4" s="165"/>
      <c r="F4" s="165"/>
      <c r="G4" s="165"/>
      <c r="H4" s="179"/>
      <c r="I4" s="180" t="s">
        <v>17</v>
      </c>
    </row>
    <row r="5" spans="1:9" ht="14.25" customHeight="1">
      <c r="A5" s="173" t="s">
        <v>18</v>
      </c>
      <c r="B5" s="12" t="s">
        <v>19</v>
      </c>
      <c r="C5" s="13" t="s">
        <v>20</v>
      </c>
      <c r="D5" s="14"/>
      <c r="E5" s="14"/>
      <c r="F5" s="14"/>
      <c r="G5" s="15" t="s">
        <v>21</v>
      </c>
      <c r="H5" s="14"/>
      <c r="I5" s="181"/>
    </row>
    <row r="6" spans="1:9" ht="14.25" customHeight="1">
      <c r="A6" s="174"/>
      <c r="B6" s="12" t="s">
        <v>22</v>
      </c>
      <c r="C6" s="13" t="s">
        <v>23</v>
      </c>
      <c r="D6" s="14"/>
      <c r="E6" s="14"/>
      <c r="F6" s="15" t="s">
        <v>21</v>
      </c>
      <c r="G6" s="14"/>
      <c r="H6" s="15" t="s">
        <v>21</v>
      </c>
      <c r="I6" s="181"/>
    </row>
    <row r="7" spans="1:9" ht="14.25" customHeight="1">
      <c r="A7" s="174"/>
      <c r="B7" s="12" t="s">
        <v>24</v>
      </c>
      <c r="C7" s="13" t="s">
        <v>25</v>
      </c>
      <c r="D7" s="14"/>
      <c r="E7" s="14"/>
      <c r="F7" s="14"/>
      <c r="G7" s="15"/>
      <c r="H7" s="15" t="s">
        <v>21</v>
      </c>
      <c r="I7" s="181"/>
    </row>
    <row r="8" spans="1:9" ht="14.25" customHeight="1">
      <c r="A8" s="174"/>
      <c r="B8" s="12" t="s">
        <v>26</v>
      </c>
      <c r="C8" s="16"/>
      <c r="D8" s="17"/>
      <c r="E8" s="17"/>
      <c r="F8" s="17"/>
      <c r="G8" s="17"/>
      <c r="H8" s="17"/>
      <c r="I8" s="181"/>
    </row>
    <row r="9" spans="1:9" ht="14.25" customHeight="1">
      <c r="A9" s="174"/>
      <c r="B9" s="18" t="s">
        <v>27</v>
      </c>
      <c r="C9" s="19"/>
      <c r="D9" s="20"/>
      <c r="E9" s="20"/>
      <c r="F9" s="20"/>
      <c r="G9" s="20"/>
      <c r="H9" s="20"/>
      <c r="I9" s="182"/>
    </row>
    <row r="10" spans="1:9" ht="14.25" customHeight="1">
      <c r="A10" s="10"/>
      <c r="B10" s="11" t="s">
        <v>28</v>
      </c>
      <c r="C10" s="178" t="s">
        <v>29</v>
      </c>
      <c r="D10" s="165"/>
      <c r="E10" s="165"/>
      <c r="F10" s="165"/>
      <c r="G10" s="165"/>
      <c r="H10" s="179"/>
      <c r="I10" s="180" t="s">
        <v>17</v>
      </c>
    </row>
    <row r="11" spans="1:9" ht="14.25" customHeight="1">
      <c r="A11" s="173" t="s">
        <v>18</v>
      </c>
      <c r="B11" s="12" t="s">
        <v>30</v>
      </c>
      <c r="C11" s="21" t="s">
        <v>31</v>
      </c>
      <c r="D11" s="22"/>
      <c r="E11" s="22"/>
      <c r="F11" s="22"/>
      <c r="G11" s="23" t="s">
        <v>21</v>
      </c>
      <c r="H11" s="23" t="s">
        <v>21</v>
      </c>
      <c r="I11" s="181"/>
    </row>
    <row r="12" spans="1:9" ht="14.25" customHeight="1">
      <c r="A12" s="174"/>
      <c r="B12" s="12" t="s">
        <v>32</v>
      </c>
      <c r="C12" s="21" t="s">
        <v>33</v>
      </c>
      <c r="D12" s="22"/>
      <c r="E12" s="22"/>
      <c r="F12" s="22"/>
      <c r="G12" s="22"/>
      <c r="H12" s="22"/>
      <c r="I12" s="181"/>
    </row>
    <row r="13" spans="1:9" ht="14.25" customHeight="1">
      <c r="A13" s="174"/>
      <c r="B13" s="12" t="s">
        <v>34</v>
      </c>
      <c r="C13" s="21" t="s">
        <v>35</v>
      </c>
      <c r="D13" s="22"/>
      <c r="E13" s="22"/>
      <c r="F13" s="22"/>
      <c r="G13" s="22"/>
      <c r="H13" s="23" t="s">
        <v>21</v>
      </c>
      <c r="I13" s="181"/>
    </row>
    <row r="14" spans="1:9" ht="14.25" customHeight="1">
      <c r="A14" s="174"/>
      <c r="B14" s="12" t="s">
        <v>36</v>
      </c>
      <c r="C14" s="21" t="s">
        <v>37</v>
      </c>
      <c r="D14" s="17"/>
      <c r="E14" s="17"/>
      <c r="F14" s="17"/>
      <c r="G14" s="17"/>
      <c r="H14" s="24" t="s">
        <v>21</v>
      </c>
      <c r="I14" s="181"/>
    </row>
    <row r="15" spans="1:9" ht="14.25" customHeight="1">
      <c r="A15" s="174"/>
      <c r="B15" s="18" t="s">
        <v>38</v>
      </c>
      <c r="C15" s="19"/>
      <c r="D15" s="20"/>
      <c r="E15" s="20"/>
      <c r="F15" s="20"/>
      <c r="G15" s="20"/>
      <c r="H15" s="20"/>
      <c r="I15" s="182"/>
    </row>
    <row r="16" spans="1:9" ht="14.25" customHeight="1">
      <c r="A16" s="10"/>
      <c r="B16" s="11" t="s">
        <v>39</v>
      </c>
      <c r="C16" s="178" t="s">
        <v>40</v>
      </c>
      <c r="D16" s="165"/>
      <c r="E16" s="165"/>
      <c r="F16" s="165"/>
      <c r="G16" s="165"/>
      <c r="H16" s="179"/>
      <c r="I16" s="180" t="s">
        <v>17</v>
      </c>
    </row>
    <row r="17" spans="1:9" ht="14.25" customHeight="1">
      <c r="A17" s="173" t="s">
        <v>18</v>
      </c>
      <c r="B17" s="12" t="s">
        <v>41</v>
      </c>
      <c r="C17" s="21" t="s">
        <v>42</v>
      </c>
      <c r="D17" s="22"/>
      <c r="E17" s="22"/>
      <c r="F17" s="22"/>
      <c r="G17" s="22"/>
      <c r="H17" s="23" t="s">
        <v>21</v>
      </c>
      <c r="I17" s="181"/>
    </row>
    <row r="18" spans="1:9" ht="14.25" customHeight="1">
      <c r="A18" s="174"/>
      <c r="B18" s="12" t="s">
        <v>43</v>
      </c>
      <c r="C18" s="21" t="s">
        <v>44</v>
      </c>
      <c r="D18" s="22"/>
      <c r="E18" s="22"/>
      <c r="F18" s="22"/>
      <c r="G18" s="22"/>
      <c r="H18" s="23" t="s">
        <v>21</v>
      </c>
      <c r="I18" s="181"/>
    </row>
    <row r="19" spans="1:9" ht="14.25" customHeight="1">
      <c r="A19" s="174"/>
      <c r="B19" s="12" t="s">
        <v>45</v>
      </c>
      <c r="C19" s="16"/>
      <c r="D19" s="22"/>
      <c r="E19" s="22"/>
      <c r="F19" s="22"/>
      <c r="G19" s="22"/>
      <c r="H19" s="22"/>
      <c r="I19" s="181"/>
    </row>
    <row r="20" spans="1:9" ht="14.25" customHeight="1">
      <c r="A20" s="174"/>
      <c r="B20" s="12" t="s">
        <v>46</v>
      </c>
      <c r="C20" s="16"/>
      <c r="D20" s="17"/>
      <c r="E20" s="17"/>
      <c r="F20" s="17"/>
      <c r="G20" s="17"/>
      <c r="H20" s="17"/>
      <c r="I20" s="181"/>
    </row>
    <row r="21" spans="1:9" ht="14.25" customHeight="1">
      <c r="A21" s="174"/>
      <c r="B21" s="18" t="s">
        <v>47</v>
      </c>
      <c r="C21" s="19"/>
      <c r="D21" s="20"/>
      <c r="E21" s="20"/>
      <c r="F21" s="20"/>
      <c r="G21" s="20"/>
      <c r="H21" s="20"/>
      <c r="I21" s="182"/>
    </row>
    <row r="22" spans="1:9" ht="14.25" customHeight="1">
      <c r="A22" s="10"/>
      <c r="B22" s="11" t="s">
        <v>48</v>
      </c>
      <c r="C22" s="178" t="s">
        <v>49</v>
      </c>
      <c r="D22" s="165"/>
      <c r="E22" s="165"/>
      <c r="F22" s="165"/>
      <c r="G22" s="165"/>
      <c r="H22" s="179"/>
      <c r="I22" s="180" t="s">
        <v>17</v>
      </c>
    </row>
    <row r="23" spans="1:9" ht="14.25" customHeight="1">
      <c r="A23" s="173" t="s">
        <v>18</v>
      </c>
      <c r="B23" s="12" t="s">
        <v>50</v>
      </c>
      <c r="C23" s="21" t="s">
        <v>42</v>
      </c>
      <c r="D23" s="22"/>
      <c r="E23" s="22"/>
      <c r="F23" s="22"/>
      <c r="G23" s="22"/>
      <c r="H23" s="23" t="s">
        <v>21</v>
      </c>
      <c r="I23" s="181"/>
    </row>
    <row r="24" spans="1:9" ht="14.25" customHeight="1">
      <c r="A24" s="174"/>
      <c r="B24" s="12" t="s">
        <v>51</v>
      </c>
      <c r="C24" s="21" t="s">
        <v>52</v>
      </c>
      <c r="D24" s="22"/>
      <c r="E24" s="22"/>
      <c r="F24" s="22"/>
      <c r="G24" s="22"/>
      <c r="H24" s="23" t="s">
        <v>21</v>
      </c>
      <c r="I24" s="181"/>
    </row>
    <row r="25" spans="1:9" ht="14.25" customHeight="1">
      <c r="A25" s="174"/>
      <c r="B25" s="12" t="s">
        <v>53</v>
      </c>
      <c r="C25" s="16"/>
      <c r="D25" s="22"/>
      <c r="E25" s="22"/>
      <c r="F25" s="22"/>
      <c r="G25" s="22"/>
      <c r="H25" s="22"/>
      <c r="I25" s="181"/>
    </row>
    <row r="26" spans="1:9" ht="14.25" customHeight="1">
      <c r="A26" s="174"/>
      <c r="B26" s="12" t="s">
        <v>54</v>
      </c>
      <c r="C26" s="16"/>
      <c r="D26" s="17"/>
      <c r="E26" s="17"/>
      <c r="F26" s="17"/>
      <c r="G26" s="17"/>
      <c r="H26" s="17"/>
      <c r="I26" s="181"/>
    </row>
    <row r="27" spans="1:9" ht="14.25" customHeight="1">
      <c r="A27" s="174"/>
      <c r="B27" s="18" t="s">
        <v>55</v>
      </c>
      <c r="C27" s="19"/>
      <c r="D27" s="20"/>
      <c r="E27" s="20"/>
      <c r="F27" s="20"/>
      <c r="G27" s="20"/>
      <c r="H27" s="20"/>
      <c r="I27" s="182"/>
    </row>
    <row r="28" spans="1:9" ht="14.25" customHeight="1">
      <c r="A28" s="10"/>
      <c r="B28" s="11" t="s">
        <v>56</v>
      </c>
      <c r="C28" s="178" t="s">
        <v>57</v>
      </c>
      <c r="D28" s="165"/>
      <c r="E28" s="165"/>
      <c r="F28" s="165"/>
      <c r="G28" s="165"/>
      <c r="H28" s="179"/>
      <c r="I28" s="180" t="s">
        <v>17</v>
      </c>
    </row>
    <row r="29" spans="1:9" ht="14.25" customHeight="1">
      <c r="A29" s="173" t="s">
        <v>18</v>
      </c>
      <c r="B29" s="12" t="s">
        <v>58</v>
      </c>
      <c r="C29" s="21" t="s">
        <v>23</v>
      </c>
      <c r="D29" s="22"/>
      <c r="E29" s="22"/>
      <c r="F29" s="22"/>
      <c r="G29" s="22"/>
      <c r="H29" s="23" t="s">
        <v>21</v>
      </c>
      <c r="I29" s="181"/>
    </row>
    <row r="30" spans="1:9" ht="14.25" customHeight="1">
      <c r="A30" s="174"/>
      <c r="B30" s="12" t="s">
        <v>59</v>
      </c>
      <c r="C30" s="25" t="s">
        <v>20</v>
      </c>
      <c r="D30" s="22"/>
      <c r="E30" s="22"/>
      <c r="F30" s="22"/>
      <c r="G30" s="23" t="s">
        <v>21</v>
      </c>
      <c r="H30" s="22"/>
      <c r="I30" s="181"/>
    </row>
    <row r="31" spans="1:9" ht="14.25" customHeight="1">
      <c r="A31" s="174"/>
      <c r="B31" s="12" t="s">
        <v>60</v>
      </c>
      <c r="C31" s="16"/>
      <c r="D31" s="22"/>
      <c r="E31" s="22"/>
      <c r="F31" s="22"/>
      <c r="G31" s="22"/>
      <c r="H31" s="22"/>
      <c r="I31" s="181"/>
    </row>
    <row r="32" spans="1:9" ht="14.25" customHeight="1">
      <c r="A32" s="174"/>
      <c r="B32" s="12" t="s">
        <v>61</v>
      </c>
      <c r="C32" s="16"/>
      <c r="D32" s="17"/>
      <c r="E32" s="17"/>
      <c r="F32" s="17"/>
      <c r="G32" s="17"/>
      <c r="H32" s="17"/>
      <c r="I32" s="181"/>
    </row>
    <row r="33" spans="1:9" ht="14.25" customHeight="1">
      <c r="A33" s="174"/>
      <c r="B33" s="18" t="s">
        <v>62</v>
      </c>
      <c r="C33" s="19"/>
      <c r="D33" s="20"/>
      <c r="E33" s="20"/>
      <c r="F33" s="20"/>
      <c r="G33" s="20"/>
      <c r="H33" s="20"/>
      <c r="I33" s="182"/>
    </row>
    <row r="34" spans="1:9" ht="14.25" customHeight="1">
      <c r="A34" s="10"/>
      <c r="B34" s="11" t="s">
        <v>63</v>
      </c>
      <c r="C34" s="178" t="s">
        <v>64</v>
      </c>
      <c r="D34" s="165"/>
      <c r="E34" s="165"/>
      <c r="F34" s="165"/>
      <c r="G34" s="165"/>
      <c r="H34" s="179"/>
      <c r="I34" s="180" t="s">
        <v>17</v>
      </c>
    </row>
    <row r="35" spans="1:9" ht="14.25" customHeight="1">
      <c r="A35" s="173" t="s">
        <v>18</v>
      </c>
      <c r="B35" s="12" t="s">
        <v>65</v>
      </c>
      <c r="C35" s="21" t="s">
        <v>66</v>
      </c>
      <c r="D35" s="22"/>
      <c r="E35" s="22"/>
      <c r="F35" s="22"/>
      <c r="G35" s="23" t="s">
        <v>21</v>
      </c>
      <c r="H35" s="22"/>
      <c r="I35" s="181"/>
    </row>
    <row r="36" spans="1:9" ht="14.25" customHeight="1">
      <c r="A36" s="174"/>
      <c r="B36" s="12" t="s">
        <v>67</v>
      </c>
      <c r="C36" s="21" t="s">
        <v>68</v>
      </c>
      <c r="D36" s="22"/>
      <c r="E36" s="22"/>
      <c r="F36" s="22"/>
      <c r="G36" s="23" t="s">
        <v>21</v>
      </c>
      <c r="H36" s="22"/>
      <c r="I36" s="181"/>
    </row>
    <row r="37" spans="1:9" ht="14.25" customHeight="1">
      <c r="A37" s="174"/>
      <c r="B37" s="12" t="s">
        <v>69</v>
      </c>
      <c r="C37" s="21" t="s">
        <v>70</v>
      </c>
      <c r="D37" s="22"/>
      <c r="E37" s="22"/>
      <c r="F37" s="22"/>
      <c r="G37" s="23" t="s">
        <v>21</v>
      </c>
      <c r="H37" s="22"/>
      <c r="I37" s="181"/>
    </row>
    <row r="38" spans="1:9" ht="14.25" customHeight="1">
      <c r="A38" s="174"/>
      <c r="B38" s="12" t="s">
        <v>71</v>
      </c>
      <c r="C38" s="16"/>
      <c r="D38" s="17"/>
      <c r="E38" s="17"/>
      <c r="F38" s="17"/>
      <c r="G38" s="17"/>
      <c r="H38" s="17"/>
      <c r="I38" s="181"/>
    </row>
    <row r="39" spans="1:9" ht="14.25" customHeight="1">
      <c r="A39" s="174"/>
      <c r="B39" s="18" t="s">
        <v>72</v>
      </c>
      <c r="C39" s="19"/>
      <c r="D39" s="20"/>
      <c r="E39" s="20"/>
      <c r="F39" s="20"/>
      <c r="G39" s="20"/>
      <c r="H39" s="20"/>
      <c r="I39" s="182"/>
    </row>
    <row r="40" spans="1:9" ht="14.25" customHeight="1">
      <c r="A40" s="10"/>
      <c r="B40" s="11" t="s">
        <v>73</v>
      </c>
      <c r="C40" s="178" t="s">
        <v>74</v>
      </c>
      <c r="D40" s="165"/>
      <c r="E40" s="165"/>
      <c r="F40" s="165"/>
      <c r="G40" s="165"/>
      <c r="H40" s="179"/>
      <c r="I40" s="180" t="s">
        <v>17</v>
      </c>
    </row>
    <row r="41" spans="1:9" ht="14.25" customHeight="1">
      <c r="A41" s="173" t="s">
        <v>18</v>
      </c>
      <c r="B41" s="12" t="s">
        <v>75</v>
      </c>
      <c r="C41" s="21" t="s">
        <v>76</v>
      </c>
      <c r="D41" s="22"/>
      <c r="E41" s="22"/>
      <c r="F41" s="22"/>
      <c r="G41" s="23" t="s">
        <v>21</v>
      </c>
      <c r="H41" s="23" t="s">
        <v>21</v>
      </c>
      <c r="I41" s="181"/>
    </row>
    <row r="42" spans="1:9" ht="14.25" customHeight="1">
      <c r="A42" s="174"/>
      <c r="B42" s="12" t="s">
        <v>77</v>
      </c>
      <c r="C42" s="21" t="s">
        <v>78</v>
      </c>
      <c r="D42" s="22"/>
      <c r="E42" s="22"/>
      <c r="F42" s="22"/>
      <c r="G42" s="22"/>
      <c r="H42" s="23" t="s">
        <v>21</v>
      </c>
      <c r="I42" s="181"/>
    </row>
    <row r="43" spans="1:9" ht="14.25" customHeight="1">
      <c r="A43" s="174"/>
      <c r="B43" s="12" t="s">
        <v>79</v>
      </c>
      <c r="C43" s="16"/>
      <c r="D43" s="22"/>
      <c r="E43" s="22"/>
      <c r="F43" s="22"/>
      <c r="G43" s="22"/>
      <c r="H43" s="22"/>
      <c r="I43" s="181"/>
    </row>
    <row r="44" spans="1:9" ht="14.25" customHeight="1">
      <c r="A44" s="174"/>
      <c r="B44" s="12" t="s">
        <v>80</v>
      </c>
      <c r="C44" s="16"/>
      <c r="D44" s="17"/>
      <c r="E44" s="17"/>
      <c r="F44" s="17"/>
      <c r="G44" s="17"/>
      <c r="H44" s="17"/>
      <c r="I44" s="181"/>
    </row>
    <row r="45" spans="1:9" ht="14.25" customHeight="1">
      <c r="A45" s="174"/>
      <c r="B45" s="18" t="s">
        <v>81</v>
      </c>
      <c r="C45" s="26"/>
      <c r="D45" s="20"/>
      <c r="E45" s="20"/>
      <c r="F45" s="20"/>
      <c r="G45" s="20"/>
      <c r="H45" s="20"/>
      <c r="I45" s="182"/>
    </row>
    <row r="46" spans="1:9" ht="14.25" customHeight="1">
      <c r="C46" s="27"/>
    </row>
    <row r="47" spans="1:9" ht="14.25" customHeight="1">
      <c r="C47" s="27"/>
    </row>
    <row r="48" spans="1:9" ht="14.25" customHeight="1">
      <c r="C48" s="27"/>
    </row>
    <row r="49" spans="3:3" ht="14.25" customHeight="1">
      <c r="C49" s="27"/>
    </row>
    <row r="50" spans="3:3" ht="14.25" customHeight="1">
      <c r="C50" s="27"/>
    </row>
    <row r="51" spans="3:3" ht="14.25" customHeight="1">
      <c r="C51" s="27"/>
    </row>
    <row r="52" spans="3:3" ht="14.25" customHeight="1">
      <c r="C52" s="27"/>
    </row>
    <row r="53" spans="3:3" ht="14.25" customHeight="1">
      <c r="C53" s="27"/>
    </row>
    <row r="54" spans="3:3" ht="14.25" customHeight="1">
      <c r="C54" s="27"/>
    </row>
    <row r="55" spans="3:3" ht="14.25" customHeight="1">
      <c r="C55" s="27"/>
    </row>
    <row r="56" spans="3:3" ht="14.25" customHeight="1">
      <c r="C56" s="27"/>
    </row>
    <row r="57" spans="3:3" ht="14.25" customHeight="1">
      <c r="C57" s="27"/>
    </row>
    <row r="58" spans="3:3" ht="14.25" customHeight="1">
      <c r="C58" s="27"/>
    </row>
    <row r="59" spans="3:3" ht="14.25" customHeight="1">
      <c r="C59" s="27"/>
    </row>
    <row r="60" spans="3:3" ht="14.25" customHeight="1">
      <c r="C60" s="27"/>
    </row>
    <row r="61" spans="3:3" ht="14.25" customHeight="1">
      <c r="C61" s="27"/>
    </row>
    <row r="62" spans="3:3" ht="14.25" customHeight="1">
      <c r="C62" s="27"/>
    </row>
    <row r="63" spans="3:3" ht="14.25" customHeight="1">
      <c r="C63" s="27"/>
    </row>
    <row r="64" spans="3:3" ht="14.25" customHeight="1">
      <c r="C64" s="27"/>
    </row>
    <row r="65" spans="3:3" ht="14.25" customHeight="1">
      <c r="C65" s="27"/>
    </row>
    <row r="66" spans="3:3" ht="14.25" customHeight="1">
      <c r="C66" s="27"/>
    </row>
    <row r="67" spans="3:3" ht="14.25" customHeight="1">
      <c r="C67" s="27"/>
    </row>
    <row r="68" spans="3:3" ht="14.25" customHeight="1">
      <c r="C68" s="27"/>
    </row>
    <row r="69" spans="3:3" ht="14.25" customHeight="1">
      <c r="C69" s="27"/>
    </row>
    <row r="70" spans="3:3" ht="14.25" customHeight="1">
      <c r="C70" s="27"/>
    </row>
    <row r="71" spans="3:3" ht="14.25" customHeight="1">
      <c r="C71" s="27"/>
    </row>
    <row r="72" spans="3:3" ht="14.25" customHeight="1">
      <c r="C72" s="27"/>
    </row>
    <row r="73" spans="3:3" ht="14.25" customHeight="1">
      <c r="C73" s="27"/>
    </row>
    <row r="74" spans="3:3" ht="14.25" customHeight="1">
      <c r="C74" s="27"/>
    </row>
    <row r="75" spans="3:3" ht="14.25" customHeight="1">
      <c r="C75" s="27"/>
    </row>
    <row r="76" spans="3:3" ht="14.25" customHeight="1">
      <c r="C76" s="27"/>
    </row>
    <row r="77" spans="3:3" ht="14.25" customHeight="1">
      <c r="C77" s="27"/>
    </row>
    <row r="78" spans="3:3" ht="14.25" customHeight="1">
      <c r="C78" s="27"/>
    </row>
    <row r="79" spans="3:3" ht="14.25" customHeight="1">
      <c r="C79" s="27"/>
    </row>
    <row r="80" spans="3:3" ht="14.25" customHeight="1">
      <c r="C80" s="27"/>
    </row>
    <row r="81" spans="3:3" ht="14.25" customHeight="1">
      <c r="C81" s="27"/>
    </row>
    <row r="82" spans="3:3" ht="14.25" customHeight="1">
      <c r="C82" s="27"/>
    </row>
    <row r="83" spans="3:3" ht="14.25" customHeight="1">
      <c r="C83" s="27"/>
    </row>
    <row r="84" spans="3:3" ht="14.25" customHeight="1">
      <c r="C84" s="27"/>
    </row>
    <row r="85" spans="3:3" ht="14.25" customHeight="1">
      <c r="C85" s="27"/>
    </row>
    <row r="86" spans="3:3" ht="14.25" customHeight="1">
      <c r="C86" s="27"/>
    </row>
    <row r="87" spans="3:3" ht="14.25" customHeight="1">
      <c r="C87" s="27"/>
    </row>
    <row r="88" spans="3:3" ht="14.25" customHeight="1">
      <c r="C88" s="27"/>
    </row>
    <row r="89" spans="3:3" ht="14.25" customHeight="1">
      <c r="C89" s="27"/>
    </row>
    <row r="90" spans="3:3" ht="14.25" customHeight="1">
      <c r="C90" s="27"/>
    </row>
    <row r="91" spans="3:3" ht="14.25" customHeight="1">
      <c r="C91" s="27"/>
    </row>
    <row r="92" spans="3:3" ht="14.25" customHeight="1">
      <c r="C92" s="27"/>
    </row>
    <row r="93" spans="3:3" ht="14.25" customHeight="1">
      <c r="C93" s="27"/>
    </row>
    <row r="94" spans="3:3" ht="14.25" customHeight="1">
      <c r="C94" s="27"/>
    </row>
    <row r="95" spans="3:3" ht="14.25" customHeight="1">
      <c r="C95" s="27"/>
    </row>
    <row r="96" spans="3:3" ht="14.25" customHeight="1">
      <c r="C96" s="27"/>
    </row>
    <row r="97" spans="3:3" ht="14.25" customHeight="1">
      <c r="C97" s="27"/>
    </row>
    <row r="98" spans="3:3" ht="14.25" customHeight="1">
      <c r="C98" s="27"/>
    </row>
    <row r="99" spans="3:3" ht="14.25" customHeight="1">
      <c r="C99" s="27"/>
    </row>
    <row r="100" spans="3:3" ht="14.25" customHeight="1">
      <c r="C100" s="27"/>
    </row>
    <row r="101" spans="3:3" ht="14.25" customHeight="1">
      <c r="C101" s="27"/>
    </row>
    <row r="102" spans="3:3" ht="14.25" customHeight="1">
      <c r="C102" s="27"/>
    </row>
    <row r="103" spans="3:3" ht="14.25" customHeight="1">
      <c r="C103" s="27"/>
    </row>
    <row r="104" spans="3:3" ht="14.25" customHeight="1">
      <c r="C104" s="27"/>
    </row>
    <row r="105" spans="3:3" ht="14.25" customHeight="1">
      <c r="C105" s="27"/>
    </row>
    <row r="106" spans="3:3" ht="14.25" customHeight="1">
      <c r="C106" s="27"/>
    </row>
    <row r="107" spans="3:3" ht="14.25" customHeight="1">
      <c r="C107" s="27"/>
    </row>
    <row r="108" spans="3:3" ht="14.25" customHeight="1">
      <c r="C108" s="27"/>
    </row>
    <row r="109" spans="3:3" ht="14.25" customHeight="1">
      <c r="C109" s="27"/>
    </row>
    <row r="110" spans="3:3" ht="14.25" customHeight="1">
      <c r="C110" s="27"/>
    </row>
    <row r="111" spans="3:3" ht="14.25" customHeight="1">
      <c r="C111" s="27"/>
    </row>
    <row r="112" spans="3:3" ht="14.25" customHeight="1">
      <c r="C112" s="27"/>
    </row>
    <row r="113" spans="3:3" ht="14.25" customHeight="1">
      <c r="C113" s="27"/>
    </row>
    <row r="114" spans="3:3" ht="14.25" customHeight="1">
      <c r="C114" s="27"/>
    </row>
    <row r="115" spans="3:3" ht="14.25" customHeight="1">
      <c r="C115" s="27"/>
    </row>
    <row r="116" spans="3:3" ht="14.25" customHeight="1">
      <c r="C116" s="27"/>
    </row>
    <row r="117" spans="3:3" ht="14.25" customHeight="1">
      <c r="C117" s="27"/>
    </row>
    <row r="118" spans="3:3" ht="14.25" customHeight="1">
      <c r="C118" s="27"/>
    </row>
    <row r="119" spans="3:3" ht="14.25" customHeight="1">
      <c r="C119" s="27"/>
    </row>
    <row r="120" spans="3:3" ht="14.25" customHeight="1">
      <c r="C120" s="27"/>
    </row>
    <row r="121" spans="3:3" ht="14.25" customHeight="1">
      <c r="C121" s="27"/>
    </row>
    <row r="122" spans="3:3" ht="14.25" customHeight="1">
      <c r="C122" s="27"/>
    </row>
    <row r="123" spans="3:3" ht="14.25" customHeight="1">
      <c r="C123" s="27"/>
    </row>
    <row r="124" spans="3:3" ht="14.25" customHeight="1">
      <c r="C124" s="27"/>
    </row>
    <row r="125" spans="3:3" ht="14.25" customHeight="1">
      <c r="C125" s="27"/>
    </row>
    <row r="126" spans="3:3" ht="14.25" customHeight="1">
      <c r="C126" s="27"/>
    </row>
    <row r="127" spans="3:3" ht="14.25" customHeight="1">
      <c r="C127" s="27"/>
    </row>
    <row r="128" spans="3:3" ht="14.25" customHeight="1">
      <c r="C128" s="27"/>
    </row>
    <row r="129" spans="3:3" ht="14.25" customHeight="1">
      <c r="C129" s="27"/>
    </row>
    <row r="130" spans="3:3" ht="14.25" customHeight="1">
      <c r="C130" s="27"/>
    </row>
    <row r="131" spans="3:3" ht="14.25" customHeight="1">
      <c r="C131" s="27"/>
    </row>
    <row r="132" spans="3:3" ht="14.25" customHeight="1">
      <c r="C132" s="27"/>
    </row>
    <row r="133" spans="3:3" ht="14.25" customHeight="1">
      <c r="C133" s="27"/>
    </row>
    <row r="134" spans="3:3" ht="14.25" customHeight="1">
      <c r="C134" s="27"/>
    </row>
    <row r="135" spans="3:3" ht="14.25" customHeight="1">
      <c r="C135" s="27"/>
    </row>
    <row r="136" spans="3:3" ht="14.25" customHeight="1">
      <c r="C136" s="27"/>
    </row>
    <row r="137" spans="3:3" ht="14.25" customHeight="1">
      <c r="C137" s="27"/>
    </row>
    <row r="138" spans="3:3" ht="14.25" customHeight="1">
      <c r="C138" s="27"/>
    </row>
    <row r="139" spans="3:3" ht="14.25" customHeight="1">
      <c r="C139" s="27"/>
    </row>
    <row r="140" spans="3:3" ht="14.25" customHeight="1">
      <c r="C140" s="27"/>
    </row>
    <row r="141" spans="3:3" ht="14.25" customHeight="1">
      <c r="C141" s="27"/>
    </row>
    <row r="142" spans="3:3" ht="14.25" customHeight="1">
      <c r="C142" s="27"/>
    </row>
    <row r="143" spans="3:3" ht="14.25" customHeight="1">
      <c r="C143" s="27"/>
    </row>
    <row r="144" spans="3:3" ht="14.25" customHeight="1">
      <c r="C144" s="27"/>
    </row>
    <row r="145" spans="3:3" ht="14.25" customHeight="1">
      <c r="C145" s="27"/>
    </row>
    <row r="146" spans="3:3" ht="14.25" customHeight="1">
      <c r="C146" s="27"/>
    </row>
    <row r="147" spans="3:3" ht="14.25" customHeight="1">
      <c r="C147" s="27"/>
    </row>
    <row r="148" spans="3:3" ht="14.25" customHeight="1">
      <c r="C148" s="27"/>
    </row>
    <row r="149" spans="3:3" ht="14.25" customHeight="1">
      <c r="C149" s="27"/>
    </row>
    <row r="150" spans="3:3" ht="14.25" customHeight="1">
      <c r="C150" s="27"/>
    </row>
    <row r="151" spans="3:3" ht="14.25" customHeight="1">
      <c r="C151" s="27"/>
    </row>
    <row r="152" spans="3:3" ht="14.25" customHeight="1">
      <c r="C152" s="27"/>
    </row>
    <row r="153" spans="3:3" ht="14.25" customHeight="1">
      <c r="C153" s="27"/>
    </row>
    <row r="154" spans="3:3" ht="14.25" customHeight="1">
      <c r="C154" s="27"/>
    </row>
    <row r="155" spans="3:3" ht="14.25" customHeight="1">
      <c r="C155" s="27"/>
    </row>
    <row r="156" spans="3:3" ht="14.25" customHeight="1">
      <c r="C156" s="27"/>
    </row>
    <row r="157" spans="3:3" ht="14.25" customHeight="1">
      <c r="C157" s="27"/>
    </row>
    <row r="158" spans="3:3" ht="14.25" customHeight="1">
      <c r="C158" s="27"/>
    </row>
    <row r="159" spans="3:3" ht="14.25" customHeight="1">
      <c r="C159" s="27"/>
    </row>
    <row r="160" spans="3:3" ht="14.25" customHeight="1">
      <c r="C160" s="27"/>
    </row>
    <row r="161" spans="3:3" ht="14.25" customHeight="1">
      <c r="C161" s="27"/>
    </row>
    <row r="162" spans="3:3" ht="14.25" customHeight="1">
      <c r="C162" s="27"/>
    </row>
    <row r="163" spans="3:3" ht="14.25" customHeight="1">
      <c r="C163" s="27"/>
    </row>
    <row r="164" spans="3:3" ht="14.25" customHeight="1">
      <c r="C164" s="27"/>
    </row>
    <row r="165" spans="3:3" ht="14.25" customHeight="1">
      <c r="C165" s="27"/>
    </row>
    <row r="166" spans="3:3" ht="14.25" customHeight="1">
      <c r="C166" s="27"/>
    </row>
    <row r="167" spans="3:3" ht="14.25" customHeight="1">
      <c r="C167" s="27"/>
    </row>
    <row r="168" spans="3:3" ht="14.25" customHeight="1">
      <c r="C168" s="27"/>
    </row>
    <row r="169" spans="3:3" ht="14.25" customHeight="1">
      <c r="C169" s="27"/>
    </row>
    <row r="170" spans="3:3" ht="14.25" customHeight="1">
      <c r="C170" s="27"/>
    </row>
    <row r="171" spans="3:3" ht="14.25" customHeight="1">
      <c r="C171" s="27"/>
    </row>
    <row r="172" spans="3:3" ht="14.25" customHeight="1">
      <c r="C172" s="27"/>
    </row>
    <row r="173" spans="3:3" ht="14.25" customHeight="1">
      <c r="C173" s="27"/>
    </row>
    <row r="174" spans="3:3" ht="14.25" customHeight="1">
      <c r="C174" s="27"/>
    </row>
    <row r="175" spans="3:3" ht="14.25" customHeight="1">
      <c r="C175" s="27"/>
    </row>
    <row r="176" spans="3:3" ht="14.25" customHeight="1">
      <c r="C176" s="27"/>
    </row>
    <row r="177" spans="3:3" ht="14.25" customHeight="1">
      <c r="C177" s="27"/>
    </row>
    <row r="178" spans="3:3" ht="14.25" customHeight="1">
      <c r="C178" s="27"/>
    </row>
    <row r="179" spans="3:3" ht="14.25" customHeight="1">
      <c r="C179" s="27"/>
    </row>
    <row r="180" spans="3:3" ht="14.25" customHeight="1">
      <c r="C180" s="27"/>
    </row>
    <row r="181" spans="3:3" ht="14.25" customHeight="1">
      <c r="C181" s="27"/>
    </row>
    <row r="182" spans="3:3" ht="14.25" customHeight="1">
      <c r="C182" s="27"/>
    </row>
    <row r="183" spans="3:3" ht="14.25" customHeight="1">
      <c r="C183" s="27"/>
    </row>
    <row r="184" spans="3:3" ht="14.25" customHeight="1">
      <c r="C184" s="27"/>
    </row>
    <row r="185" spans="3:3" ht="14.25" customHeight="1">
      <c r="C185" s="27"/>
    </row>
    <row r="186" spans="3:3" ht="14.25" customHeight="1">
      <c r="C186" s="27"/>
    </row>
    <row r="187" spans="3:3" ht="14.25" customHeight="1">
      <c r="C187" s="27"/>
    </row>
    <row r="188" spans="3:3" ht="14.25" customHeight="1">
      <c r="C188" s="27"/>
    </row>
    <row r="189" spans="3:3" ht="14.25" customHeight="1">
      <c r="C189" s="27"/>
    </row>
    <row r="190" spans="3:3" ht="14.25" customHeight="1">
      <c r="C190" s="27"/>
    </row>
    <row r="191" spans="3:3" ht="14.25" customHeight="1">
      <c r="C191" s="27"/>
    </row>
    <row r="192" spans="3:3" ht="14.25" customHeight="1">
      <c r="C192" s="27"/>
    </row>
    <row r="193" spans="3:3" ht="14.25" customHeight="1">
      <c r="C193" s="27"/>
    </row>
    <row r="194" spans="3:3" ht="14.25" customHeight="1">
      <c r="C194" s="27"/>
    </row>
    <row r="195" spans="3:3" ht="14.25" customHeight="1">
      <c r="C195" s="27"/>
    </row>
    <row r="196" spans="3:3" ht="14.25" customHeight="1">
      <c r="C196" s="27"/>
    </row>
    <row r="197" spans="3:3" ht="14.25" customHeight="1">
      <c r="C197" s="27"/>
    </row>
    <row r="198" spans="3:3" ht="14.25" customHeight="1">
      <c r="C198" s="27"/>
    </row>
    <row r="199" spans="3:3" ht="14.25" customHeight="1">
      <c r="C199" s="27"/>
    </row>
    <row r="200" spans="3:3" ht="14.25" customHeight="1">
      <c r="C200" s="27"/>
    </row>
    <row r="201" spans="3:3" ht="14.25" customHeight="1">
      <c r="C201" s="27"/>
    </row>
    <row r="202" spans="3:3" ht="14.25" customHeight="1">
      <c r="C202" s="27"/>
    </row>
    <row r="203" spans="3:3" ht="14.25" customHeight="1">
      <c r="C203" s="27"/>
    </row>
    <row r="204" spans="3:3" ht="14.25" customHeight="1">
      <c r="C204" s="27"/>
    </row>
    <row r="205" spans="3:3" ht="14.25" customHeight="1">
      <c r="C205" s="27"/>
    </row>
    <row r="206" spans="3:3" ht="14.25" customHeight="1">
      <c r="C206" s="27"/>
    </row>
    <row r="207" spans="3:3" ht="14.25" customHeight="1">
      <c r="C207" s="27"/>
    </row>
    <row r="208" spans="3:3" ht="14.25" customHeight="1">
      <c r="C208" s="27"/>
    </row>
    <row r="209" spans="3:3" ht="14.25" customHeight="1">
      <c r="C209" s="27"/>
    </row>
    <row r="210" spans="3:3" ht="14.25" customHeight="1">
      <c r="C210" s="27"/>
    </row>
    <row r="211" spans="3:3" ht="14.25" customHeight="1">
      <c r="C211" s="27"/>
    </row>
    <row r="212" spans="3:3" ht="14.25" customHeight="1">
      <c r="C212" s="27"/>
    </row>
    <row r="213" spans="3:3" ht="14.25" customHeight="1">
      <c r="C213" s="27"/>
    </row>
    <row r="214" spans="3:3" ht="14.25" customHeight="1">
      <c r="C214" s="27"/>
    </row>
    <row r="215" spans="3:3" ht="14.25" customHeight="1">
      <c r="C215" s="27"/>
    </row>
    <row r="216" spans="3:3" ht="14.25" customHeight="1">
      <c r="C216" s="27"/>
    </row>
    <row r="217" spans="3:3" ht="14.25" customHeight="1">
      <c r="C217" s="27"/>
    </row>
    <row r="218" spans="3:3" ht="14.25" customHeight="1">
      <c r="C218" s="27"/>
    </row>
    <row r="219" spans="3:3" ht="14.25" customHeight="1">
      <c r="C219" s="27"/>
    </row>
    <row r="220" spans="3:3" ht="14.25" customHeight="1">
      <c r="C220" s="27"/>
    </row>
    <row r="221" spans="3:3" ht="14.25" customHeight="1">
      <c r="C221" s="27"/>
    </row>
    <row r="222" spans="3:3" ht="14.25" customHeight="1">
      <c r="C222" s="27"/>
    </row>
    <row r="223" spans="3:3" ht="14.25" customHeight="1">
      <c r="C223" s="27"/>
    </row>
    <row r="224" spans="3:3" ht="14.25" customHeight="1">
      <c r="C224" s="27"/>
    </row>
    <row r="225" spans="3:3" ht="14.25" customHeight="1">
      <c r="C225" s="27"/>
    </row>
    <row r="226" spans="3:3" ht="14.25" customHeight="1">
      <c r="C226" s="27"/>
    </row>
    <row r="227" spans="3:3" ht="14.25" customHeight="1">
      <c r="C227" s="27"/>
    </row>
    <row r="228" spans="3:3" ht="14.25" customHeight="1">
      <c r="C228" s="27"/>
    </row>
    <row r="229" spans="3:3" ht="14.25" customHeight="1">
      <c r="C229" s="27"/>
    </row>
    <row r="230" spans="3:3" ht="14.25" customHeight="1">
      <c r="C230" s="27"/>
    </row>
    <row r="231" spans="3:3" ht="14.25" customHeight="1">
      <c r="C231" s="27"/>
    </row>
    <row r="232" spans="3:3" ht="14.25" customHeight="1">
      <c r="C232" s="27"/>
    </row>
    <row r="233" spans="3:3" ht="14.25" customHeight="1">
      <c r="C233" s="27"/>
    </row>
    <row r="234" spans="3:3" ht="14.25" customHeight="1">
      <c r="C234" s="27"/>
    </row>
    <row r="235" spans="3:3" ht="14.25" customHeight="1">
      <c r="C235" s="27"/>
    </row>
    <row r="236" spans="3:3" ht="14.25" customHeight="1">
      <c r="C236" s="27"/>
    </row>
    <row r="237" spans="3:3" ht="14.25" customHeight="1">
      <c r="C237" s="27"/>
    </row>
    <row r="238" spans="3:3" ht="14.25" customHeight="1">
      <c r="C238" s="27"/>
    </row>
    <row r="239" spans="3:3" ht="14.25" customHeight="1">
      <c r="C239" s="27"/>
    </row>
    <row r="240" spans="3:3" ht="14.25" customHeight="1">
      <c r="C240" s="27"/>
    </row>
    <row r="241" spans="3:3" ht="14.25" customHeight="1">
      <c r="C241" s="27"/>
    </row>
    <row r="242" spans="3:3" ht="14.25" customHeight="1">
      <c r="C242" s="27"/>
    </row>
    <row r="243" spans="3:3" ht="14.25" customHeight="1">
      <c r="C243" s="27"/>
    </row>
    <row r="244" spans="3:3" ht="14.25" customHeight="1">
      <c r="C244" s="27"/>
    </row>
    <row r="245" spans="3:3" ht="14.25" customHeight="1">
      <c r="C245" s="27"/>
    </row>
    <row r="246" spans="3:3" ht="14.25" customHeight="1">
      <c r="C246" s="27"/>
    </row>
    <row r="247" spans="3:3" ht="14.25" customHeight="1">
      <c r="C247" s="27"/>
    </row>
    <row r="248" spans="3:3" ht="14.25" customHeight="1">
      <c r="C248" s="27"/>
    </row>
    <row r="249" spans="3:3" ht="14.25" customHeight="1">
      <c r="C249" s="27"/>
    </row>
    <row r="250" spans="3:3" ht="14.25" customHeight="1">
      <c r="C250" s="27"/>
    </row>
    <row r="251" spans="3:3" ht="14.25" customHeight="1">
      <c r="C251" s="27"/>
    </row>
    <row r="252" spans="3:3" ht="14.25" customHeight="1">
      <c r="C252" s="27"/>
    </row>
    <row r="253" spans="3:3" ht="14.25" customHeight="1">
      <c r="C253" s="27"/>
    </row>
    <row r="254" spans="3:3" ht="14.25" customHeight="1">
      <c r="C254" s="27"/>
    </row>
    <row r="255" spans="3:3" ht="14.25" customHeight="1">
      <c r="C255" s="27"/>
    </row>
    <row r="256" spans="3:3" ht="14.25" customHeight="1">
      <c r="C256" s="27"/>
    </row>
    <row r="257" spans="3:3" ht="14.25" customHeight="1">
      <c r="C257" s="27"/>
    </row>
    <row r="258" spans="3:3" ht="14.25" customHeight="1">
      <c r="C258" s="27"/>
    </row>
    <row r="259" spans="3:3" ht="14.25" customHeight="1">
      <c r="C259" s="27"/>
    </row>
    <row r="260" spans="3:3" ht="14.25" customHeight="1">
      <c r="C260" s="27"/>
    </row>
    <row r="261" spans="3:3" ht="14.25" customHeight="1">
      <c r="C261" s="27"/>
    </row>
    <row r="262" spans="3:3" ht="14.25" customHeight="1">
      <c r="C262" s="27"/>
    </row>
    <row r="263" spans="3:3" ht="14.25" customHeight="1">
      <c r="C263" s="27"/>
    </row>
    <row r="264" spans="3:3" ht="14.25" customHeight="1">
      <c r="C264" s="27"/>
    </row>
    <row r="265" spans="3:3" ht="14.25" customHeight="1">
      <c r="C265" s="27"/>
    </row>
    <row r="266" spans="3:3" ht="14.25" customHeight="1">
      <c r="C266" s="27"/>
    </row>
    <row r="267" spans="3:3" ht="14.25" customHeight="1">
      <c r="C267" s="27"/>
    </row>
    <row r="268" spans="3:3" ht="14.25" customHeight="1">
      <c r="C268" s="27"/>
    </row>
    <row r="269" spans="3:3" ht="14.25" customHeight="1">
      <c r="C269" s="27"/>
    </row>
    <row r="270" spans="3:3" ht="14.25" customHeight="1">
      <c r="C270" s="27"/>
    </row>
    <row r="271" spans="3:3" ht="14.25" customHeight="1">
      <c r="C271" s="27"/>
    </row>
    <row r="272" spans="3:3" ht="14.25" customHeight="1">
      <c r="C272" s="27"/>
    </row>
    <row r="273" spans="3:3" ht="14.25" customHeight="1">
      <c r="C273" s="27"/>
    </row>
    <row r="274" spans="3:3" ht="14.25" customHeight="1">
      <c r="C274" s="27"/>
    </row>
    <row r="275" spans="3:3" ht="14.25" customHeight="1">
      <c r="C275" s="27"/>
    </row>
    <row r="276" spans="3:3" ht="14.25" customHeight="1">
      <c r="C276" s="27"/>
    </row>
    <row r="277" spans="3:3" ht="14.25" customHeight="1">
      <c r="C277" s="27"/>
    </row>
    <row r="278" spans="3:3" ht="14.25" customHeight="1">
      <c r="C278" s="27"/>
    </row>
    <row r="279" spans="3:3" ht="14.25" customHeight="1">
      <c r="C279" s="27"/>
    </row>
    <row r="280" spans="3:3" ht="14.25" customHeight="1">
      <c r="C280" s="27"/>
    </row>
    <row r="281" spans="3:3" ht="14.25" customHeight="1">
      <c r="C281" s="27"/>
    </row>
    <row r="282" spans="3:3" ht="14.25" customHeight="1">
      <c r="C282" s="27"/>
    </row>
    <row r="283" spans="3:3" ht="14.25" customHeight="1">
      <c r="C283" s="27"/>
    </row>
    <row r="284" spans="3:3" ht="14.25" customHeight="1">
      <c r="C284" s="27"/>
    </row>
    <row r="285" spans="3:3" ht="14.25" customHeight="1">
      <c r="C285" s="27"/>
    </row>
    <row r="286" spans="3:3" ht="14.25" customHeight="1">
      <c r="C286" s="27"/>
    </row>
    <row r="287" spans="3:3" ht="14.25" customHeight="1">
      <c r="C287" s="27"/>
    </row>
    <row r="288" spans="3:3" ht="14.25" customHeight="1">
      <c r="C288" s="27"/>
    </row>
    <row r="289" spans="3:3" ht="14.25" customHeight="1">
      <c r="C289" s="27"/>
    </row>
    <row r="290" spans="3:3" ht="14.25" customHeight="1">
      <c r="C290" s="27"/>
    </row>
    <row r="291" spans="3:3" ht="14.25" customHeight="1">
      <c r="C291" s="27"/>
    </row>
    <row r="292" spans="3:3" ht="14.25" customHeight="1">
      <c r="C292" s="27"/>
    </row>
    <row r="293" spans="3:3" ht="14.25" customHeight="1">
      <c r="C293" s="27"/>
    </row>
    <row r="294" spans="3:3" ht="14.25" customHeight="1">
      <c r="C294" s="27"/>
    </row>
    <row r="295" spans="3:3" ht="14.25" customHeight="1">
      <c r="C295" s="27"/>
    </row>
    <row r="296" spans="3:3" ht="14.25" customHeight="1">
      <c r="C296" s="27"/>
    </row>
    <row r="297" spans="3:3" ht="14.25" customHeight="1">
      <c r="C297" s="27"/>
    </row>
    <row r="298" spans="3:3" ht="14.25" customHeight="1">
      <c r="C298" s="27"/>
    </row>
    <row r="299" spans="3:3" ht="14.25" customHeight="1">
      <c r="C299" s="27"/>
    </row>
    <row r="300" spans="3:3" ht="14.25" customHeight="1">
      <c r="C300" s="27"/>
    </row>
    <row r="301" spans="3:3" ht="14.25" customHeight="1">
      <c r="C301" s="27"/>
    </row>
    <row r="302" spans="3:3" ht="14.25" customHeight="1">
      <c r="C302" s="27"/>
    </row>
    <row r="303" spans="3:3" ht="14.25" customHeight="1">
      <c r="C303" s="27"/>
    </row>
    <row r="304" spans="3:3" ht="14.25" customHeight="1">
      <c r="C304" s="27"/>
    </row>
    <row r="305" spans="3:3" ht="14.25" customHeight="1">
      <c r="C305" s="27"/>
    </row>
    <row r="306" spans="3:3" ht="14.25" customHeight="1">
      <c r="C306" s="27"/>
    </row>
    <row r="307" spans="3:3" ht="14.25" customHeight="1">
      <c r="C307" s="27"/>
    </row>
    <row r="308" spans="3:3" ht="14.25" customHeight="1">
      <c r="C308" s="27"/>
    </row>
    <row r="309" spans="3:3" ht="14.25" customHeight="1">
      <c r="C309" s="27"/>
    </row>
    <row r="310" spans="3:3" ht="14.25" customHeight="1">
      <c r="C310" s="27"/>
    </row>
    <row r="311" spans="3:3" ht="14.25" customHeight="1">
      <c r="C311" s="27"/>
    </row>
    <row r="312" spans="3:3" ht="14.25" customHeight="1">
      <c r="C312" s="27"/>
    </row>
    <row r="313" spans="3:3" ht="14.25" customHeight="1">
      <c r="C313" s="27"/>
    </row>
    <row r="314" spans="3:3" ht="14.25" customHeight="1">
      <c r="C314" s="27"/>
    </row>
    <row r="315" spans="3:3" ht="14.25" customHeight="1">
      <c r="C315" s="27"/>
    </row>
    <row r="316" spans="3:3" ht="14.25" customHeight="1">
      <c r="C316" s="27"/>
    </row>
    <row r="317" spans="3:3" ht="14.25" customHeight="1">
      <c r="C317" s="27"/>
    </row>
    <row r="318" spans="3:3" ht="14.25" customHeight="1">
      <c r="C318" s="27"/>
    </row>
    <row r="319" spans="3:3" ht="14.25" customHeight="1">
      <c r="C319" s="27"/>
    </row>
    <row r="320" spans="3:3" ht="14.25" customHeight="1">
      <c r="C320" s="27"/>
    </row>
    <row r="321" spans="3:3" ht="14.25" customHeight="1">
      <c r="C321" s="27"/>
    </row>
    <row r="322" spans="3:3" ht="14.25" customHeight="1">
      <c r="C322" s="27"/>
    </row>
    <row r="323" spans="3:3" ht="14.25" customHeight="1">
      <c r="C323" s="27"/>
    </row>
    <row r="324" spans="3:3" ht="14.25" customHeight="1">
      <c r="C324" s="27"/>
    </row>
    <row r="325" spans="3:3" ht="14.25" customHeight="1">
      <c r="C325" s="27"/>
    </row>
    <row r="326" spans="3:3" ht="14.25" customHeight="1">
      <c r="C326" s="27"/>
    </row>
    <row r="327" spans="3:3" ht="14.25" customHeight="1">
      <c r="C327" s="27"/>
    </row>
    <row r="328" spans="3:3" ht="14.25" customHeight="1">
      <c r="C328" s="27"/>
    </row>
    <row r="329" spans="3:3" ht="14.25" customHeight="1">
      <c r="C329" s="27"/>
    </row>
    <row r="330" spans="3:3" ht="14.25" customHeight="1">
      <c r="C330" s="27"/>
    </row>
    <row r="331" spans="3:3" ht="14.25" customHeight="1">
      <c r="C331" s="27"/>
    </row>
    <row r="332" spans="3:3" ht="14.25" customHeight="1">
      <c r="C332" s="27"/>
    </row>
    <row r="333" spans="3:3" ht="14.25" customHeight="1">
      <c r="C333" s="27"/>
    </row>
    <row r="334" spans="3:3" ht="14.25" customHeight="1">
      <c r="C334" s="27"/>
    </row>
    <row r="335" spans="3:3" ht="14.25" customHeight="1">
      <c r="C335" s="27"/>
    </row>
    <row r="336" spans="3:3" ht="14.25" customHeight="1">
      <c r="C336" s="27"/>
    </row>
    <row r="337" spans="3:3" ht="14.25" customHeight="1">
      <c r="C337" s="27"/>
    </row>
    <row r="338" spans="3:3" ht="14.25" customHeight="1">
      <c r="C338" s="27"/>
    </row>
    <row r="339" spans="3:3" ht="14.25" customHeight="1">
      <c r="C339" s="27"/>
    </row>
    <row r="340" spans="3:3" ht="14.25" customHeight="1">
      <c r="C340" s="27"/>
    </row>
    <row r="341" spans="3:3" ht="14.25" customHeight="1">
      <c r="C341" s="27"/>
    </row>
    <row r="342" spans="3:3" ht="14.25" customHeight="1">
      <c r="C342" s="27"/>
    </row>
    <row r="343" spans="3:3" ht="14.25" customHeight="1">
      <c r="C343" s="27"/>
    </row>
    <row r="344" spans="3:3" ht="14.25" customHeight="1">
      <c r="C344" s="27"/>
    </row>
    <row r="345" spans="3:3" ht="14.25" customHeight="1">
      <c r="C345" s="27"/>
    </row>
    <row r="346" spans="3:3" ht="14.25" customHeight="1">
      <c r="C346" s="27"/>
    </row>
    <row r="347" spans="3:3" ht="14.25" customHeight="1">
      <c r="C347" s="27"/>
    </row>
    <row r="348" spans="3:3" ht="14.25" customHeight="1">
      <c r="C348" s="27"/>
    </row>
    <row r="349" spans="3:3" ht="14.25" customHeight="1">
      <c r="C349" s="27"/>
    </row>
    <row r="350" spans="3:3" ht="14.25" customHeight="1">
      <c r="C350" s="27"/>
    </row>
    <row r="351" spans="3:3" ht="14.25" customHeight="1">
      <c r="C351" s="27"/>
    </row>
    <row r="352" spans="3:3" ht="14.25" customHeight="1">
      <c r="C352" s="27"/>
    </row>
    <row r="353" spans="3:3" ht="14.25" customHeight="1">
      <c r="C353" s="27"/>
    </row>
    <row r="354" spans="3:3" ht="14.25" customHeight="1">
      <c r="C354" s="27"/>
    </row>
    <row r="355" spans="3:3" ht="14.25" customHeight="1">
      <c r="C355" s="27"/>
    </row>
    <row r="356" spans="3:3" ht="14.25" customHeight="1">
      <c r="C356" s="27"/>
    </row>
    <row r="357" spans="3:3" ht="14.25" customHeight="1">
      <c r="C357" s="27"/>
    </row>
    <row r="358" spans="3:3" ht="14.25" customHeight="1">
      <c r="C358" s="27"/>
    </row>
    <row r="359" spans="3:3" ht="14.25" customHeight="1">
      <c r="C359" s="27"/>
    </row>
    <row r="360" spans="3:3" ht="14.25" customHeight="1">
      <c r="C360" s="27"/>
    </row>
    <row r="361" spans="3:3" ht="14.25" customHeight="1">
      <c r="C361" s="27"/>
    </row>
    <row r="362" spans="3:3" ht="14.25" customHeight="1">
      <c r="C362" s="27"/>
    </row>
    <row r="363" spans="3:3" ht="14.25" customHeight="1">
      <c r="C363" s="27"/>
    </row>
    <row r="364" spans="3:3" ht="14.25" customHeight="1">
      <c r="C364" s="27"/>
    </row>
    <row r="365" spans="3:3" ht="14.25" customHeight="1">
      <c r="C365" s="27"/>
    </row>
    <row r="366" spans="3:3" ht="14.25" customHeight="1">
      <c r="C366" s="27"/>
    </row>
    <row r="367" spans="3:3" ht="14.25" customHeight="1">
      <c r="C367" s="27"/>
    </row>
    <row r="368" spans="3:3" ht="14.25" customHeight="1">
      <c r="C368" s="27"/>
    </row>
    <row r="369" spans="3:3" ht="14.25" customHeight="1">
      <c r="C369" s="27"/>
    </row>
    <row r="370" spans="3:3" ht="14.25" customHeight="1">
      <c r="C370" s="27"/>
    </row>
    <row r="371" spans="3:3" ht="14.25" customHeight="1">
      <c r="C371" s="27"/>
    </row>
    <row r="372" spans="3:3" ht="14.25" customHeight="1">
      <c r="C372" s="27"/>
    </row>
    <row r="373" spans="3:3" ht="14.25" customHeight="1">
      <c r="C373" s="27"/>
    </row>
    <row r="374" spans="3:3" ht="14.25" customHeight="1">
      <c r="C374" s="27"/>
    </row>
    <row r="375" spans="3:3" ht="14.25" customHeight="1">
      <c r="C375" s="27"/>
    </row>
    <row r="376" spans="3:3" ht="14.25" customHeight="1">
      <c r="C376" s="27"/>
    </row>
    <row r="377" spans="3:3" ht="14.25" customHeight="1">
      <c r="C377" s="27"/>
    </row>
    <row r="378" spans="3:3" ht="14.25" customHeight="1">
      <c r="C378" s="27"/>
    </row>
    <row r="379" spans="3:3" ht="14.25" customHeight="1">
      <c r="C379" s="27"/>
    </row>
    <row r="380" spans="3:3" ht="14.25" customHeight="1">
      <c r="C380" s="27"/>
    </row>
    <row r="381" spans="3:3" ht="14.25" customHeight="1">
      <c r="C381" s="27"/>
    </row>
    <row r="382" spans="3:3" ht="14.25" customHeight="1">
      <c r="C382" s="27"/>
    </row>
    <row r="383" spans="3:3" ht="14.25" customHeight="1">
      <c r="C383" s="27"/>
    </row>
    <row r="384" spans="3:3" ht="14.25" customHeight="1">
      <c r="C384" s="27"/>
    </row>
    <row r="385" spans="3:3" ht="14.25" customHeight="1">
      <c r="C385" s="27"/>
    </row>
    <row r="386" spans="3:3" ht="14.25" customHeight="1">
      <c r="C386" s="27"/>
    </row>
    <row r="387" spans="3:3" ht="14.25" customHeight="1">
      <c r="C387" s="27"/>
    </row>
    <row r="388" spans="3:3" ht="14.25" customHeight="1">
      <c r="C388" s="27"/>
    </row>
    <row r="389" spans="3:3" ht="14.25" customHeight="1">
      <c r="C389" s="27"/>
    </row>
    <row r="390" spans="3:3" ht="14.25" customHeight="1">
      <c r="C390" s="27"/>
    </row>
    <row r="391" spans="3:3" ht="14.25" customHeight="1">
      <c r="C391" s="27"/>
    </row>
    <row r="392" spans="3:3" ht="14.25" customHeight="1">
      <c r="C392" s="27"/>
    </row>
    <row r="393" spans="3:3" ht="14.25" customHeight="1">
      <c r="C393" s="27"/>
    </row>
    <row r="394" spans="3:3" ht="14.25" customHeight="1">
      <c r="C394" s="27"/>
    </row>
    <row r="395" spans="3:3" ht="14.25" customHeight="1">
      <c r="C395" s="27"/>
    </row>
    <row r="396" spans="3:3" ht="14.25" customHeight="1">
      <c r="C396" s="27"/>
    </row>
    <row r="397" spans="3:3" ht="14.25" customHeight="1">
      <c r="C397" s="27"/>
    </row>
    <row r="398" spans="3:3" ht="14.25" customHeight="1">
      <c r="C398" s="27"/>
    </row>
    <row r="399" spans="3:3" ht="14.25" customHeight="1">
      <c r="C399" s="27"/>
    </row>
    <row r="400" spans="3:3" ht="14.25" customHeight="1">
      <c r="C400" s="27"/>
    </row>
    <row r="401" spans="3:3" ht="14.25" customHeight="1">
      <c r="C401" s="27"/>
    </row>
    <row r="402" spans="3:3" ht="14.25" customHeight="1">
      <c r="C402" s="27"/>
    </row>
    <row r="403" spans="3:3" ht="14.25" customHeight="1">
      <c r="C403" s="27"/>
    </row>
    <row r="404" spans="3:3" ht="14.25" customHeight="1">
      <c r="C404" s="27"/>
    </row>
    <row r="405" spans="3:3" ht="14.25" customHeight="1">
      <c r="C405" s="27"/>
    </row>
    <row r="406" spans="3:3" ht="14.25" customHeight="1">
      <c r="C406" s="27"/>
    </row>
    <row r="407" spans="3:3" ht="14.25" customHeight="1">
      <c r="C407" s="27"/>
    </row>
    <row r="408" spans="3:3" ht="14.25" customHeight="1">
      <c r="C408" s="27"/>
    </row>
    <row r="409" spans="3:3" ht="14.25" customHeight="1">
      <c r="C409" s="27"/>
    </row>
    <row r="410" spans="3:3" ht="14.25" customHeight="1">
      <c r="C410" s="27"/>
    </row>
    <row r="411" spans="3:3" ht="14.25" customHeight="1">
      <c r="C411" s="27"/>
    </row>
    <row r="412" spans="3:3" ht="14.25" customHeight="1">
      <c r="C412" s="27"/>
    </row>
    <row r="413" spans="3:3" ht="14.25" customHeight="1">
      <c r="C413" s="27"/>
    </row>
    <row r="414" spans="3:3" ht="14.25" customHeight="1">
      <c r="C414" s="27"/>
    </row>
    <row r="415" spans="3:3" ht="14.25" customHeight="1">
      <c r="C415" s="27"/>
    </row>
    <row r="416" spans="3:3" ht="14.25" customHeight="1">
      <c r="C416" s="27"/>
    </row>
    <row r="417" spans="3:3" ht="14.25" customHeight="1">
      <c r="C417" s="27"/>
    </row>
    <row r="418" spans="3:3" ht="14.25" customHeight="1">
      <c r="C418" s="27"/>
    </row>
    <row r="419" spans="3:3" ht="14.25" customHeight="1">
      <c r="C419" s="27"/>
    </row>
    <row r="420" spans="3:3" ht="14.25" customHeight="1">
      <c r="C420" s="27"/>
    </row>
    <row r="421" spans="3:3" ht="14.25" customHeight="1">
      <c r="C421" s="27"/>
    </row>
    <row r="422" spans="3:3" ht="14.25" customHeight="1">
      <c r="C422" s="27"/>
    </row>
    <row r="423" spans="3:3" ht="14.25" customHeight="1">
      <c r="C423" s="27"/>
    </row>
    <row r="424" spans="3:3" ht="14.25" customHeight="1">
      <c r="C424" s="27"/>
    </row>
    <row r="425" spans="3:3" ht="14.25" customHeight="1">
      <c r="C425" s="27"/>
    </row>
    <row r="426" spans="3:3" ht="14.25" customHeight="1">
      <c r="C426" s="27"/>
    </row>
    <row r="427" spans="3:3" ht="14.25" customHeight="1">
      <c r="C427" s="27"/>
    </row>
    <row r="428" spans="3:3" ht="14.25" customHeight="1">
      <c r="C428" s="27"/>
    </row>
    <row r="429" spans="3:3" ht="14.25" customHeight="1">
      <c r="C429" s="27"/>
    </row>
    <row r="430" spans="3:3" ht="14.25" customHeight="1">
      <c r="C430" s="27"/>
    </row>
    <row r="431" spans="3:3" ht="14.25" customHeight="1">
      <c r="C431" s="27"/>
    </row>
    <row r="432" spans="3:3" ht="14.25" customHeight="1">
      <c r="C432" s="27"/>
    </row>
    <row r="433" spans="3:3" ht="14.25" customHeight="1">
      <c r="C433" s="27"/>
    </row>
    <row r="434" spans="3:3" ht="14.25" customHeight="1">
      <c r="C434" s="27"/>
    </row>
    <row r="435" spans="3:3" ht="14.25" customHeight="1">
      <c r="C435" s="27"/>
    </row>
    <row r="436" spans="3:3" ht="14.25" customHeight="1">
      <c r="C436" s="27"/>
    </row>
    <row r="437" spans="3:3" ht="14.25" customHeight="1">
      <c r="C437" s="27"/>
    </row>
    <row r="438" spans="3:3" ht="14.25" customHeight="1">
      <c r="C438" s="27"/>
    </row>
    <row r="439" spans="3:3" ht="14.25" customHeight="1">
      <c r="C439" s="27"/>
    </row>
    <row r="440" spans="3:3" ht="14.25" customHeight="1">
      <c r="C440" s="27"/>
    </row>
    <row r="441" spans="3:3" ht="14.25" customHeight="1">
      <c r="C441" s="27"/>
    </row>
    <row r="442" spans="3:3" ht="14.25" customHeight="1">
      <c r="C442" s="27"/>
    </row>
    <row r="443" spans="3:3" ht="14.25" customHeight="1">
      <c r="C443" s="27"/>
    </row>
    <row r="444" spans="3:3" ht="14.25" customHeight="1">
      <c r="C444" s="27"/>
    </row>
    <row r="445" spans="3:3" ht="14.25" customHeight="1">
      <c r="C445" s="27"/>
    </row>
    <row r="446" spans="3:3" ht="14.25" customHeight="1">
      <c r="C446" s="27"/>
    </row>
    <row r="447" spans="3:3" ht="14.25" customHeight="1">
      <c r="C447" s="27"/>
    </row>
    <row r="448" spans="3:3" ht="14.25" customHeight="1">
      <c r="C448" s="27"/>
    </row>
    <row r="449" spans="3:3" ht="14.25" customHeight="1">
      <c r="C449" s="27"/>
    </row>
    <row r="450" spans="3:3" ht="14.25" customHeight="1">
      <c r="C450" s="27"/>
    </row>
    <row r="451" spans="3:3" ht="14.25" customHeight="1">
      <c r="C451" s="27"/>
    </row>
    <row r="452" spans="3:3" ht="14.25" customHeight="1">
      <c r="C452" s="27"/>
    </row>
    <row r="453" spans="3:3" ht="14.25" customHeight="1">
      <c r="C453" s="27"/>
    </row>
    <row r="454" spans="3:3" ht="14.25" customHeight="1">
      <c r="C454" s="27"/>
    </row>
    <row r="455" spans="3:3" ht="14.25" customHeight="1">
      <c r="C455" s="27"/>
    </row>
    <row r="456" spans="3:3" ht="14.25" customHeight="1">
      <c r="C456" s="27"/>
    </row>
    <row r="457" spans="3:3" ht="14.25" customHeight="1">
      <c r="C457" s="27"/>
    </row>
    <row r="458" spans="3:3" ht="14.25" customHeight="1">
      <c r="C458" s="27"/>
    </row>
    <row r="459" spans="3:3" ht="14.25" customHeight="1">
      <c r="C459" s="27"/>
    </row>
    <row r="460" spans="3:3" ht="14.25" customHeight="1">
      <c r="C460" s="27"/>
    </row>
    <row r="461" spans="3:3" ht="14.25" customHeight="1">
      <c r="C461" s="27"/>
    </row>
    <row r="462" spans="3:3" ht="14.25" customHeight="1">
      <c r="C462" s="27"/>
    </row>
    <row r="463" spans="3:3" ht="14.25" customHeight="1">
      <c r="C463" s="27"/>
    </row>
    <row r="464" spans="3:3" ht="14.25" customHeight="1">
      <c r="C464" s="27"/>
    </row>
    <row r="465" spans="3:3" ht="14.25" customHeight="1">
      <c r="C465" s="27"/>
    </row>
    <row r="466" spans="3:3" ht="14.25" customHeight="1">
      <c r="C466" s="27"/>
    </row>
    <row r="467" spans="3:3" ht="14.25" customHeight="1">
      <c r="C467" s="27"/>
    </row>
    <row r="468" spans="3:3" ht="14.25" customHeight="1">
      <c r="C468" s="27"/>
    </row>
    <row r="469" spans="3:3" ht="14.25" customHeight="1">
      <c r="C469" s="27"/>
    </row>
    <row r="470" spans="3:3" ht="14.25" customHeight="1">
      <c r="C470" s="27"/>
    </row>
    <row r="471" spans="3:3" ht="14.25" customHeight="1">
      <c r="C471" s="27"/>
    </row>
    <row r="472" spans="3:3" ht="14.25" customHeight="1">
      <c r="C472" s="27"/>
    </row>
    <row r="473" spans="3:3" ht="14.25" customHeight="1">
      <c r="C473" s="27"/>
    </row>
    <row r="474" spans="3:3" ht="14.25" customHeight="1">
      <c r="C474" s="27"/>
    </row>
    <row r="475" spans="3:3" ht="14.25" customHeight="1">
      <c r="C475" s="27"/>
    </row>
    <row r="476" spans="3:3" ht="14.25" customHeight="1">
      <c r="C476" s="27"/>
    </row>
    <row r="477" spans="3:3" ht="14.25" customHeight="1">
      <c r="C477" s="27"/>
    </row>
    <row r="478" spans="3:3" ht="14.25" customHeight="1">
      <c r="C478" s="27"/>
    </row>
    <row r="479" spans="3:3" ht="14.25" customHeight="1">
      <c r="C479" s="27"/>
    </row>
    <row r="480" spans="3:3" ht="14.25" customHeight="1">
      <c r="C480" s="27"/>
    </row>
    <row r="481" spans="3:3" ht="14.25" customHeight="1">
      <c r="C481" s="27"/>
    </row>
    <row r="482" spans="3:3" ht="14.25" customHeight="1">
      <c r="C482" s="27"/>
    </row>
    <row r="483" spans="3:3" ht="14.25" customHeight="1">
      <c r="C483" s="27"/>
    </row>
    <row r="484" spans="3:3" ht="14.25" customHeight="1">
      <c r="C484" s="27"/>
    </row>
    <row r="485" spans="3:3" ht="14.25" customHeight="1">
      <c r="C485" s="27"/>
    </row>
    <row r="486" spans="3:3" ht="14.25" customHeight="1">
      <c r="C486" s="27"/>
    </row>
    <row r="487" spans="3:3" ht="14.25" customHeight="1">
      <c r="C487" s="27"/>
    </row>
    <row r="488" spans="3:3" ht="14.25" customHeight="1">
      <c r="C488" s="27"/>
    </row>
    <row r="489" spans="3:3" ht="14.25" customHeight="1">
      <c r="C489" s="27"/>
    </row>
    <row r="490" spans="3:3" ht="14.25" customHeight="1">
      <c r="C490" s="27"/>
    </row>
    <row r="491" spans="3:3" ht="14.25" customHeight="1">
      <c r="C491" s="27"/>
    </row>
    <row r="492" spans="3:3" ht="14.25" customHeight="1">
      <c r="C492" s="27"/>
    </row>
    <row r="493" spans="3:3" ht="14.25" customHeight="1">
      <c r="C493" s="27"/>
    </row>
    <row r="494" spans="3:3" ht="14.25" customHeight="1">
      <c r="C494" s="27"/>
    </row>
    <row r="495" spans="3:3" ht="14.25" customHeight="1">
      <c r="C495" s="27"/>
    </row>
    <row r="496" spans="3:3" ht="14.25" customHeight="1">
      <c r="C496" s="27"/>
    </row>
    <row r="497" spans="3:3" ht="14.25" customHeight="1">
      <c r="C497" s="27"/>
    </row>
    <row r="498" spans="3:3" ht="14.25" customHeight="1">
      <c r="C498" s="27"/>
    </row>
    <row r="499" spans="3:3" ht="14.25" customHeight="1">
      <c r="C499" s="27"/>
    </row>
    <row r="500" spans="3:3" ht="14.25" customHeight="1">
      <c r="C500" s="27"/>
    </row>
    <row r="501" spans="3:3" ht="14.25" customHeight="1">
      <c r="C501" s="27"/>
    </row>
    <row r="502" spans="3:3" ht="14.25" customHeight="1">
      <c r="C502" s="27"/>
    </row>
    <row r="503" spans="3:3" ht="14.25" customHeight="1">
      <c r="C503" s="27"/>
    </row>
    <row r="504" spans="3:3" ht="14.25" customHeight="1">
      <c r="C504" s="27"/>
    </row>
    <row r="505" spans="3:3" ht="14.25" customHeight="1">
      <c r="C505" s="27"/>
    </row>
    <row r="506" spans="3:3" ht="14.25" customHeight="1">
      <c r="C506" s="27"/>
    </row>
    <row r="507" spans="3:3" ht="14.25" customHeight="1">
      <c r="C507" s="27"/>
    </row>
    <row r="508" spans="3:3" ht="14.25" customHeight="1">
      <c r="C508" s="27"/>
    </row>
    <row r="509" spans="3:3" ht="14.25" customHeight="1">
      <c r="C509" s="27"/>
    </row>
    <row r="510" spans="3:3" ht="14.25" customHeight="1">
      <c r="C510" s="27"/>
    </row>
    <row r="511" spans="3:3" ht="14.25" customHeight="1">
      <c r="C511" s="27"/>
    </row>
    <row r="512" spans="3:3" ht="14.25" customHeight="1">
      <c r="C512" s="27"/>
    </row>
    <row r="513" spans="3:3" ht="14.25" customHeight="1">
      <c r="C513" s="27"/>
    </row>
    <row r="514" spans="3:3" ht="14.25" customHeight="1">
      <c r="C514" s="27"/>
    </row>
    <row r="515" spans="3:3" ht="14.25" customHeight="1">
      <c r="C515" s="27"/>
    </row>
    <row r="516" spans="3:3" ht="14.25" customHeight="1">
      <c r="C516" s="27"/>
    </row>
    <row r="517" spans="3:3" ht="14.25" customHeight="1">
      <c r="C517" s="27"/>
    </row>
    <row r="518" spans="3:3" ht="14.25" customHeight="1">
      <c r="C518" s="27"/>
    </row>
    <row r="519" spans="3:3" ht="14.25" customHeight="1">
      <c r="C519" s="27"/>
    </row>
    <row r="520" spans="3:3" ht="14.25" customHeight="1">
      <c r="C520" s="27"/>
    </row>
    <row r="521" spans="3:3" ht="14.25" customHeight="1">
      <c r="C521" s="27"/>
    </row>
    <row r="522" spans="3:3" ht="14.25" customHeight="1">
      <c r="C522" s="27"/>
    </row>
    <row r="523" spans="3:3" ht="14.25" customHeight="1">
      <c r="C523" s="27"/>
    </row>
    <row r="524" spans="3:3" ht="14.25" customHeight="1">
      <c r="C524" s="27"/>
    </row>
    <row r="525" spans="3:3" ht="14.25" customHeight="1">
      <c r="C525" s="27"/>
    </row>
    <row r="526" spans="3:3" ht="14.25" customHeight="1">
      <c r="C526" s="27"/>
    </row>
    <row r="527" spans="3:3" ht="14.25" customHeight="1">
      <c r="C527" s="27"/>
    </row>
    <row r="528" spans="3:3" ht="14.25" customHeight="1">
      <c r="C528" s="27"/>
    </row>
    <row r="529" spans="3:3" ht="14.25" customHeight="1">
      <c r="C529" s="27"/>
    </row>
    <row r="530" spans="3:3" ht="14.25" customHeight="1">
      <c r="C530" s="27"/>
    </row>
    <row r="531" spans="3:3" ht="14.25" customHeight="1">
      <c r="C531" s="27"/>
    </row>
    <row r="532" spans="3:3" ht="14.25" customHeight="1">
      <c r="C532" s="27"/>
    </row>
    <row r="533" spans="3:3" ht="14.25" customHeight="1">
      <c r="C533" s="27"/>
    </row>
    <row r="534" spans="3:3" ht="14.25" customHeight="1">
      <c r="C534" s="27"/>
    </row>
    <row r="535" spans="3:3" ht="14.25" customHeight="1">
      <c r="C535" s="27"/>
    </row>
    <row r="536" spans="3:3" ht="14.25" customHeight="1">
      <c r="C536" s="27"/>
    </row>
    <row r="537" spans="3:3" ht="14.25" customHeight="1">
      <c r="C537" s="27"/>
    </row>
    <row r="538" spans="3:3" ht="14.25" customHeight="1">
      <c r="C538" s="27"/>
    </row>
    <row r="539" spans="3:3" ht="14.25" customHeight="1">
      <c r="C539" s="27"/>
    </row>
    <row r="540" spans="3:3" ht="14.25" customHeight="1">
      <c r="C540" s="27"/>
    </row>
    <row r="541" spans="3:3" ht="14.25" customHeight="1">
      <c r="C541" s="27"/>
    </row>
    <row r="542" spans="3:3" ht="14.25" customHeight="1">
      <c r="C542" s="27"/>
    </row>
    <row r="543" spans="3:3" ht="14.25" customHeight="1">
      <c r="C543" s="27"/>
    </row>
    <row r="544" spans="3:3" ht="14.25" customHeight="1">
      <c r="C544" s="27"/>
    </row>
    <row r="545" spans="3:3" ht="14.25" customHeight="1">
      <c r="C545" s="27"/>
    </row>
    <row r="546" spans="3:3" ht="14.25" customHeight="1">
      <c r="C546" s="27"/>
    </row>
    <row r="547" spans="3:3" ht="14.25" customHeight="1">
      <c r="C547" s="27"/>
    </row>
    <row r="548" spans="3:3" ht="14.25" customHeight="1">
      <c r="C548" s="27"/>
    </row>
    <row r="549" spans="3:3" ht="14.25" customHeight="1">
      <c r="C549" s="27"/>
    </row>
    <row r="550" spans="3:3" ht="14.25" customHeight="1">
      <c r="C550" s="27"/>
    </row>
    <row r="551" spans="3:3" ht="14.25" customHeight="1">
      <c r="C551" s="27"/>
    </row>
    <row r="552" spans="3:3" ht="14.25" customHeight="1">
      <c r="C552" s="27"/>
    </row>
    <row r="553" spans="3:3" ht="14.25" customHeight="1">
      <c r="C553" s="27"/>
    </row>
    <row r="554" spans="3:3" ht="14.25" customHeight="1">
      <c r="C554" s="27"/>
    </row>
    <row r="555" spans="3:3" ht="14.25" customHeight="1">
      <c r="C555" s="27"/>
    </row>
    <row r="556" spans="3:3" ht="14.25" customHeight="1">
      <c r="C556" s="27"/>
    </row>
    <row r="557" spans="3:3" ht="14.25" customHeight="1">
      <c r="C557" s="27"/>
    </row>
    <row r="558" spans="3:3" ht="14.25" customHeight="1">
      <c r="C558" s="27"/>
    </row>
    <row r="559" spans="3:3" ht="14.25" customHeight="1">
      <c r="C559" s="27"/>
    </row>
    <row r="560" spans="3:3" ht="14.25" customHeight="1">
      <c r="C560" s="27"/>
    </row>
    <row r="561" spans="3:3" ht="14.25" customHeight="1">
      <c r="C561" s="27"/>
    </row>
    <row r="562" spans="3:3" ht="14.25" customHeight="1">
      <c r="C562" s="27"/>
    </row>
    <row r="563" spans="3:3" ht="14.25" customHeight="1">
      <c r="C563" s="27"/>
    </row>
    <row r="564" spans="3:3" ht="14.25" customHeight="1">
      <c r="C564" s="27"/>
    </row>
    <row r="565" spans="3:3" ht="14.25" customHeight="1">
      <c r="C565" s="27"/>
    </row>
    <row r="566" spans="3:3" ht="14.25" customHeight="1">
      <c r="C566" s="27"/>
    </row>
    <row r="567" spans="3:3" ht="14.25" customHeight="1">
      <c r="C567" s="27"/>
    </row>
    <row r="568" spans="3:3" ht="14.25" customHeight="1">
      <c r="C568" s="27"/>
    </row>
    <row r="569" spans="3:3" ht="14.25" customHeight="1">
      <c r="C569" s="27"/>
    </row>
    <row r="570" spans="3:3" ht="14.25" customHeight="1">
      <c r="C570" s="27"/>
    </row>
    <row r="571" spans="3:3" ht="14.25" customHeight="1">
      <c r="C571" s="27"/>
    </row>
    <row r="572" spans="3:3" ht="14.25" customHeight="1">
      <c r="C572" s="27"/>
    </row>
    <row r="573" spans="3:3" ht="14.25" customHeight="1">
      <c r="C573" s="27"/>
    </row>
    <row r="574" spans="3:3" ht="14.25" customHeight="1">
      <c r="C574" s="27"/>
    </row>
    <row r="575" spans="3:3" ht="14.25" customHeight="1">
      <c r="C575" s="27"/>
    </row>
    <row r="576" spans="3:3" ht="14.25" customHeight="1">
      <c r="C576" s="27"/>
    </row>
    <row r="577" spans="3:3" ht="14.25" customHeight="1">
      <c r="C577" s="27"/>
    </row>
    <row r="578" spans="3:3" ht="14.25" customHeight="1">
      <c r="C578" s="27"/>
    </row>
    <row r="579" spans="3:3" ht="14.25" customHeight="1">
      <c r="C579" s="27"/>
    </row>
    <row r="580" spans="3:3" ht="14.25" customHeight="1">
      <c r="C580" s="27"/>
    </row>
    <row r="581" spans="3:3" ht="14.25" customHeight="1">
      <c r="C581" s="27"/>
    </row>
    <row r="582" spans="3:3" ht="14.25" customHeight="1">
      <c r="C582" s="27"/>
    </row>
    <row r="583" spans="3:3" ht="14.25" customHeight="1">
      <c r="C583" s="27"/>
    </row>
    <row r="584" spans="3:3" ht="14.25" customHeight="1">
      <c r="C584" s="27"/>
    </row>
    <row r="585" spans="3:3" ht="14.25" customHeight="1">
      <c r="C585" s="27"/>
    </row>
    <row r="586" spans="3:3" ht="14.25" customHeight="1">
      <c r="C586" s="27"/>
    </row>
    <row r="587" spans="3:3" ht="14.25" customHeight="1">
      <c r="C587" s="27"/>
    </row>
    <row r="588" spans="3:3" ht="14.25" customHeight="1">
      <c r="C588" s="27"/>
    </row>
    <row r="589" spans="3:3" ht="14.25" customHeight="1">
      <c r="C589" s="27"/>
    </row>
    <row r="590" spans="3:3" ht="14.25" customHeight="1">
      <c r="C590" s="27"/>
    </row>
    <row r="591" spans="3:3" ht="14.25" customHeight="1">
      <c r="C591" s="27"/>
    </row>
    <row r="592" spans="3:3" ht="14.25" customHeight="1">
      <c r="C592" s="27"/>
    </row>
    <row r="593" spans="3:3" ht="14.25" customHeight="1">
      <c r="C593" s="27"/>
    </row>
    <row r="594" spans="3:3" ht="14.25" customHeight="1">
      <c r="C594" s="27"/>
    </row>
    <row r="595" spans="3:3" ht="14.25" customHeight="1">
      <c r="C595" s="27"/>
    </row>
    <row r="596" spans="3:3" ht="14.25" customHeight="1">
      <c r="C596" s="27"/>
    </row>
    <row r="597" spans="3:3" ht="14.25" customHeight="1">
      <c r="C597" s="27"/>
    </row>
    <row r="598" spans="3:3" ht="14.25" customHeight="1">
      <c r="C598" s="27"/>
    </row>
    <row r="599" spans="3:3" ht="14.25" customHeight="1">
      <c r="C599" s="27"/>
    </row>
    <row r="600" spans="3:3" ht="14.25" customHeight="1">
      <c r="C600" s="27"/>
    </row>
    <row r="601" spans="3:3" ht="14.25" customHeight="1">
      <c r="C601" s="27"/>
    </row>
    <row r="602" spans="3:3" ht="14.25" customHeight="1">
      <c r="C602" s="27"/>
    </row>
    <row r="603" spans="3:3" ht="14.25" customHeight="1">
      <c r="C603" s="27"/>
    </row>
    <row r="604" spans="3:3" ht="14.25" customHeight="1">
      <c r="C604" s="27"/>
    </row>
    <row r="605" spans="3:3" ht="14.25" customHeight="1">
      <c r="C605" s="27"/>
    </row>
    <row r="606" spans="3:3" ht="14.25" customHeight="1">
      <c r="C606" s="27"/>
    </row>
    <row r="607" spans="3:3" ht="14.25" customHeight="1">
      <c r="C607" s="27"/>
    </row>
    <row r="608" spans="3:3" ht="14.25" customHeight="1">
      <c r="C608" s="27"/>
    </row>
    <row r="609" spans="3:3" ht="14.25" customHeight="1">
      <c r="C609" s="27"/>
    </row>
    <row r="610" spans="3:3" ht="14.25" customHeight="1">
      <c r="C610" s="27"/>
    </row>
    <row r="611" spans="3:3" ht="14.25" customHeight="1">
      <c r="C611" s="27"/>
    </row>
    <row r="612" spans="3:3" ht="14.25" customHeight="1">
      <c r="C612" s="27"/>
    </row>
    <row r="613" spans="3:3" ht="14.25" customHeight="1">
      <c r="C613" s="27"/>
    </row>
    <row r="614" spans="3:3" ht="14.25" customHeight="1">
      <c r="C614" s="27"/>
    </row>
    <row r="615" spans="3:3" ht="14.25" customHeight="1">
      <c r="C615" s="27"/>
    </row>
    <row r="616" spans="3:3" ht="14.25" customHeight="1">
      <c r="C616" s="27"/>
    </row>
    <row r="617" spans="3:3" ht="14.25" customHeight="1">
      <c r="C617" s="27"/>
    </row>
    <row r="618" spans="3:3" ht="14.25" customHeight="1">
      <c r="C618" s="27"/>
    </row>
    <row r="619" spans="3:3" ht="14.25" customHeight="1">
      <c r="C619" s="27"/>
    </row>
    <row r="620" spans="3:3" ht="14.25" customHeight="1">
      <c r="C620" s="27"/>
    </row>
    <row r="621" spans="3:3" ht="14.25" customHeight="1">
      <c r="C621" s="27"/>
    </row>
    <row r="622" spans="3:3" ht="14.25" customHeight="1">
      <c r="C622" s="27"/>
    </row>
    <row r="623" spans="3:3" ht="14.25" customHeight="1">
      <c r="C623" s="27"/>
    </row>
    <row r="624" spans="3:3" ht="14.25" customHeight="1">
      <c r="C624" s="27"/>
    </row>
    <row r="625" spans="3:3" ht="14.25" customHeight="1">
      <c r="C625" s="27"/>
    </row>
    <row r="626" spans="3:3" ht="14.25" customHeight="1">
      <c r="C626" s="27"/>
    </row>
    <row r="627" spans="3:3" ht="14.25" customHeight="1">
      <c r="C627" s="27"/>
    </row>
    <row r="628" spans="3:3" ht="14.25" customHeight="1">
      <c r="C628" s="27"/>
    </row>
    <row r="629" spans="3:3" ht="14.25" customHeight="1">
      <c r="C629" s="27"/>
    </row>
    <row r="630" spans="3:3" ht="14.25" customHeight="1">
      <c r="C630" s="27"/>
    </row>
    <row r="631" spans="3:3" ht="14.25" customHeight="1">
      <c r="C631" s="27"/>
    </row>
    <row r="632" spans="3:3" ht="14.25" customHeight="1">
      <c r="C632" s="27"/>
    </row>
    <row r="633" spans="3:3" ht="14.25" customHeight="1">
      <c r="C633" s="27"/>
    </row>
    <row r="634" spans="3:3" ht="14.25" customHeight="1">
      <c r="C634" s="27"/>
    </row>
    <row r="635" spans="3:3" ht="14.25" customHeight="1">
      <c r="C635" s="27"/>
    </row>
    <row r="636" spans="3:3" ht="14.25" customHeight="1">
      <c r="C636" s="27"/>
    </row>
    <row r="637" spans="3:3" ht="14.25" customHeight="1">
      <c r="C637" s="27"/>
    </row>
    <row r="638" spans="3:3" ht="14.25" customHeight="1">
      <c r="C638" s="27"/>
    </row>
    <row r="639" spans="3:3" ht="14.25" customHeight="1">
      <c r="C639" s="27"/>
    </row>
    <row r="640" spans="3:3" ht="14.25" customHeight="1">
      <c r="C640" s="27"/>
    </row>
    <row r="641" spans="3:3" ht="14.25" customHeight="1">
      <c r="C641" s="27"/>
    </row>
    <row r="642" spans="3:3" ht="14.25" customHeight="1">
      <c r="C642" s="27"/>
    </row>
    <row r="643" spans="3:3" ht="14.25" customHeight="1">
      <c r="C643" s="27"/>
    </row>
    <row r="644" spans="3:3" ht="14.25" customHeight="1">
      <c r="C644" s="27"/>
    </row>
    <row r="645" spans="3:3" ht="14.25" customHeight="1">
      <c r="C645" s="27"/>
    </row>
    <row r="646" spans="3:3" ht="14.25" customHeight="1">
      <c r="C646" s="27"/>
    </row>
    <row r="647" spans="3:3" ht="14.25" customHeight="1">
      <c r="C647" s="27"/>
    </row>
    <row r="648" spans="3:3" ht="14.25" customHeight="1">
      <c r="C648" s="27"/>
    </row>
    <row r="649" spans="3:3" ht="14.25" customHeight="1">
      <c r="C649" s="27"/>
    </row>
    <row r="650" spans="3:3" ht="14.25" customHeight="1">
      <c r="C650" s="27"/>
    </row>
    <row r="651" spans="3:3" ht="14.25" customHeight="1">
      <c r="C651" s="27"/>
    </row>
    <row r="652" spans="3:3" ht="14.25" customHeight="1">
      <c r="C652" s="27"/>
    </row>
    <row r="653" spans="3:3" ht="14.25" customHeight="1">
      <c r="C653" s="27"/>
    </row>
    <row r="654" spans="3:3" ht="14.25" customHeight="1">
      <c r="C654" s="27"/>
    </row>
    <row r="655" spans="3:3" ht="14.25" customHeight="1">
      <c r="C655" s="27"/>
    </row>
    <row r="656" spans="3:3" ht="14.25" customHeight="1">
      <c r="C656" s="27"/>
    </row>
    <row r="657" spans="3:3" ht="14.25" customHeight="1">
      <c r="C657" s="27"/>
    </row>
    <row r="658" spans="3:3" ht="14.25" customHeight="1">
      <c r="C658" s="27"/>
    </row>
    <row r="659" spans="3:3" ht="14.25" customHeight="1">
      <c r="C659" s="27"/>
    </row>
    <row r="660" spans="3:3" ht="14.25" customHeight="1">
      <c r="C660" s="27"/>
    </row>
    <row r="661" spans="3:3" ht="14.25" customHeight="1">
      <c r="C661" s="27"/>
    </row>
    <row r="662" spans="3:3" ht="14.25" customHeight="1">
      <c r="C662" s="27"/>
    </row>
    <row r="663" spans="3:3" ht="14.25" customHeight="1">
      <c r="C663" s="27"/>
    </row>
    <row r="664" spans="3:3" ht="14.25" customHeight="1">
      <c r="C664" s="27"/>
    </row>
    <row r="665" spans="3:3" ht="14.25" customHeight="1">
      <c r="C665" s="27"/>
    </row>
    <row r="666" spans="3:3" ht="14.25" customHeight="1">
      <c r="C666" s="27"/>
    </row>
    <row r="667" spans="3:3" ht="14.25" customHeight="1">
      <c r="C667" s="27"/>
    </row>
    <row r="668" spans="3:3" ht="14.25" customHeight="1">
      <c r="C668" s="27"/>
    </row>
    <row r="669" spans="3:3" ht="14.25" customHeight="1">
      <c r="C669" s="27"/>
    </row>
    <row r="670" spans="3:3" ht="14.25" customHeight="1">
      <c r="C670" s="27"/>
    </row>
    <row r="671" spans="3:3" ht="14.25" customHeight="1">
      <c r="C671" s="27"/>
    </row>
    <row r="672" spans="3:3" ht="14.25" customHeight="1">
      <c r="C672" s="27"/>
    </row>
    <row r="673" spans="3:3" ht="14.25" customHeight="1">
      <c r="C673" s="27"/>
    </row>
    <row r="674" spans="3:3" ht="14.25" customHeight="1">
      <c r="C674" s="27"/>
    </row>
    <row r="675" spans="3:3" ht="14.25" customHeight="1">
      <c r="C675" s="27"/>
    </row>
    <row r="676" spans="3:3" ht="14.25" customHeight="1">
      <c r="C676" s="27"/>
    </row>
    <row r="677" spans="3:3" ht="14.25" customHeight="1">
      <c r="C677" s="27"/>
    </row>
    <row r="678" spans="3:3" ht="14.25" customHeight="1">
      <c r="C678" s="27"/>
    </row>
    <row r="679" spans="3:3" ht="14.25" customHeight="1">
      <c r="C679" s="27"/>
    </row>
    <row r="680" spans="3:3" ht="14.25" customHeight="1">
      <c r="C680" s="27"/>
    </row>
    <row r="681" spans="3:3" ht="14.25" customHeight="1">
      <c r="C681" s="27"/>
    </row>
    <row r="682" spans="3:3" ht="14.25" customHeight="1">
      <c r="C682" s="27"/>
    </row>
    <row r="683" spans="3:3" ht="14.25" customHeight="1">
      <c r="C683" s="27"/>
    </row>
    <row r="684" spans="3:3" ht="14.25" customHeight="1">
      <c r="C684" s="27"/>
    </row>
    <row r="685" spans="3:3" ht="14.25" customHeight="1">
      <c r="C685" s="27"/>
    </row>
    <row r="686" spans="3:3" ht="14.25" customHeight="1">
      <c r="C686" s="27"/>
    </row>
    <row r="687" spans="3:3" ht="14.25" customHeight="1">
      <c r="C687" s="27"/>
    </row>
    <row r="688" spans="3:3" ht="14.25" customHeight="1">
      <c r="C688" s="27"/>
    </row>
    <row r="689" spans="3:3" ht="14.25" customHeight="1">
      <c r="C689" s="27"/>
    </row>
    <row r="690" spans="3:3" ht="14.25" customHeight="1">
      <c r="C690" s="27"/>
    </row>
    <row r="691" spans="3:3" ht="14.25" customHeight="1">
      <c r="C691" s="27"/>
    </row>
    <row r="692" spans="3:3" ht="14.25" customHeight="1">
      <c r="C692" s="27"/>
    </row>
    <row r="693" spans="3:3" ht="14.25" customHeight="1">
      <c r="C693" s="27"/>
    </row>
    <row r="694" spans="3:3" ht="14.25" customHeight="1">
      <c r="C694" s="27"/>
    </row>
    <row r="695" spans="3:3" ht="14.25" customHeight="1">
      <c r="C695" s="27"/>
    </row>
    <row r="696" spans="3:3" ht="14.25" customHeight="1">
      <c r="C696" s="27"/>
    </row>
    <row r="697" spans="3:3" ht="14.25" customHeight="1">
      <c r="C697" s="27"/>
    </row>
    <row r="698" spans="3:3" ht="14.25" customHeight="1">
      <c r="C698" s="27"/>
    </row>
    <row r="699" spans="3:3" ht="14.25" customHeight="1">
      <c r="C699" s="27"/>
    </row>
    <row r="700" spans="3:3" ht="14.25" customHeight="1">
      <c r="C700" s="27"/>
    </row>
    <row r="701" spans="3:3" ht="14.25" customHeight="1">
      <c r="C701" s="27"/>
    </row>
    <row r="702" spans="3:3" ht="14.25" customHeight="1">
      <c r="C702" s="27"/>
    </row>
    <row r="703" spans="3:3" ht="14.25" customHeight="1">
      <c r="C703" s="27"/>
    </row>
    <row r="704" spans="3:3" ht="14.25" customHeight="1">
      <c r="C704" s="27"/>
    </row>
    <row r="705" spans="3:3" ht="14.25" customHeight="1">
      <c r="C705" s="27"/>
    </row>
    <row r="706" spans="3:3" ht="14.25" customHeight="1">
      <c r="C706" s="27"/>
    </row>
    <row r="707" spans="3:3" ht="14.25" customHeight="1">
      <c r="C707" s="27"/>
    </row>
    <row r="708" spans="3:3" ht="14.25" customHeight="1">
      <c r="C708" s="27"/>
    </row>
    <row r="709" spans="3:3" ht="14.25" customHeight="1">
      <c r="C709" s="27"/>
    </row>
    <row r="710" spans="3:3" ht="14.25" customHeight="1">
      <c r="C710" s="27"/>
    </row>
    <row r="711" spans="3:3" ht="14.25" customHeight="1">
      <c r="C711" s="27"/>
    </row>
    <row r="712" spans="3:3" ht="14.25" customHeight="1">
      <c r="C712" s="27"/>
    </row>
    <row r="713" spans="3:3" ht="14.25" customHeight="1">
      <c r="C713" s="27"/>
    </row>
    <row r="714" spans="3:3" ht="14.25" customHeight="1">
      <c r="C714" s="27"/>
    </row>
    <row r="715" spans="3:3" ht="14.25" customHeight="1">
      <c r="C715" s="27"/>
    </row>
    <row r="716" spans="3:3" ht="14.25" customHeight="1">
      <c r="C716" s="27"/>
    </row>
    <row r="717" spans="3:3" ht="14.25" customHeight="1">
      <c r="C717" s="27"/>
    </row>
    <row r="718" spans="3:3" ht="14.25" customHeight="1">
      <c r="C718" s="27"/>
    </row>
    <row r="719" spans="3:3" ht="14.25" customHeight="1">
      <c r="C719" s="27"/>
    </row>
    <row r="720" spans="3:3" ht="14.25" customHeight="1">
      <c r="C720" s="27"/>
    </row>
    <row r="721" spans="3:3" ht="14.25" customHeight="1">
      <c r="C721" s="27"/>
    </row>
    <row r="722" spans="3:3" ht="14.25" customHeight="1">
      <c r="C722" s="27"/>
    </row>
    <row r="723" spans="3:3" ht="14.25" customHeight="1">
      <c r="C723" s="27"/>
    </row>
    <row r="724" spans="3:3" ht="14.25" customHeight="1">
      <c r="C724" s="27"/>
    </row>
    <row r="725" spans="3:3" ht="14.25" customHeight="1">
      <c r="C725" s="27"/>
    </row>
    <row r="726" spans="3:3" ht="14.25" customHeight="1">
      <c r="C726" s="27"/>
    </row>
    <row r="727" spans="3:3" ht="14.25" customHeight="1">
      <c r="C727" s="27"/>
    </row>
    <row r="728" spans="3:3" ht="14.25" customHeight="1">
      <c r="C728" s="27"/>
    </row>
    <row r="729" spans="3:3" ht="14.25" customHeight="1">
      <c r="C729" s="27"/>
    </row>
    <row r="730" spans="3:3" ht="14.25" customHeight="1">
      <c r="C730" s="27"/>
    </row>
    <row r="731" spans="3:3" ht="14.25" customHeight="1">
      <c r="C731" s="27"/>
    </row>
    <row r="732" spans="3:3" ht="14.25" customHeight="1">
      <c r="C732" s="27"/>
    </row>
    <row r="733" spans="3:3" ht="14.25" customHeight="1">
      <c r="C733" s="27"/>
    </row>
    <row r="734" spans="3:3" ht="14.25" customHeight="1">
      <c r="C734" s="27"/>
    </row>
    <row r="735" spans="3:3" ht="14.25" customHeight="1">
      <c r="C735" s="27"/>
    </row>
    <row r="736" spans="3:3" ht="14.25" customHeight="1">
      <c r="C736" s="27"/>
    </row>
    <row r="737" spans="3:3" ht="14.25" customHeight="1">
      <c r="C737" s="27"/>
    </row>
    <row r="738" spans="3:3" ht="14.25" customHeight="1">
      <c r="C738" s="27"/>
    </row>
    <row r="739" spans="3:3" ht="14.25" customHeight="1">
      <c r="C739" s="27"/>
    </row>
    <row r="740" spans="3:3" ht="14.25" customHeight="1">
      <c r="C740" s="27"/>
    </row>
    <row r="741" spans="3:3" ht="14.25" customHeight="1">
      <c r="C741" s="27"/>
    </row>
    <row r="742" spans="3:3" ht="14.25" customHeight="1">
      <c r="C742" s="27"/>
    </row>
    <row r="743" spans="3:3" ht="14.25" customHeight="1">
      <c r="C743" s="27"/>
    </row>
    <row r="744" spans="3:3" ht="14.25" customHeight="1">
      <c r="C744" s="27"/>
    </row>
    <row r="745" spans="3:3" ht="14.25" customHeight="1">
      <c r="C745" s="27"/>
    </row>
    <row r="746" spans="3:3" ht="14.25" customHeight="1">
      <c r="C746" s="27"/>
    </row>
    <row r="747" spans="3:3" ht="14.25" customHeight="1">
      <c r="C747" s="27"/>
    </row>
    <row r="748" spans="3:3" ht="14.25" customHeight="1">
      <c r="C748" s="27"/>
    </row>
    <row r="749" spans="3:3" ht="14.25" customHeight="1">
      <c r="C749" s="27"/>
    </row>
    <row r="750" spans="3:3" ht="14.25" customHeight="1">
      <c r="C750" s="27"/>
    </row>
    <row r="751" spans="3:3" ht="14.25" customHeight="1">
      <c r="C751" s="27"/>
    </row>
    <row r="752" spans="3:3" ht="14.25" customHeight="1">
      <c r="C752" s="27"/>
    </row>
    <row r="753" spans="3:3" ht="14.25" customHeight="1">
      <c r="C753" s="27"/>
    </row>
    <row r="754" spans="3:3" ht="14.25" customHeight="1">
      <c r="C754" s="27"/>
    </row>
    <row r="755" spans="3:3" ht="14.25" customHeight="1">
      <c r="C755" s="27"/>
    </row>
    <row r="756" spans="3:3" ht="14.25" customHeight="1">
      <c r="C756" s="27"/>
    </row>
    <row r="757" spans="3:3" ht="14.25" customHeight="1">
      <c r="C757" s="27"/>
    </row>
    <row r="758" spans="3:3" ht="14.25" customHeight="1">
      <c r="C758" s="27"/>
    </row>
    <row r="759" spans="3:3" ht="14.25" customHeight="1">
      <c r="C759" s="27"/>
    </row>
    <row r="760" spans="3:3" ht="14.25" customHeight="1">
      <c r="C760" s="27"/>
    </row>
    <row r="761" spans="3:3" ht="14.25" customHeight="1">
      <c r="C761" s="27"/>
    </row>
    <row r="762" spans="3:3" ht="14.25" customHeight="1">
      <c r="C762" s="27"/>
    </row>
    <row r="763" spans="3:3" ht="14.25" customHeight="1">
      <c r="C763" s="27"/>
    </row>
    <row r="764" spans="3:3" ht="14.25" customHeight="1">
      <c r="C764" s="27"/>
    </row>
    <row r="765" spans="3:3" ht="14.25" customHeight="1">
      <c r="C765" s="27"/>
    </row>
    <row r="766" spans="3:3" ht="14.25" customHeight="1">
      <c r="C766" s="27"/>
    </row>
    <row r="767" spans="3:3" ht="14.25" customHeight="1">
      <c r="C767" s="27"/>
    </row>
    <row r="768" spans="3:3" ht="14.25" customHeight="1">
      <c r="C768" s="27"/>
    </row>
    <row r="769" spans="3:3" ht="14.25" customHeight="1">
      <c r="C769" s="27"/>
    </row>
    <row r="770" spans="3:3" ht="14.25" customHeight="1">
      <c r="C770" s="27"/>
    </row>
    <row r="771" spans="3:3" ht="14.25" customHeight="1">
      <c r="C771" s="27"/>
    </row>
    <row r="772" spans="3:3" ht="14.25" customHeight="1">
      <c r="C772" s="27"/>
    </row>
    <row r="773" spans="3:3" ht="14.25" customHeight="1">
      <c r="C773" s="27"/>
    </row>
    <row r="774" spans="3:3" ht="14.25" customHeight="1">
      <c r="C774" s="27"/>
    </row>
    <row r="775" spans="3:3" ht="14.25" customHeight="1">
      <c r="C775" s="27"/>
    </row>
    <row r="776" spans="3:3" ht="14.25" customHeight="1">
      <c r="C776" s="27"/>
    </row>
    <row r="777" spans="3:3" ht="14.25" customHeight="1">
      <c r="C777" s="27"/>
    </row>
    <row r="778" spans="3:3" ht="14.25" customHeight="1">
      <c r="C778" s="27"/>
    </row>
    <row r="779" spans="3:3" ht="14.25" customHeight="1">
      <c r="C779" s="27"/>
    </row>
    <row r="780" spans="3:3" ht="14.25" customHeight="1">
      <c r="C780" s="27"/>
    </row>
    <row r="781" spans="3:3" ht="14.25" customHeight="1">
      <c r="C781" s="27"/>
    </row>
    <row r="782" spans="3:3" ht="14.25" customHeight="1">
      <c r="C782" s="27"/>
    </row>
    <row r="783" spans="3:3" ht="14.25" customHeight="1">
      <c r="C783" s="27"/>
    </row>
    <row r="784" spans="3:3" ht="14.25" customHeight="1">
      <c r="C784" s="27"/>
    </row>
    <row r="785" spans="3:3" ht="14.25" customHeight="1">
      <c r="C785" s="27"/>
    </row>
    <row r="786" spans="3:3" ht="14.25" customHeight="1">
      <c r="C786" s="27"/>
    </row>
    <row r="787" spans="3:3" ht="14.25" customHeight="1">
      <c r="C787" s="27"/>
    </row>
    <row r="788" spans="3:3" ht="14.25" customHeight="1">
      <c r="C788" s="27"/>
    </row>
    <row r="789" spans="3:3" ht="14.25" customHeight="1">
      <c r="C789" s="27"/>
    </row>
    <row r="790" spans="3:3" ht="14.25" customHeight="1">
      <c r="C790" s="27"/>
    </row>
    <row r="791" spans="3:3" ht="14.25" customHeight="1">
      <c r="C791" s="27"/>
    </row>
    <row r="792" spans="3:3" ht="14.25" customHeight="1">
      <c r="C792" s="27"/>
    </row>
    <row r="793" spans="3:3" ht="14.25" customHeight="1">
      <c r="C793" s="27"/>
    </row>
    <row r="794" spans="3:3" ht="14.25" customHeight="1">
      <c r="C794" s="27"/>
    </row>
    <row r="795" spans="3:3" ht="14.25" customHeight="1">
      <c r="C795" s="27"/>
    </row>
    <row r="796" spans="3:3" ht="14.25" customHeight="1">
      <c r="C796" s="27"/>
    </row>
    <row r="797" spans="3:3" ht="14.25" customHeight="1">
      <c r="C797" s="27"/>
    </row>
    <row r="798" spans="3:3" ht="14.25" customHeight="1">
      <c r="C798" s="27"/>
    </row>
    <row r="799" spans="3:3" ht="14.25" customHeight="1">
      <c r="C799" s="27"/>
    </row>
    <row r="800" spans="3:3" ht="14.25" customHeight="1">
      <c r="C800" s="27"/>
    </row>
    <row r="801" spans="3:3" ht="14.25" customHeight="1">
      <c r="C801" s="27"/>
    </row>
    <row r="802" spans="3:3" ht="14.25" customHeight="1">
      <c r="C802" s="27"/>
    </row>
    <row r="803" spans="3:3" ht="14.25" customHeight="1">
      <c r="C803" s="27"/>
    </row>
    <row r="804" spans="3:3" ht="14.25" customHeight="1">
      <c r="C804" s="27"/>
    </row>
    <row r="805" spans="3:3" ht="14.25" customHeight="1">
      <c r="C805" s="27"/>
    </row>
    <row r="806" spans="3:3" ht="14.25" customHeight="1">
      <c r="C806" s="27"/>
    </row>
    <row r="807" spans="3:3" ht="14.25" customHeight="1">
      <c r="C807" s="27"/>
    </row>
    <row r="808" spans="3:3" ht="14.25" customHeight="1">
      <c r="C808" s="27"/>
    </row>
    <row r="809" spans="3:3" ht="14.25" customHeight="1">
      <c r="C809" s="27"/>
    </row>
    <row r="810" spans="3:3" ht="14.25" customHeight="1">
      <c r="C810" s="27"/>
    </row>
    <row r="811" spans="3:3" ht="14.25" customHeight="1">
      <c r="C811" s="27"/>
    </row>
    <row r="812" spans="3:3" ht="14.25" customHeight="1">
      <c r="C812" s="27"/>
    </row>
    <row r="813" spans="3:3" ht="14.25" customHeight="1">
      <c r="C813" s="27"/>
    </row>
    <row r="814" spans="3:3" ht="14.25" customHeight="1">
      <c r="C814" s="27"/>
    </row>
    <row r="815" spans="3:3" ht="14.25" customHeight="1">
      <c r="C815" s="27"/>
    </row>
    <row r="816" spans="3:3" ht="14.25" customHeight="1">
      <c r="C816" s="27"/>
    </row>
    <row r="817" spans="3:3" ht="14.25" customHeight="1">
      <c r="C817" s="27"/>
    </row>
    <row r="818" spans="3:3" ht="14.25" customHeight="1">
      <c r="C818" s="27"/>
    </row>
    <row r="819" spans="3:3" ht="14.25" customHeight="1">
      <c r="C819" s="27"/>
    </row>
    <row r="820" spans="3:3" ht="14.25" customHeight="1">
      <c r="C820" s="27"/>
    </row>
    <row r="821" spans="3:3" ht="14.25" customHeight="1">
      <c r="C821" s="27"/>
    </row>
    <row r="822" spans="3:3" ht="14.25" customHeight="1">
      <c r="C822" s="27"/>
    </row>
    <row r="823" spans="3:3" ht="14.25" customHeight="1">
      <c r="C823" s="27"/>
    </row>
    <row r="824" spans="3:3" ht="14.25" customHeight="1">
      <c r="C824" s="27"/>
    </row>
    <row r="825" spans="3:3" ht="14.25" customHeight="1">
      <c r="C825" s="27"/>
    </row>
    <row r="826" spans="3:3" ht="14.25" customHeight="1">
      <c r="C826" s="27"/>
    </row>
    <row r="827" spans="3:3" ht="14.25" customHeight="1">
      <c r="C827" s="27"/>
    </row>
    <row r="828" spans="3:3" ht="14.25" customHeight="1">
      <c r="C828" s="27"/>
    </row>
    <row r="829" spans="3:3" ht="14.25" customHeight="1">
      <c r="C829" s="27"/>
    </row>
    <row r="830" spans="3:3" ht="14.25" customHeight="1">
      <c r="C830" s="27"/>
    </row>
    <row r="831" spans="3:3" ht="14.25" customHeight="1">
      <c r="C831" s="27"/>
    </row>
    <row r="832" spans="3:3" ht="14.25" customHeight="1">
      <c r="C832" s="27"/>
    </row>
    <row r="833" spans="3:3" ht="14.25" customHeight="1">
      <c r="C833" s="27"/>
    </row>
    <row r="834" spans="3:3" ht="14.25" customHeight="1">
      <c r="C834" s="27"/>
    </row>
    <row r="835" spans="3:3" ht="14.25" customHeight="1">
      <c r="C835" s="27"/>
    </row>
    <row r="836" spans="3:3" ht="14.25" customHeight="1">
      <c r="C836" s="27"/>
    </row>
    <row r="837" spans="3:3" ht="14.25" customHeight="1">
      <c r="C837" s="27"/>
    </row>
    <row r="838" spans="3:3" ht="14.25" customHeight="1">
      <c r="C838" s="27"/>
    </row>
    <row r="839" spans="3:3" ht="14.25" customHeight="1">
      <c r="C839" s="27"/>
    </row>
    <row r="840" spans="3:3" ht="14.25" customHeight="1">
      <c r="C840" s="27"/>
    </row>
    <row r="841" spans="3:3" ht="14.25" customHeight="1">
      <c r="C841" s="27"/>
    </row>
    <row r="842" spans="3:3" ht="14.25" customHeight="1">
      <c r="C842" s="27"/>
    </row>
    <row r="843" spans="3:3" ht="14.25" customHeight="1">
      <c r="C843" s="27"/>
    </row>
    <row r="844" spans="3:3" ht="14.25" customHeight="1">
      <c r="C844" s="27"/>
    </row>
    <row r="845" spans="3:3" ht="14.25" customHeight="1">
      <c r="C845" s="27"/>
    </row>
    <row r="846" spans="3:3" ht="14.25" customHeight="1">
      <c r="C846" s="27"/>
    </row>
    <row r="847" spans="3:3" ht="14.25" customHeight="1">
      <c r="C847" s="27"/>
    </row>
    <row r="848" spans="3:3" ht="14.25" customHeight="1">
      <c r="C848" s="27"/>
    </row>
    <row r="849" spans="3:3" ht="14.25" customHeight="1">
      <c r="C849" s="27"/>
    </row>
    <row r="850" spans="3:3" ht="14.25" customHeight="1">
      <c r="C850" s="27"/>
    </row>
    <row r="851" spans="3:3" ht="14.25" customHeight="1">
      <c r="C851" s="27"/>
    </row>
    <row r="852" spans="3:3" ht="14.25" customHeight="1">
      <c r="C852" s="27"/>
    </row>
    <row r="853" spans="3:3" ht="14.25" customHeight="1">
      <c r="C853" s="27"/>
    </row>
    <row r="854" spans="3:3" ht="14.25" customHeight="1">
      <c r="C854" s="27"/>
    </row>
    <row r="855" spans="3:3" ht="14.25" customHeight="1">
      <c r="C855" s="27"/>
    </row>
    <row r="856" spans="3:3" ht="14.25" customHeight="1">
      <c r="C856" s="27"/>
    </row>
    <row r="857" spans="3:3" ht="14.25" customHeight="1">
      <c r="C857" s="27"/>
    </row>
    <row r="858" spans="3:3" ht="14.25" customHeight="1">
      <c r="C858" s="27"/>
    </row>
    <row r="859" spans="3:3" ht="14.25" customHeight="1">
      <c r="C859" s="27"/>
    </row>
    <row r="860" spans="3:3" ht="14.25" customHeight="1">
      <c r="C860" s="27"/>
    </row>
    <row r="861" spans="3:3" ht="14.25" customHeight="1">
      <c r="C861" s="27"/>
    </row>
    <row r="862" spans="3:3" ht="14.25" customHeight="1">
      <c r="C862" s="27"/>
    </row>
    <row r="863" spans="3:3" ht="14.25" customHeight="1">
      <c r="C863" s="27"/>
    </row>
    <row r="864" spans="3:3" ht="14.25" customHeight="1">
      <c r="C864" s="27"/>
    </row>
    <row r="865" spans="3:3" ht="14.25" customHeight="1">
      <c r="C865" s="27"/>
    </row>
    <row r="866" spans="3:3" ht="14.25" customHeight="1">
      <c r="C866" s="27"/>
    </row>
    <row r="867" spans="3:3" ht="14.25" customHeight="1">
      <c r="C867" s="27"/>
    </row>
    <row r="868" spans="3:3" ht="14.25" customHeight="1">
      <c r="C868" s="27"/>
    </row>
    <row r="869" spans="3:3" ht="14.25" customHeight="1">
      <c r="C869" s="27"/>
    </row>
    <row r="870" spans="3:3" ht="14.25" customHeight="1">
      <c r="C870" s="27"/>
    </row>
    <row r="871" spans="3:3" ht="14.25" customHeight="1">
      <c r="C871" s="27"/>
    </row>
    <row r="872" spans="3:3" ht="14.25" customHeight="1">
      <c r="C872" s="27"/>
    </row>
    <row r="873" spans="3:3" ht="14.25" customHeight="1">
      <c r="C873" s="27"/>
    </row>
    <row r="874" spans="3:3" ht="14.25" customHeight="1">
      <c r="C874" s="27"/>
    </row>
    <row r="875" spans="3:3" ht="14.25" customHeight="1">
      <c r="C875" s="27"/>
    </row>
    <row r="876" spans="3:3" ht="14.25" customHeight="1">
      <c r="C876" s="27"/>
    </row>
    <row r="877" spans="3:3" ht="14.25" customHeight="1">
      <c r="C877" s="27"/>
    </row>
    <row r="878" spans="3:3" ht="14.25" customHeight="1">
      <c r="C878" s="27"/>
    </row>
    <row r="879" spans="3:3" ht="14.25" customHeight="1">
      <c r="C879" s="27"/>
    </row>
    <row r="880" spans="3:3" ht="14.25" customHeight="1">
      <c r="C880" s="27"/>
    </row>
    <row r="881" spans="3:3" ht="14.25" customHeight="1">
      <c r="C881" s="27"/>
    </row>
    <row r="882" spans="3:3" ht="14.25" customHeight="1">
      <c r="C882" s="27"/>
    </row>
    <row r="883" spans="3:3" ht="14.25" customHeight="1">
      <c r="C883" s="27"/>
    </row>
    <row r="884" spans="3:3" ht="14.25" customHeight="1">
      <c r="C884" s="27"/>
    </row>
    <row r="885" spans="3:3" ht="14.25" customHeight="1">
      <c r="C885" s="27"/>
    </row>
    <row r="886" spans="3:3" ht="14.25" customHeight="1">
      <c r="C886" s="27"/>
    </row>
    <row r="887" spans="3:3" ht="14.25" customHeight="1">
      <c r="C887" s="27"/>
    </row>
    <row r="888" spans="3:3" ht="14.25" customHeight="1">
      <c r="C888" s="27"/>
    </row>
    <row r="889" spans="3:3" ht="14.25" customHeight="1">
      <c r="C889" s="27"/>
    </row>
    <row r="890" spans="3:3" ht="14.25" customHeight="1">
      <c r="C890" s="27"/>
    </row>
    <row r="891" spans="3:3" ht="14.25" customHeight="1">
      <c r="C891" s="27"/>
    </row>
    <row r="892" spans="3:3" ht="14.25" customHeight="1">
      <c r="C892" s="27"/>
    </row>
    <row r="893" spans="3:3" ht="14.25" customHeight="1">
      <c r="C893" s="27"/>
    </row>
    <row r="894" spans="3:3" ht="14.25" customHeight="1">
      <c r="C894" s="27"/>
    </row>
    <row r="895" spans="3:3" ht="14.25" customHeight="1">
      <c r="C895" s="27"/>
    </row>
    <row r="896" spans="3:3" ht="14.25" customHeight="1">
      <c r="C896" s="27"/>
    </row>
    <row r="897" spans="3:3" ht="14.25" customHeight="1">
      <c r="C897" s="27"/>
    </row>
    <row r="898" spans="3:3" ht="14.25" customHeight="1">
      <c r="C898" s="27"/>
    </row>
    <row r="899" spans="3:3" ht="14.25" customHeight="1">
      <c r="C899" s="27"/>
    </row>
    <row r="900" spans="3:3" ht="14.25" customHeight="1">
      <c r="C900" s="27"/>
    </row>
    <row r="901" spans="3:3" ht="14.25" customHeight="1">
      <c r="C901" s="27"/>
    </row>
    <row r="902" spans="3:3" ht="14.25" customHeight="1">
      <c r="C902" s="27"/>
    </row>
    <row r="903" spans="3:3" ht="14.25" customHeight="1">
      <c r="C903" s="27"/>
    </row>
    <row r="904" spans="3:3" ht="14.25" customHeight="1">
      <c r="C904" s="27"/>
    </row>
    <row r="905" spans="3:3" ht="14.25" customHeight="1">
      <c r="C905" s="27"/>
    </row>
    <row r="906" spans="3:3" ht="14.25" customHeight="1">
      <c r="C906" s="27"/>
    </row>
    <row r="907" spans="3:3" ht="14.25" customHeight="1">
      <c r="C907" s="27"/>
    </row>
    <row r="908" spans="3:3" ht="14.25" customHeight="1">
      <c r="C908" s="27"/>
    </row>
    <row r="909" spans="3:3" ht="14.25" customHeight="1">
      <c r="C909" s="27"/>
    </row>
    <row r="910" spans="3:3" ht="14.25" customHeight="1">
      <c r="C910" s="27"/>
    </row>
    <row r="911" spans="3:3" ht="14.25" customHeight="1">
      <c r="C911" s="27"/>
    </row>
    <row r="912" spans="3:3" ht="14.25" customHeight="1">
      <c r="C912" s="27"/>
    </row>
    <row r="913" spans="3:3" ht="14.25" customHeight="1">
      <c r="C913" s="27"/>
    </row>
    <row r="914" spans="3:3" ht="14.25" customHeight="1">
      <c r="C914" s="27"/>
    </row>
    <row r="915" spans="3:3" ht="14.25" customHeight="1">
      <c r="C915" s="27"/>
    </row>
    <row r="916" spans="3:3" ht="14.25" customHeight="1">
      <c r="C916" s="27"/>
    </row>
    <row r="917" spans="3:3" ht="14.25" customHeight="1">
      <c r="C917" s="27"/>
    </row>
    <row r="918" spans="3:3" ht="14.25" customHeight="1">
      <c r="C918" s="27"/>
    </row>
    <row r="919" spans="3:3" ht="14.25" customHeight="1">
      <c r="C919" s="27"/>
    </row>
    <row r="920" spans="3:3" ht="14.25" customHeight="1">
      <c r="C920" s="27"/>
    </row>
    <row r="921" spans="3:3" ht="14.25" customHeight="1">
      <c r="C921" s="27"/>
    </row>
    <row r="922" spans="3:3" ht="14.25" customHeight="1">
      <c r="C922" s="27"/>
    </row>
    <row r="923" spans="3:3" ht="14.25" customHeight="1">
      <c r="C923" s="27"/>
    </row>
    <row r="924" spans="3:3" ht="14.25" customHeight="1">
      <c r="C924" s="27"/>
    </row>
    <row r="925" spans="3:3" ht="14.25" customHeight="1">
      <c r="C925" s="27"/>
    </row>
    <row r="926" spans="3:3" ht="14.25" customHeight="1">
      <c r="C926" s="27"/>
    </row>
    <row r="927" spans="3:3" ht="14.25" customHeight="1">
      <c r="C927" s="27"/>
    </row>
    <row r="928" spans="3:3" ht="14.25" customHeight="1">
      <c r="C928" s="27"/>
    </row>
    <row r="929" spans="3:3" ht="14.25" customHeight="1">
      <c r="C929" s="27"/>
    </row>
    <row r="930" spans="3:3" ht="14.25" customHeight="1">
      <c r="C930" s="27"/>
    </row>
    <row r="931" spans="3:3" ht="14.25" customHeight="1">
      <c r="C931" s="27"/>
    </row>
    <row r="932" spans="3:3" ht="14.25" customHeight="1">
      <c r="C932" s="27"/>
    </row>
    <row r="933" spans="3:3" ht="14.25" customHeight="1">
      <c r="C933" s="27"/>
    </row>
    <row r="934" spans="3:3" ht="14.25" customHeight="1">
      <c r="C934" s="27"/>
    </row>
    <row r="935" spans="3:3" ht="14.25" customHeight="1">
      <c r="C935" s="27"/>
    </row>
    <row r="936" spans="3:3" ht="14.25" customHeight="1">
      <c r="C936" s="27"/>
    </row>
    <row r="937" spans="3:3" ht="14.25" customHeight="1">
      <c r="C937" s="27"/>
    </row>
    <row r="938" spans="3:3" ht="14.25" customHeight="1">
      <c r="C938" s="27"/>
    </row>
    <row r="939" spans="3:3" ht="14.25" customHeight="1">
      <c r="C939" s="27"/>
    </row>
    <row r="940" spans="3:3" ht="14.25" customHeight="1">
      <c r="C940" s="27"/>
    </row>
    <row r="941" spans="3:3" ht="14.25" customHeight="1">
      <c r="C941" s="27"/>
    </row>
    <row r="942" spans="3:3" ht="14.25" customHeight="1">
      <c r="C942" s="27"/>
    </row>
    <row r="943" spans="3:3" ht="14.25" customHeight="1">
      <c r="C943" s="27"/>
    </row>
    <row r="944" spans="3:3" ht="14.25" customHeight="1">
      <c r="C944" s="27"/>
    </row>
    <row r="945" spans="3:3" ht="14.25" customHeight="1">
      <c r="C945" s="27"/>
    </row>
    <row r="946" spans="3:3" ht="14.25" customHeight="1">
      <c r="C946" s="27"/>
    </row>
    <row r="947" spans="3:3" ht="14.25" customHeight="1">
      <c r="C947" s="27"/>
    </row>
    <row r="948" spans="3:3" ht="14.25" customHeight="1">
      <c r="C948" s="27"/>
    </row>
    <row r="949" spans="3:3" ht="14.25" customHeight="1">
      <c r="C949" s="27"/>
    </row>
    <row r="950" spans="3:3" ht="14.25" customHeight="1">
      <c r="C950" s="27"/>
    </row>
    <row r="951" spans="3:3" ht="14.25" customHeight="1">
      <c r="C951" s="27"/>
    </row>
    <row r="952" spans="3:3" ht="14.25" customHeight="1">
      <c r="C952" s="27"/>
    </row>
    <row r="953" spans="3:3" ht="14.25" customHeight="1">
      <c r="C953" s="27"/>
    </row>
    <row r="954" spans="3:3" ht="14.25" customHeight="1">
      <c r="C954" s="27"/>
    </row>
    <row r="955" spans="3:3" ht="14.25" customHeight="1">
      <c r="C955" s="27"/>
    </row>
    <row r="956" spans="3:3" ht="14.25" customHeight="1">
      <c r="C956" s="27"/>
    </row>
    <row r="957" spans="3:3" ht="14.25" customHeight="1">
      <c r="C957" s="27"/>
    </row>
    <row r="958" spans="3:3" ht="14.25" customHeight="1">
      <c r="C958" s="27"/>
    </row>
    <row r="959" spans="3:3" ht="14.25" customHeight="1">
      <c r="C959" s="27"/>
    </row>
    <row r="960" spans="3:3" ht="14.25" customHeight="1">
      <c r="C960" s="27"/>
    </row>
    <row r="961" spans="3:3" ht="14.25" customHeight="1">
      <c r="C961" s="27"/>
    </row>
    <row r="962" spans="3:3" ht="14.25" customHeight="1">
      <c r="C962" s="27"/>
    </row>
    <row r="963" spans="3:3" ht="14.25" customHeight="1">
      <c r="C963" s="27"/>
    </row>
    <row r="964" spans="3:3" ht="14.25" customHeight="1">
      <c r="C964" s="27"/>
    </row>
    <row r="965" spans="3:3" ht="14.25" customHeight="1">
      <c r="C965" s="27"/>
    </row>
    <row r="966" spans="3:3" ht="14.25" customHeight="1">
      <c r="C966" s="27"/>
    </row>
    <row r="967" spans="3:3" ht="14.25" customHeight="1">
      <c r="C967" s="27"/>
    </row>
    <row r="968" spans="3:3" ht="14.25" customHeight="1">
      <c r="C968" s="27"/>
    </row>
    <row r="969" spans="3:3" ht="14.25" customHeight="1">
      <c r="C969" s="27"/>
    </row>
    <row r="970" spans="3:3" ht="14.25" customHeight="1">
      <c r="C970" s="27"/>
    </row>
    <row r="971" spans="3:3" ht="14.25" customHeight="1">
      <c r="C971" s="27"/>
    </row>
    <row r="972" spans="3:3" ht="14.25" customHeight="1">
      <c r="C972" s="27"/>
    </row>
    <row r="973" spans="3:3" ht="14.25" customHeight="1">
      <c r="C973" s="27"/>
    </row>
    <row r="974" spans="3:3" ht="14.25" customHeight="1">
      <c r="C974" s="27"/>
    </row>
    <row r="975" spans="3:3" ht="14.25" customHeight="1">
      <c r="C975" s="27"/>
    </row>
    <row r="976" spans="3:3" ht="14.25" customHeight="1">
      <c r="C976" s="27"/>
    </row>
    <row r="977" spans="3:3" ht="14.25" customHeight="1">
      <c r="C977" s="27"/>
    </row>
    <row r="978" spans="3:3" ht="14.25" customHeight="1">
      <c r="C978" s="27"/>
    </row>
    <row r="979" spans="3:3" ht="14.25" customHeight="1">
      <c r="C979" s="27"/>
    </row>
    <row r="980" spans="3:3" ht="14.25" customHeight="1">
      <c r="C980" s="27"/>
    </row>
    <row r="981" spans="3:3" ht="14.25" customHeight="1">
      <c r="C981" s="27"/>
    </row>
    <row r="982" spans="3:3" ht="14.25" customHeight="1">
      <c r="C982" s="27"/>
    </row>
    <row r="983" spans="3:3" ht="14.25" customHeight="1">
      <c r="C983" s="27"/>
    </row>
    <row r="984" spans="3:3" ht="14.25" customHeight="1">
      <c r="C984" s="27"/>
    </row>
    <row r="985" spans="3:3" ht="14.25" customHeight="1">
      <c r="C985" s="27"/>
    </row>
    <row r="986" spans="3:3" ht="14.25" customHeight="1">
      <c r="C986" s="27"/>
    </row>
    <row r="987" spans="3:3" ht="14.25" customHeight="1">
      <c r="C987" s="27"/>
    </row>
    <row r="988" spans="3:3" ht="14.25" customHeight="1">
      <c r="C988" s="27"/>
    </row>
    <row r="989" spans="3:3" ht="14.25" customHeight="1">
      <c r="C989" s="27"/>
    </row>
    <row r="990" spans="3:3" ht="14.25" customHeight="1">
      <c r="C990" s="27"/>
    </row>
    <row r="991" spans="3:3" ht="14.25" customHeight="1">
      <c r="C991" s="27"/>
    </row>
    <row r="992" spans="3:3" ht="14.25" customHeight="1">
      <c r="C992" s="27"/>
    </row>
    <row r="993" spans="3:3" ht="14.25" customHeight="1">
      <c r="C993" s="27"/>
    </row>
    <row r="994" spans="3:3" ht="14.25" customHeight="1">
      <c r="C994" s="27"/>
    </row>
    <row r="995" spans="3:3" ht="14.25" customHeight="1">
      <c r="C995" s="27"/>
    </row>
    <row r="996" spans="3:3" ht="14.25" customHeight="1">
      <c r="C996" s="27"/>
    </row>
  </sheetData>
  <mergeCells count="22">
    <mergeCell ref="I40:I45"/>
    <mergeCell ref="C16:H16"/>
    <mergeCell ref="C22:H22"/>
    <mergeCell ref="A23:A27"/>
    <mergeCell ref="C28:H28"/>
    <mergeCell ref="A29:A33"/>
    <mergeCell ref="C34:H34"/>
    <mergeCell ref="A35:A39"/>
    <mergeCell ref="C40:H40"/>
    <mergeCell ref="A41:A45"/>
    <mergeCell ref="I16:I21"/>
    <mergeCell ref="I22:I27"/>
    <mergeCell ref="I28:I33"/>
    <mergeCell ref="I34:I39"/>
    <mergeCell ref="A11:A15"/>
    <mergeCell ref="A17:A21"/>
    <mergeCell ref="B2:I2"/>
    <mergeCell ref="C4:H4"/>
    <mergeCell ref="I4:I9"/>
    <mergeCell ref="A5:A9"/>
    <mergeCell ref="C10:H10"/>
    <mergeCell ref="I10:I15"/>
  </mergeCells>
  <hyperlinks>
    <hyperlink ref="B2" r:id="rId1"/>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977"/>
  <sheetViews>
    <sheetView showGridLines="0" workbookViewId="0">
      <pane xSplit="2" ySplit="1" topLeftCell="C2" activePane="bottomRight" state="frozen"/>
      <selection pane="topRight" activeCell="C1" sqref="C1"/>
      <selection pane="bottomLeft" activeCell="A2" sqref="A2"/>
      <selection pane="bottomRight" activeCell="C2" sqref="C2"/>
    </sheetView>
  </sheetViews>
  <sheetFormatPr defaultColWidth="14.3984375" defaultRowHeight="15" customHeight="1"/>
  <cols>
    <col min="1" max="1" width="6.86328125" customWidth="1"/>
    <col min="2" max="2" width="57.3984375" customWidth="1"/>
    <col min="3" max="3" width="38.86328125" customWidth="1"/>
    <col min="4" max="4" width="8.73046875" customWidth="1"/>
    <col min="5" max="5" width="51.53125" customWidth="1"/>
    <col min="6" max="6" width="4.86328125" customWidth="1"/>
    <col min="7" max="7" width="8.265625" customWidth="1"/>
    <col min="8" max="8" width="12.53125" customWidth="1"/>
    <col min="9" max="9" width="9.3984375" customWidth="1"/>
    <col min="10" max="10" width="11.86328125" customWidth="1"/>
    <col min="11" max="11" width="15.1328125" customWidth="1"/>
    <col min="12" max="12" width="12.3984375" customWidth="1"/>
    <col min="13" max="13" width="11.265625" customWidth="1"/>
    <col min="14" max="14" width="13" customWidth="1"/>
    <col min="15" max="15" width="15.53125" customWidth="1"/>
    <col min="16" max="16" width="16" customWidth="1"/>
    <col min="17" max="17" width="10.53125" hidden="1" customWidth="1"/>
    <col min="18" max="18" width="9.53125" hidden="1" customWidth="1"/>
    <col min="19" max="19" width="11" hidden="1" customWidth="1"/>
    <col min="20" max="20" width="10.265625" hidden="1" customWidth="1"/>
    <col min="21" max="21" width="9.86328125" hidden="1" customWidth="1"/>
    <col min="22" max="25" width="8.73046875" customWidth="1"/>
  </cols>
  <sheetData>
    <row r="1" spans="1:26" ht="163.5" customHeight="1">
      <c r="A1" s="28" t="s">
        <v>82</v>
      </c>
      <c r="B1" s="29" t="s">
        <v>83</v>
      </c>
      <c r="C1" s="30" t="s">
        <v>84</v>
      </c>
      <c r="D1" s="31" t="s">
        <v>85</v>
      </c>
      <c r="E1" s="30" t="s">
        <v>86</v>
      </c>
      <c r="F1" s="32" t="str">
        <f>Codes!A38</f>
        <v>CTE
Function Codes</v>
      </c>
      <c r="G1" s="32"/>
      <c r="H1" s="33" t="str">
        <f>Codes!A45</f>
        <v>HSS
Activities Categories</v>
      </c>
      <c r="I1" s="32" t="str">
        <f>Codes!A73</f>
        <v>SIA
Allowable Use Categories</v>
      </c>
      <c r="J1" s="32" t="str">
        <f>Codes!A80</f>
        <v>ALL
Object Codes</v>
      </c>
      <c r="K1" s="34" t="s">
        <v>87</v>
      </c>
      <c r="L1" s="34" t="s">
        <v>88</v>
      </c>
      <c r="M1" s="34" t="s">
        <v>89</v>
      </c>
      <c r="N1" s="34" t="s">
        <v>90</v>
      </c>
      <c r="O1" s="34" t="s">
        <v>91</v>
      </c>
      <c r="P1" s="34" t="s">
        <v>92</v>
      </c>
      <c r="Q1" s="35" t="s">
        <v>93</v>
      </c>
      <c r="R1" s="35" t="s">
        <v>94</v>
      </c>
      <c r="S1" s="35" t="s">
        <v>95</v>
      </c>
      <c r="T1" s="35" t="s">
        <v>96</v>
      </c>
      <c r="U1" s="35" t="s">
        <v>97</v>
      </c>
    </row>
    <row r="2" spans="1:26" ht="18" customHeight="1">
      <c r="A2" s="36" t="s">
        <v>98</v>
      </c>
      <c r="B2" s="37" t="s">
        <v>99</v>
      </c>
      <c r="C2" s="38" t="s">
        <v>98</v>
      </c>
      <c r="D2" s="38" t="s">
        <v>98</v>
      </c>
      <c r="E2" s="38" t="s">
        <v>98</v>
      </c>
      <c r="F2" s="38" t="s">
        <v>98</v>
      </c>
      <c r="G2" s="38" t="s">
        <v>98</v>
      </c>
      <c r="H2" s="38" t="s">
        <v>98</v>
      </c>
      <c r="I2" s="38" t="s">
        <v>98</v>
      </c>
      <c r="J2" s="38" t="s">
        <v>98</v>
      </c>
      <c r="K2" s="39">
        <f>IFERROR(VLOOKUP('START HERE'!F2,CSI,5,0),0)</f>
        <v>0</v>
      </c>
      <c r="L2" s="40">
        <f>IFERROR(VLOOKUP('START HERE'!F2,CTE!A2:E11,4,FALSE),0)</f>
        <v>0</v>
      </c>
      <c r="M2" s="41">
        <v>6582.18</v>
      </c>
      <c r="N2" s="41">
        <v>673959.11</v>
      </c>
      <c r="O2" s="39">
        <f>1945884.54+43430.11</f>
        <v>1989314.6500000001</v>
      </c>
      <c r="P2" s="42">
        <f t="shared" ref="P2:P53" si="0">SUM(K2:O2)</f>
        <v>2669855.9400000004</v>
      </c>
      <c r="Q2" s="43"/>
      <c r="R2" s="43"/>
      <c r="S2" s="43"/>
      <c r="T2" s="43"/>
      <c r="U2" s="43"/>
      <c r="V2" s="43"/>
      <c r="W2" s="43"/>
      <c r="X2" s="43"/>
      <c r="Y2" s="43"/>
    </row>
    <row r="3" spans="1:26" ht="15.75" customHeight="1">
      <c r="A3" s="36" t="s">
        <v>98</v>
      </c>
      <c r="B3" s="44" t="s">
        <v>100</v>
      </c>
      <c r="C3" s="38" t="s">
        <v>98</v>
      </c>
      <c r="D3" s="38" t="s">
        <v>98</v>
      </c>
      <c r="E3" s="38" t="s">
        <v>98</v>
      </c>
      <c r="F3" s="38" t="s">
        <v>98</v>
      </c>
      <c r="G3" s="38" t="s">
        <v>98</v>
      </c>
      <c r="H3" s="38" t="s">
        <v>98</v>
      </c>
      <c r="I3" s="38" t="s">
        <v>98</v>
      </c>
      <c r="J3" s="38" t="s">
        <v>98</v>
      </c>
      <c r="K3" s="45">
        <f t="shared" ref="K3:O3" si="1">SUM(K6:K53)</f>
        <v>0</v>
      </c>
      <c r="L3" s="45">
        <f t="shared" si="1"/>
        <v>0</v>
      </c>
      <c r="M3" s="45">
        <f t="shared" si="1"/>
        <v>6582.18</v>
      </c>
      <c r="N3" s="45">
        <f t="shared" si="1"/>
        <v>673959.1079200001</v>
      </c>
      <c r="O3" s="45">
        <f t="shared" si="1"/>
        <v>1989314.6543800002</v>
      </c>
      <c r="P3" s="46">
        <f t="shared" si="0"/>
        <v>2669855.9423000002</v>
      </c>
      <c r="Q3" s="43"/>
      <c r="R3" s="43"/>
      <c r="S3" s="43"/>
      <c r="T3" s="43"/>
      <c r="U3" s="43"/>
      <c r="V3" s="43"/>
      <c r="W3" s="43"/>
      <c r="X3" s="43"/>
      <c r="Y3" s="43"/>
    </row>
    <row r="4" spans="1:26" ht="17.25" customHeight="1">
      <c r="A4" s="36" t="s">
        <v>98</v>
      </c>
      <c r="B4" s="44" t="s">
        <v>101</v>
      </c>
      <c r="C4" s="38" t="s">
        <v>98</v>
      </c>
      <c r="D4" s="38" t="s">
        <v>98</v>
      </c>
      <c r="E4" s="38" t="s">
        <v>98</v>
      </c>
      <c r="F4" s="38" t="s">
        <v>98</v>
      </c>
      <c r="G4" s="38" t="s">
        <v>98</v>
      </c>
      <c r="H4" s="38" t="s">
        <v>98</v>
      </c>
      <c r="I4" s="38" t="s">
        <v>98</v>
      </c>
      <c r="J4" s="38" t="s">
        <v>98</v>
      </c>
      <c r="K4" s="45">
        <f t="shared" ref="K4:O4" si="2">K2-K3</f>
        <v>0</v>
      </c>
      <c r="L4" s="45">
        <f t="shared" si="2"/>
        <v>0</v>
      </c>
      <c r="M4" s="45">
        <f t="shared" si="2"/>
        <v>0</v>
      </c>
      <c r="N4" s="47">
        <f t="shared" si="2"/>
        <v>2.0799998892471194E-3</v>
      </c>
      <c r="O4" s="47">
        <f t="shared" si="2"/>
        <v>-4.3800000566989183E-3</v>
      </c>
      <c r="P4" s="46">
        <f t="shared" si="0"/>
        <v>-2.3000001674517989E-3</v>
      </c>
      <c r="Q4" s="43"/>
      <c r="R4" s="43"/>
      <c r="S4" s="43"/>
      <c r="T4" s="43"/>
      <c r="U4" s="43"/>
      <c r="V4" s="43"/>
      <c r="W4" s="43"/>
      <c r="X4" s="43"/>
      <c r="Y4" s="43"/>
    </row>
    <row r="5" spans="1:26" ht="17.25" customHeight="1">
      <c r="A5" s="48" t="s">
        <v>102</v>
      </c>
      <c r="B5" s="49" t="s">
        <v>103</v>
      </c>
      <c r="C5" s="50"/>
      <c r="D5" s="48">
        <v>1.5</v>
      </c>
      <c r="E5" s="50" t="s">
        <v>104</v>
      </c>
      <c r="F5" s="48"/>
      <c r="G5" s="51" t="s">
        <v>105</v>
      </c>
      <c r="H5" s="48"/>
      <c r="I5" s="52" t="s">
        <v>106</v>
      </c>
      <c r="J5" s="53">
        <v>111</v>
      </c>
      <c r="K5" s="54">
        <v>3250</v>
      </c>
      <c r="L5" s="55"/>
      <c r="M5" s="54">
        <v>2500</v>
      </c>
      <c r="N5" s="55"/>
      <c r="O5" s="54">
        <v>65000</v>
      </c>
      <c r="P5" s="56">
        <f t="shared" si="0"/>
        <v>70750</v>
      </c>
      <c r="Q5" s="57"/>
      <c r="R5" s="57"/>
      <c r="S5" s="57"/>
      <c r="T5" s="57"/>
      <c r="U5" s="57"/>
      <c r="V5" s="57"/>
      <c r="W5" s="57"/>
      <c r="X5" s="57"/>
      <c r="Y5" s="57"/>
      <c r="Z5" s="58"/>
    </row>
    <row r="6" spans="1:26" ht="14.25" customHeight="1">
      <c r="A6" s="59" t="s">
        <v>98</v>
      </c>
      <c r="B6" s="60" t="s">
        <v>107</v>
      </c>
      <c r="C6" s="61" t="s">
        <v>98</v>
      </c>
      <c r="D6" s="61" t="s">
        <v>98</v>
      </c>
      <c r="E6" s="61" t="s">
        <v>98</v>
      </c>
      <c r="F6" s="61" t="s">
        <v>98</v>
      </c>
      <c r="G6" s="61" t="s">
        <v>98</v>
      </c>
      <c r="H6" s="61" t="s">
        <v>98</v>
      </c>
      <c r="I6" s="61" t="s">
        <v>98</v>
      </c>
      <c r="J6" s="53">
        <v>690</v>
      </c>
      <c r="K6" s="62"/>
      <c r="L6" s="62"/>
      <c r="M6" s="63"/>
      <c r="N6" s="63"/>
      <c r="O6" s="64">
        <v>0</v>
      </c>
      <c r="P6" s="46">
        <f t="shared" si="0"/>
        <v>0</v>
      </c>
    </row>
    <row r="7" spans="1:26" ht="14.25" customHeight="1">
      <c r="A7" s="65" t="s">
        <v>24</v>
      </c>
      <c r="B7" s="60" t="s">
        <v>108</v>
      </c>
      <c r="C7" s="66"/>
      <c r="D7" s="67">
        <v>13.125</v>
      </c>
      <c r="E7" s="67" t="s">
        <v>109</v>
      </c>
      <c r="F7" s="66"/>
      <c r="G7" s="66"/>
      <c r="H7" s="66"/>
      <c r="I7" s="67" t="s">
        <v>110</v>
      </c>
      <c r="J7" s="68">
        <v>112</v>
      </c>
      <c r="K7" s="62"/>
      <c r="L7" s="62"/>
      <c r="M7" s="63"/>
      <c r="N7" s="63"/>
      <c r="O7" s="63">
        <f>650000*1.05</f>
        <v>682500</v>
      </c>
      <c r="P7" s="46">
        <f t="shared" si="0"/>
        <v>682500</v>
      </c>
      <c r="Q7" s="69" t="str">
        <f>(ISNUMBER(SEARCH('Backend Coding'!$B$2,'Budget 23-24'!A7)))&amp;", "&amp;(ISNUMBER(SEARCH('Backend Coding'!$B$3,'Budget 23-24'!A7)))&amp;", "&amp;(ISNUMBER(SEARCH('Backend Coding'!$B$4,'Budget 23-24'!A7)))&amp;", "&amp;(ISNUMBER(SEARCH('Backend Coding'!$B$5,'Budget 23-24'!A7)))&amp;", "&amp;(ISNUMBER(SEARCH('Backend Coding'!$B$6,'Budget 23-24'!A7)))&amp;", "&amp;(ISNUMBER(SEARCH('Backend Coding'!$B$7,'Budget 23-24'!A7)))&amp;", "&amp;(ISNUMBER(SEARCH('Backend Coding'!$B$8,'Budget 23-24'!A7)))&amp;", "&amp;(ISNUMBER(SEARCH('Backend Coding'!$B$9,'Budget 23-24'!A7)))&amp;", "&amp;(ISNUMBER(SEARCH('Backend Coding'!$B$10,'Budget 23-24'!A7)))&amp;", "&amp;(ISNUMBER(SEARCH('Backend Coding'!$B$11,'Budget 23-24'!A7)))&amp;", "&amp;(ISNUMBER(SEARCH('Backend Coding'!$B$12,'Budget 23-24'!A7)))&amp;", "&amp;(ISNUMBER(SEARCH('Backend Coding'!$B$13,'Budget 23-24'!A7)))&amp;", "&amp;(ISNUMBER(SEARCH('Backend Coding'!$B$14,'Budget 23-24'!A7)))&amp;", "&amp;(ISNUMBER(SEARCH('Backend Coding'!$B$15,'Budget 23-24'!A7)))&amp;", "&amp;(ISNUMBER(SEARCH('Backend Coding'!$B$16,'Budget 23-24'!A7)))&amp;", "&amp;(ISNUMBER(SEARCH('Backend Coding'!$B$17,'Budget 23-24'!A7)))&amp;", "&amp;(ISNUMBER(SEARCH('Backend Coding'!$B$18,'Budget 23-24'!A7)))&amp;", "&amp;(ISNUMBER(SEARCH('Backend Coding'!$B$19,'Budget 23-24'!A7)))&amp;", "&amp;(ISNUMBER(SEARCH('Backend Coding'!$B$20,'Budget 23-24'!A7)))&amp;", "&amp;(ISNUMBER(SEARCH('Backend Coding'!$B$21,'Budget 23-24'!A7)))&amp;", "&amp;(ISNUMBER(SEARCH('Backend Coding'!$B$22,'Budget 23-24'!A7)))&amp;", "&amp;(ISNUMBER(SEARCH('Backend Coding'!$B$23,'Budget 23-24'!A7)))&amp;", "&amp;(ISNUMBER(SEARCH('Backend Coding'!$B$24,'Budget 23-24'!A7)))&amp;", "&amp;(ISNUMBER(SEARCH('Backend Coding'!$B$25,'Budget 23-24'!A7)))&amp;", "&amp;(ISNUMBER(SEARCH('Backend Coding'!$B$26,'Budget 23-24'!A7)))</f>
        <v>FALSE, FALSE, FALSE, FALSE, FALSE, FALSE, FALSE, FALSE, FALSE, FALSE, FALSE, FALSE, FALSE, FALSE, FALSE, FALSE, FALSE, FALSE, FALSE, FALSE, FALSE, FALSE, FALSE, FALSE, FALSE</v>
      </c>
      <c r="R7" s="69" t="str">
        <f>(ISNUMBER(SEARCH('Backend Coding'!$D$2,'Budget 23-24'!A7)))&amp;", "&amp;(ISNUMBER(SEARCH('Backend Coding'!$D$3,'Budget 23-24'!A7)))&amp;", "&amp;(ISNUMBER(SEARCH('Backend Coding'!$D$4,'Budget 23-24'!A7)))&amp;", "&amp;(ISNUMBER(SEARCH('Backend Coding'!$D$5,'Budget 23-24'!A7)))&amp;", "&amp;(ISNUMBER(SEARCH('Backend Coding'!$D$6,'Budget 23-24'!A7)))&amp;", "&amp;(ISNUMBER(SEARCH('Backend Coding'!$D$7,'Budget 23-24'!A7)))&amp;", "&amp;(ISNUMBER(SEARCH('Backend Coding'!$D$8,'Budget 23-24'!A7)))&amp;", "&amp;(ISNUMBER(SEARCH('Backend Coding'!$D$9,'Budget 23-24'!A7)))&amp;", "&amp;(ISNUMBER(SEARCH('Backend Coding'!$D$10,'Budget 23-24'!A7)))&amp;", "&amp;(ISNUMBER(SEARCH('Backend Coding'!$D$11,'Budget 23-24'!A7)))&amp;", "&amp;(ISNUMBER(SEARCH('Backend Coding'!$D$12,'Budget 23-24'!A7)))&amp;", "&amp;(ISNUMBER(SEARCH('Backend Coding'!$D$13,'Budget 23-24'!A7)))&amp;", "&amp;(ISNUMBER(SEARCH('Backend Coding'!$D$14,'Budget 23-24'!A7)))&amp;", "&amp;(ISNUMBER(SEARCH('Backend Coding'!$D$15,'Budget 23-24'!A7)))&amp;", "&amp;(ISNUMBER(SEARCH('Backend Coding'!$D$16,'Budget 23-24'!A7)))&amp;", "&amp;(ISNUMBER(SEARCH('Backend Coding'!$D$17,'Budget 23-24'!A7)))&amp;", "&amp;(ISNUMBER(SEARCH('Backend Coding'!$D$18,'Budget 23-24'!A7)))&amp;", "&amp;(ISNUMBER(SEARCH('Backend Coding'!$D$19,'Budget 23-24'!A7)))&amp;", "&amp;(ISNUMBER(SEARCH('Backend Coding'!$D$20,'Budget 23-24'!A7)))&amp;", "&amp;(ISNUMBER(SEARCH('Backend Coding'!$D$21,'Budget 23-24'!A7)))&amp;", "&amp;(ISNUMBER(SEARCH('Backend Coding'!$D$22,'Budget 23-24'!A7)))&amp;", "&amp;(ISNUMBER(SEARCH('Backend Coding'!$D$23,'Budget 23-24'!A7)))&amp;", "&amp;(ISNUMBER(SEARCH('Backend Coding'!$D$24,'Budget 23-24'!A7)))&amp;", "&amp;(ISNUMBER(SEARCH('Backend Coding'!$D$25,'Budget 23-24'!A7)))&amp;", "&amp;(ISNUMBER(SEARCH('Backend Coding'!$D$26,'Budget 23-24'!A7)))</f>
        <v>FALSE, FALSE, FALSE, FALSE, FALSE, FALSE, FALSE, FALSE, FALSE, FALSE, FALSE, FALSE, FALSE, FALSE, FALSE, FALSE, FALSE, FALSE, FALSE, FALSE, FALSE, FALSE, FALSE, FALSE, FALSE</v>
      </c>
      <c r="S7" s="69" t="str">
        <f>(ISNUMBER(SEARCH('Backend Coding'!$F$2,'Budget 23-24'!A7)))&amp;", "&amp;(ISNUMBER(SEARCH('Backend Coding'!$F$3,'Budget 23-24'!A7)))&amp;", "&amp;(ISNUMBER(SEARCH('Backend Coding'!$F$4,'Budget 23-24'!A7)))&amp;", "&amp;(ISNUMBER(SEARCH('Backend Coding'!$F$5,'Budget 23-24'!A7)))&amp;", "&amp;(ISNUMBER(SEARCH('Backend Coding'!$F$6,'Budget 23-24'!A7)))&amp;", "&amp;(ISNUMBER(SEARCH('Backend Coding'!$F$7,'Budget 23-24'!A7)))&amp;", "&amp;(ISNUMBER(SEARCH('Backend Coding'!$F$8,'Budget 23-24'!A7)))&amp;", "&amp;(ISNUMBER(SEARCH('Backend Coding'!$F$9,'Budget 23-24'!A7)))&amp;", "&amp;(ISNUMBER(SEARCH('Backend Coding'!$F$10,'Budget 23-24'!A7)))&amp;", "&amp;(ISNUMBER(SEARCH('Backend Coding'!$F$11,'Budget 23-24'!A7)))&amp;", "&amp;(ISNUMBER(SEARCH('Backend Coding'!$F$12,'Budget 23-24'!A7)))&amp;", "&amp;(ISNUMBER(SEARCH('Backend Coding'!$F$13,'Budget 23-24'!A7)))&amp;", "&amp;(ISNUMBER(SEARCH('Backend Coding'!$F$14,'Budget 23-24'!A7)))&amp;", "&amp;(ISNUMBER(SEARCH('Backend Coding'!$F$15,'Budget 23-24'!A7)))&amp;", "&amp;(ISNUMBER(SEARCH('Backend Coding'!$F$16,'Budget 23-24'!A7)))&amp;", "&amp;(ISNUMBER(SEARCH('Backend Coding'!$F$17,'Budget 23-24'!A7)))&amp;", "&amp;(ISNUMBER(SEARCH('Backend Coding'!$F$18,'Budget 23-24'!A7)))&amp;", "&amp;(ISNUMBER(SEARCH('Backend Coding'!$F$19,'Budget 23-24'!A7)))&amp;", "&amp;(ISNUMBER(SEARCH('Backend Coding'!$F$20,'Budget 23-24'!A7)))&amp;", "&amp;(ISNUMBER(SEARCH('Backend Coding'!$F$21,'Budget 23-24'!A7)))&amp;", "&amp;(ISNUMBER(SEARCH('Backend Coding'!$F$22,'Budget 23-24'!A7)))&amp;", "&amp;(ISNUMBER(SEARCH('Backend Coding'!$F$23,'Budget 23-24'!A7)))&amp;", "&amp;(ISNUMBER(SEARCH('Backend Coding'!$F$24,'Budget 23-24'!A7)))&amp;", "&amp;(ISNUMBER(SEARCH('Backend Coding'!$F$25,'Budget 23-24'!A7)))&amp;", "&amp;(ISNUMBER(SEARCH('Backend Coding'!$F$26,'Budget 23-24'!A7)))</f>
        <v>FALSE, FALSE, FALSE, FALSE, FALSE, FALSE, FALSE, FALSE, FALSE, FALSE, FALSE, FALSE, FALSE, FALSE, FALSE, FALSE, FALSE, FALSE, FALSE, FALSE, FALSE, FALSE, FALSE, FALSE, FALSE</v>
      </c>
      <c r="T7" s="69" t="str">
        <f>(ISNUMBER(SEARCH('Backend Coding'!$H$2,'Budget 23-24'!A7)))&amp;", "&amp;(ISNUMBER(SEARCH('Backend Coding'!$H$3,'Budget 23-24'!A7)))&amp;", "&amp;(ISNUMBER(SEARCH('Backend Coding'!$H$4,'Budget 23-24'!A7)))&amp;", "&amp;(ISNUMBER(SEARCH('Backend Coding'!$H$5,'Budget 23-24'!A7)))&amp;", "&amp;(ISNUMBER(SEARCH('Backend Coding'!$H$6,'Budget 23-24'!A7)))&amp;", "&amp;(ISNUMBER(SEARCH('Backend Coding'!$H$7,'Budget 23-24'!A7)))&amp;", "&amp;(ISNUMBER(SEARCH('Backend Coding'!$H$8,'Budget 23-24'!A7)))&amp;", "&amp;(ISNUMBER(SEARCH('Backend Coding'!$H$9,'Budget 23-24'!A7)))&amp;", "&amp;(ISNUMBER(SEARCH('Backend Coding'!$H$10,'Budget 23-24'!A7)))&amp;", "&amp;(ISNUMBER(SEARCH('Backend Coding'!$H$11,'Budget 23-24'!A7)))&amp;", "&amp;(ISNUMBER(SEARCH('Backend Coding'!$H$12,'Budget 23-24'!A7)))&amp;", "&amp;(ISNUMBER(SEARCH('Backend Coding'!$H$13,'Budget 23-24'!A7)))&amp;", "&amp;(ISNUMBER(SEARCH('Backend Coding'!$H$14,'Budget 23-24'!A7)))&amp;", "&amp;(ISNUMBER(SEARCH('Backend Coding'!$H$15,'Budget 23-24'!A7)))&amp;", "&amp;(ISNUMBER(SEARCH('Backend Coding'!$H$16,'Budget 23-24'!A7)))&amp;", "&amp;(ISNUMBER(SEARCH('Backend Coding'!$H$17,'Budget 23-24'!A7)))&amp;", "&amp;(ISNUMBER(SEARCH('Backend Coding'!$H$18,'Budget 23-24'!A7)))&amp;", "&amp;(ISNUMBER(SEARCH('Backend Coding'!$H$19,'Budget 23-24'!A7)))&amp;", "&amp;(ISNUMBER(SEARCH('Backend Coding'!$H$20,'Budget 23-24'!A7)))&amp;", "&amp;(ISNUMBER(SEARCH('Backend Coding'!$H$21,'Budget 23-24'!A7)))&amp;", "&amp;(ISNUMBER(SEARCH('Backend Coding'!$H$22,'Budget 23-24'!A7)))&amp;", "&amp;(ISNUMBER(SEARCH('Backend Coding'!$H$23,'Budget 23-24'!A7)))&amp;", "&amp;(ISNUMBER(SEARCH('Backend Coding'!$H$24,'Budget 23-24'!A7)))&amp;", "&amp;(ISNUMBER(SEARCH('Backend Coding'!$H$25,'Budget 23-24'!A7)))&amp;", "&amp;(ISNUMBER(SEARCH('Backend Coding'!$H$26,'Budget 23-24'!A7)))</f>
        <v>FALSE, FALSE, FALSE, FALSE, FALSE, FALSE, FALSE, FALSE, FALSE, FALSE, FALSE, FALSE, FALSE, FALSE, FALSE, FALSE, FALSE, FALSE, FALSE, FALSE, FALSE, FALSE, FALSE, FALSE, FALSE</v>
      </c>
      <c r="U7" s="69" t="str">
        <f>(ISNUMBER(SEARCH('Backend Coding'!$J$2,'Budget 23-24'!A7)))&amp;", "&amp;(ISNUMBER(SEARCH('Backend Coding'!$J$3,'Budget 23-24'!A7)))&amp;", "&amp;(ISNUMBER(SEARCH('Backend Coding'!$J$4,'Budget 23-24'!A7)))&amp;", "&amp;(ISNUMBER(SEARCH('Backend Coding'!$J$5,'Budget 23-24'!A7)))&amp;", "&amp;(ISNUMBER(SEARCH('Backend Coding'!$J$6,'Budget 23-24'!A7)))&amp;", "&amp;(ISNUMBER(SEARCH('Backend Coding'!$J$7,'Budget 23-24'!A7)))&amp;", "&amp;(ISNUMBER(SEARCH('Backend Coding'!$J$8,'Budget 23-24'!A7)))&amp;", "&amp;(ISNUMBER(SEARCH('Backend Coding'!$J$9,'Budget 23-24'!A7)))&amp;", "&amp;(ISNUMBER(SEARCH('Backend Coding'!$J$10,'Budget 23-24'!A7)))&amp;", "&amp;(ISNUMBER(SEARCH('Backend Coding'!$J$11,'Budget 23-24'!A7)))&amp;", "&amp;(ISNUMBER(SEARCH('Backend Coding'!$J$12,'Budget 23-24'!A7)))&amp;", "&amp;(ISNUMBER(SEARCH('Backend Coding'!$J$13,'Budget 23-24'!A7)))&amp;", "&amp;(ISNUMBER(SEARCH('Backend Coding'!$J$14,'Budget 23-24'!A7)))&amp;", "&amp;(ISNUMBER(SEARCH('Backend Coding'!$J$15,'Budget 23-24'!A7)))&amp;", "&amp;(ISNUMBER(SEARCH('Backend Coding'!$J$16,'Budget 23-24'!A7)))&amp;", "&amp;(ISNUMBER(SEARCH('Backend Coding'!$J$17,'Budget 23-24'!A7)))&amp;", "&amp;(ISNUMBER(SEARCH('Backend Coding'!$J$18,'Budget 23-24'!A7)))&amp;", "&amp;(ISNUMBER(SEARCH('Backend Coding'!$J$19,'Budget 23-24'!A7)))&amp;", "&amp;(ISNUMBER(SEARCH('Backend Coding'!$J$20,'Budget 23-24'!A7)))&amp;", "&amp;(ISNUMBER(SEARCH('Backend Coding'!$J$21,'Budget 23-24'!A7)))&amp;", "&amp;(ISNUMBER(SEARCH('Backend Coding'!$J$22,'Budget 23-24'!A7)))&amp;", "&amp;(ISNUMBER(SEARCH('Backend Coding'!$J$23,'Budget 23-24'!A7)))&amp;", "&amp;(ISNUMBER(SEARCH('Backend Coding'!$J$24,'Budget 23-24'!A7)))&amp;", "&amp;(ISNUMBER(SEARCH('Backend Coding'!$J$25,'Budget 23-24'!A7)))&amp;", "&amp;(ISNUMBER(SEARCH('Backend Coding'!$J$26,'Budget 23-24'!A7)))</f>
        <v>FALSE, FALSE, FALSE, FALSE, FALSE, FALSE, FALSE, FALSE, FALSE, FALSE, FALSE, FALSE, FALSE, FALSE, FALSE, FALSE, FALSE, FALSE, FALSE, FALSE, FALSE, FALSE, FALSE, FALSE, FALSE</v>
      </c>
    </row>
    <row r="8" spans="1:26" ht="14.25" customHeight="1">
      <c r="A8" s="65" t="s">
        <v>75</v>
      </c>
      <c r="B8" s="60" t="s">
        <v>111</v>
      </c>
      <c r="C8" s="70"/>
      <c r="D8" s="71">
        <v>1</v>
      </c>
      <c r="E8" s="71" t="s">
        <v>112</v>
      </c>
      <c r="F8" s="70"/>
      <c r="G8" s="70"/>
      <c r="H8" s="70"/>
      <c r="I8" s="72" t="s">
        <v>110</v>
      </c>
      <c r="J8" s="71">
        <v>111</v>
      </c>
      <c r="K8" s="62"/>
      <c r="L8" s="62"/>
      <c r="M8" s="63"/>
      <c r="N8" s="63"/>
      <c r="O8" s="63">
        <f>89048.44*1.054</f>
        <v>93857.055760000003</v>
      </c>
      <c r="P8" s="46">
        <f t="shared" si="0"/>
        <v>93857.055760000003</v>
      </c>
      <c r="Q8" s="69" t="str">
        <f>(ISNUMBER(SEARCH('Backend Coding'!$B$2,'Budget 23-24'!A8)))&amp;", "&amp;(ISNUMBER(SEARCH('Backend Coding'!$B$3,'Budget 23-24'!A8)))&amp;", "&amp;(ISNUMBER(SEARCH('Backend Coding'!$B$4,'Budget 23-24'!A8)))&amp;", "&amp;(ISNUMBER(SEARCH('Backend Coding'!$B$5,'Budget 23-24'!A8)))&amp;", "&amp;(ISNUMBER(SEARCH('Backend Coding'!$B$6,'Budget 23-24'!A8)))&amp;", "&amp;(ISNUMBER(SEARCH('Backend Coding'!$B$7,'Budget 23-24'!A8)))&amp;", "&amp;(ISNUMBER(SEARCH('Backend Coding'!$B$8,'Budget 23-24'!A8)))&amp;", "&amp;(ISNUMBER(SEARCH('Backend Coding'!$B$9,'Budget 23-24'!A8)))&amp;", "&amp;(ISNUMBER(SEARCH('Backend Coding'!$B$10,'Budget 23-24'!A8)))&amp;", "&amp;(ISNUMBER(SEARCH('Backend Coding'!$B$11,'Budget 23-24'!A8)))&amp;", "&amp;(ISNUMBER(SEARCH('Backend Coding'!$B$12,'Budget 23-24'!A8)))&amp;", "&amp;(ISNUMBER(SEARCH('Backend Coding'!$B$13,'Budget 23-24'!A8)))&amp;", "&amp;(ISNUMBER(SEARCH('Backend Coding'!$B$14,'Budget 23-24'!A8)))&amp;", "&amp;(ISNUMBER(SEARCH('Backend Coding'!$B$15,'Budget 23-24'!A8)))&amp;", "&amp;(ISNUMBER(SEARCH('Backend Coding'!$B$16,'Budget 23-24'!A8)))&amp;", "&amp;(ISNUMBER(SEARCH('Backend Coding'!$B$17,'Budget 23-24'!A8)))&amp;", "&amp;(ISNUMBER(SEARCH('Backend Coding'!$B$18,'Budget 23-24'!A8)))&amp;", "&amp;(ISNUMBER(SEARCH('Backend Coding'!$B$19,'Budget 23-24'!A8)))&amp;", "&amp;(ISNUMBER(SEARCH('Backend Coding'!$B$20,'Budget 23-24'!A8)))&amp;", "&amp;(ISNUMBER(SEARCH('Backend Coding'!$B$21,'Budget 23-24'!A8)))&amp;", "&amp;(ISNUMBER(SEARCH('Backend Coding'!$B$22,'Budget 23-24'!A8)))&amp;", "&amp;(ISNUMBER(SEARCH('Backend Coding'!$B$23,'Budget 23-24'!A8)))&amp;", "&amp;(ISNUMBER(SEARCH('Backend Coding'!$B$24,'Budget 23-24'!A8)))&amp;", "&amp;(ISNUMBER(SEARCH('Backend Coding'!$B$25,'Budget 23-24'!A8)))&amp;", "&amp;(ISNUMBER(SEARCH('Backend Coding'!$B$26,'Budget 23-24'!A8)))</f>
        <v>FALSE, FALSE, FALSE, FALSE, FALSE, FALSE, FALSE, FALSE, FALSE, FALSE, FALSE, FALSE, FALSE, FALSE, FALSE, FALSE, FALSE, FALSE, FALSE, FALSE, FALSE, FALSE, FALSE, FALSE, FALSE</v>
      </c>
      <c r="R8" s="69" t="str">
        <f>(ISNUMBER(SEARCH('Backend Coding'!$D$2,'Budget 23-24'!A8)))&amp;", "&amp;(ISNUMBER(SEARCH('Backend Coding'!$D$3,'Budget 23-24'!A8)))&amp;", "&amp;(ISNUMBER(SEARCH('Backend Coding'!$D$4,'Budget 23-24'!A8)))&amp;", "&amp;(ISNUMBER(SEARCH('Backend Coding'!$D$5,'Budget 23-24'!A8)))&amp;", "&amp;(ISNUMBER(SEARCH('Backend Coding'!$D$6,'Budget 23-24'!A8)))&amp;", "&amp;(ISNUMBER(SEARCH('Backend Coding'!$D$7,'Budget 23-24'!A8)))&amp;", "&amp;(ISNUMBER(SEARCH('Backend Coding'!$D$8,'Budget 23-24'!A8)))&amp;", "&amp;(ISNUMBER(SEARCH('Backend Coding'!$D$9,'Budget 23-24'!A8)))&amp;", "&amp;(ISNUMBER(SEARCH('Backend Coding'!$D$10,'Budget 23-24'!A8)))&amp;", "&amp;(ISNUMBER(SEARCH('Backend Coding'!$D$11,'Budget 23-24'!A8)))&amp;", "&amp;(ISNUMBER(SEARCH('Backend Coding'!$D$12,'Budget 23-24'!A8)))&amp;", "&amp;(ISNUMBER(SEARCH('Backend Coding'!$D$13,'Budget 23-24'!A8)))&amp;", "&amp;(ISNUMBER(SEARCH('Backend Coding'!$D$14,'Budget 23-24'!A8)))&amp;", "&amp;(ISNUMBER(SEARCH('Backend Coding'!$D$15,'Budget 23-24'!A8)))&amp;", "&amp;(ISNUMBER(SEARCH('Backend Coding'!$D$16,'Budget 23-24'!A8)))&amp;", "&amp;(ISNUMBER(SEARCH('Backend Coding'!$D$17,'Budget 23-24'!A8)))&amp;", "&amp;(ISNUMBER(SEARCH('Backend Coding'!$D$18,'Budget 23-24'!A8)))&amp;", "&amp;(ISNUMBER(SEARCH('Backend Coding'!$D$19,'Budget 23-24'!A8)))&amp;", "&amp;(ISNUMBER(SEARCH('Backend Coding'!$D$20,'Budget 23-24'!A8)))&amp;", "&amp;(ISNUMBER(SEARCH('Backend Coding'!$D$21,'Budget 23-24'!A8)))&amp;", "&amp;(ISNUMBER(SEARCH('Backend Coding'!$D$22,'Budget 23-24'!A8)))&amp;", "&amp;(ISNUMBER(SEARCH('Backend Coding'!$D$23,'Budget 23-24'!A8)))&amp;", "&amp;(ISNUMBER(SEARCH('Backend Coding'!$D$24,'Budget 23-24'!A8)))&amp;", "&amp;(ISNUMBER(SEARCH('Backend Coding'!$D$25,'Budget 23-24'!A8)))&amp;", "&amp;(ISNUMBER(SEARCH('Backend Coding'!$D$26,'Budget 23-24'!A8)))</f>
        <v>FALSE, FALSE, FALSE, FALSE, FALSE, FALSE, FALSE, FALSE, FALSE, FALSE, FALSE, FALSE, FALSE, FALSE, FALSE, FALSE, FALSE, FALSE, FALSE, FALSE, FALSE, FALSE, FALSE, FALSE, FALSE</v>
      </c>
      <c r="S8" s="69" t="str">
        <f>(ISNUMBER(SEARCH('Backend Coding'!$F$2,'Budget 23-24'!A8)))&amp;", "&amp;(ISNUMBER(SEARCH('Backend Coding'!$F$3,'Budget 23-24'!A8)))&amp;", "&amp;(ISNUMBER(SEARCH('Backend Coding'!$F$4,'Budget 23-24'!A8)))&amp;", "&amp;(ISNUMBER(SEARCH('Backend Coding'!$F$5,'Budget 23-24'!A8)))&amp;", "&amp;(ISNUMBER(SEARCH('Backend Coding'!$F$6,'Budget 23-24'!A8)))&amp;", "&amp;(ISNUMBER(SEARCH('Backend Coding'!$F$7,'Budget 23-24'!A8)))&amp;", "&amp;(ISNUMBER(SEARCH('Backend Coding'!$F$8,'Budget 23-24'!A8)))&amp;", "&amp;(ISNUMBER(SEARCH('Backend Coding'!$F$9,'Budget 23-24'!A8)))&amp;", "&amp;(ISNUMBER(SEARCH('Backend Coding'!$F$10,'Budget 23-24'!A8)))&amp;", "&amp;(ISNUMBER(SEARCH('Backend Coding'!$F$11,'Budget 23-24'!A8)))&amp;", "&amp;(ISNUMBER(SEARCH('Backend Coding'!$F$12,'Budget 23-24'!A8)))&amp;", "&amp;(ISNUMBER(SEARCH('Backend Coding'!$F$13,'Budget 23-24'!A8)))&amp;", "&amp;(ISNUMBER(SEARCH('Backend Coding'!$F$14,'Budget 23-24'!A8)))&amp;", "&amp;(ISNUMBER(SEARCH('Backend Coding'!$F$15,'Budget 23-24'!A8)))&amp;", "&amp;(ISNUMBER(SEARCH('Backend Coding'!$F$16,'Budget 23-24'!A8)))&amp;", "&amp;(ISNUMBER(SEARCH('Backend Coding'!$F$17,'Budget 23-24'!A8)))&amp;", "&amp;(ISNUMBER(SEARCH('Backend Coding'!$F$18,'Budget 23-24'!A8)))&amp;", "&amp;(ISNUMBER(SEARCH('Backend Coding'!$F$19,'Budget 23-24'!A8)))&amp;", "&amp;(ISNUMBER(SEARCH('Backend Coding'!$F$20,'Budget 23-24'!A8)))&amp;", "&amp;(ISNUMBER(SEARCH('Backend Coding'!$F$21,'Budget 23-24'!A8)))&amp;", "&amp;(ISNUMBER(SEARCH('Backend Coding'!$F$22,'Budget 23-24'!A8)))&amp;", "&amp;(ISNUMBER(SEARCH('Backend Coding'!$F$23,'Budget 23-24'!A8)))&amp;", "&amp;(ISNUMBER(SEARCH('Backend Coding'!$F$24,'Budget 23-24'!A8)))&amp;", "&amp;(ISNUMBER(SEARCH('Backend Coding'!$F$25,'Budget 23-24'!A8)))&amp;", "&amp;(ISNUMBER(SEARCH('Backend Coding'!$F$26,'Budget 23-24'!A8)))</f>
        <v>FALSE, FALSE, FALSE, FALSE, FALSE, FALSE, FALSE, FALSE, FALSE, FALSE, FALSE, FALSE, FALSE, FALSE, FALSE, FALSE, FALSE, FALSE, FALSE, FALSE, FALSE, FALSE, FALSE, FALSE, FALSE</v>
      </c>
      <c r="T8" s="69" t="str">
        <f>(ISNUMBER(SEARCH('Backend Coding'!$H$2,'Budget 23-24'!A8)))&amp;", "&amp;(ISNUMBER(SEARCH('Backend Coding'!$H$3,'Budget 23-24'!A8)))&amp;", "&amp;(ISNUMBER(SEARCH('Backend Coding'!$H$4,'Budget 23-24'!A8)))&amp;", "&amp;(ISNUMBER(SEARCH('Backend Coding'!$H$5,'Budget 23-24'!A8)))&amp;", "&amp;(ISNUMBER(SEARCH('Backend Coding'!$H$6,'Budget 23-24'!A8)))&amp;", "&amp;(ISNUMBER(SEARCH('Backend Coding'!$H$7,'Budget 23-24'!A8)))&amp;", "&amp;(ISNUMBER(SEARCH('Backend Coding'!$H$8,'Budget 23-24'!A8)))&amp;", "&amp;(ISNUMBER(SEARCH('Backend Coding'!$H$9,'Budget 23-24'!A8)))&amp;", "&amp;(ISNUMBER(SEARCH('Backend Coding'!$H$10,'Budget 23-24'!A8)))&amp;", "&amp;(ISNUMBER(SEARCH('Backend Coding'!$H$11,'Budget 23-24'!A8)))&amp;", "&amp;(ISNUMBER(SEARCH('Backend Coding'!$H$12,'Budget 23-24'!A8)))&amp;", "&amp;(ISNUMBER(SEARCH('Backend Coding'!$H$13,'Budget 23-24'!A8)))&amp;", "&amp;(ISNUMBER(SEARCH('Backend Coding'!$H$14,'Budget 23-24'!A8)))&amp;", "&amp;(ISNUMBER(SEARCH('Backend Coding'!$H$15,'Budget 23-24'!A8)))&amp;", "&amp;(ISNUMBER(SEARCH('Backend Coding'!$H$16,'Budget 23-24'!A8)))&amp;", "&amp;(ISNUMBER(SEARCH('Backend Coding'!$H$17,'Budget 23-24'!A8)))&amp;", "&amp;(ISNUMBER(SEARCH('Backend Coding'!$H$18,'Budget 23-24'!A8)))&amp;", "&amp;(ISNUMBER(SEARCH('Backend Coding'!$H$19,'Budget 23-24'!A8)))&amp;", "&amp;(ISNUMBER(SEARCH('Backend Coding'!$H$20,'Budget 23-24'!A8)))&amp;", "&amp;(ISNUMBER(SEARCH('Backend Coding'!$H$21,'Budget 23-24'!A8)))&amp;", "&amp;(ISNUMBER(SEARCH('Backend Coding'!$H$22,'Budget 23-24'!A8)))&amp;", "&amp;(ISNUMBER(SEARCH('Backend Coding'!$H$23,'Budget 23-24'!A8)))&amp;", "&amp;(ISNUMBER(SEARCH('Backend Coding'!$H$24,'Budget 23-24'!A8)))&amp;", "&amp;(ISNUMBER(SEARCH('Backend Coding'!$H$25,'Budget 23-24'!A8)))&amp;", "&amp;(ISNUMBER(SEARCH('Backend Coding'!$H$26,'Budget 23-24'!A8)))</f>
        <v>FALSE, FALSE, FALSE, FALSE, FALSE, FALSE, FALSE, FALSE, FALSE, FALSE, FALSE, FALSE, FALSE, FALSE, FALSE, FALSE, FALSE, FALSE, FALSE, FALSE, FALSE, FALSE, FALSE, FALSE, FALSE</v>
      </c>
      <c r="U8" s="69" t="str">
        <f>(ISNUMBER(SEARCH('Backend Coding'!$J$2,'Budget 23-24'!A8)))&amp;", "&amp;(ISNUMBER(SEARCH('Backend Coding'!$J$3,'Budget 23-24'!A8)))&amp;", "&amp;(ISNUMBER(SEARCH('Backend Coding'!$J$4,'Budget 23-24'!A8)))&amp;", "&amp;(ISNUMBER(SEARCH('Backend Coding'!$J$5,'Budget 23-24'!A8)))&amp;", "&amp;(ISNUMBER(SEARCH('Backend Coding'!$J$6,'Budget 23-24'!A8)))&amp;", "&amp;(ISNUMBER(SEARCH('Backend Coding'!$J$7,'Budget 23-24'!A8)))&amp;", "&amp;(ISNUMBER(SEARCH('Backend Coding'!$J$8,'Budget 23-24'!A8)))&amp;", "&amp;(ISNUMBER(SEARCH('Backend Coding'!$J$9,'Budget 23-24'!A8)))&amp;", "&amp;(ISNUMBER(SEARCH('Backend Coding'!$J$10,'Budget 23-24'!A8)))&amp;", "&amp;(ISNUMBER(SEARCH('Backend Coding'!$J$11,'Budget 23-24'!A8)))&amp;", "&amp;(ISNUMBER(SEARCH('Backend Coding'!$J$12,'Budget 23-24'!A8)))&amp;", "&amp;(ISNUMBER(SEARCH('Backend Coding'!$J$13,'Budget 23-24'!A8)))&amp;", "&amp;(ISNUMBER(SEARCH('Backend Coding'!$J$14,'Budget 23-24'!A8)))&amp;", "&amp;(ISNUMBER(SEARCH('Backend Coding'!$J$15,'Budget 23-24'!A8)))&amp;", "&amp;(ISNUMBER(SEARCH('Backend Coding'!$J$16,'Budget 23-24'!A8)))&amp;", "&amp;(ISNUMBER(SEARCH('Backend Coding'!$J$17,'Budget 23-24'!A8)))&amp;", "&amp;(ISNUMBER(SEARCH('Backend Coding'!$J$18,'Budget 23-24'!A8)))&amp;", "&amp;(ISNUMBER(SEARCH('Backend Coding'!$J$19,'Budget 23-24'!A8)))&amp;", "&amp;(ISNUMBER(SEARCH('Backend Coding'!$J$20,'Budget 23-24'!A8)))&amp;", "&amp;(ISNUMBER(SEARCH('Backend Coding'!$J$21,'Budget 23-24'!A8)))&amp;", "&amp;(ISNUMBER(SEARCH('Backend Coding'!$J$22,'Budget 23-24'!A8)))&amp;", "&amp;(ISNUMBER(SEARCH('Backend Coding'!$J$23,'Budget 23-24'!A8)))&amp;", "&amp;(ISNUMBER(SEARCH('Backend Coding'!$J$24,'Budget 23-24'!A8)))&amp;", "&amp;(ISNUMBER(SEARCH('Backend Coding'!$J$25,'Budget 23-24'!A8)))&amp;", "&amp;(ISNUMBER(SEARCH('Backend Coding'!$J$26,'Budget 23-24'!A8)))</f>
        <v>FALSE, FALSE, FALSE, FALSE, FALSE, FALSE, FALSE, FALSE, FALSE, FALSE, FALSE, FALSE, FALSE, FALSE, FALSE, FALSE, FALSE, FALSE, FALSE, FALSE, FALSE, FALSE, FALSE, FALSE, FALSE</v>
      </c>
    </row>
    <row r="9" spans="1:26" ht="14.25" customHeight="1">
      <c r="A9" s="65" t="s">
        <v>75</v>
      </c>
      <c r="B9" s="60" t="s">
        <v>113</v>
      </c>
      <c r="C9" s="70"/>
      <c r="D9" s="71">
        <v>0.6</v>
      </c>
      <c r="E9" s="71" t="s">
        <v>114</v>
      </c>
      <c r="F9" s="70"/>
      <c r="G9" s="73"/>
      <c r="H9" s="70"/>
      <c r="I9" s="71" t="s">
        <v>110</v>
      </c>
      <c r="J9" s="71">
        <v>111</v>
      </c>
      <c r="K9" s="62"/>
      <c r="L9" s="62"/>
      <c r="M9" s="63"/>
      <c r="N9" s="63"/>
      <c r="O9" s="63">
        <f>76011.56*1.02</f>
        <v>77531.791199999992</v>
      </c>
      <c r="P9" s="46">
        <f t="shared" si="0"/>
        <v>77531.791199999992</v>
      </c>
      <c r="Q9" s="69" t="str">
        <f>(ISNUMBER(SEARCH('Backend Coding'!$B$2,'Budget 23-24'!A9)))&amp;", "&amp;(ISNUMBER(SEARCH('Backend Coding'!$B$3,'Budget 23-24'!A9)))&amp;", "&amp;(ISNUMBER(SEARCH('Backend Coding'!$B$4,'Budget 23-24'!A9)))&amp;", "&amp;(ISNUMBER(SEARCH('Backend Coding'!$B$5,'Budget 23-24'!A9)))&amp;", "&amp;(ISNUMBER(SEARCH('Backend Coding'!$B$6,'Budget 23-24'!A9)))&amp;", "&amp;(ISNUMBER(SEARCH('Backend Coding'!$B$7,'Budget 23-24'!A9)))&amp;", "&amp;(ISNUMBER(SEARCH('Backend Coding'!$B$8,'Budget 23-24'!A9)))&amp;", "&amp;(ISNUMBER(SEARCH('Backend Coding'!$B$9,'Budget 23-24'!A9)))&amp;", "&amp;(ISNUMBER(SEARCH('Backend Coding'!$B$10,'Budget 23-24'!A9)))&amp;", "&amp;(ISNUMBER(SEARCH('Backend Coding'!$B$11,'Budget 23-24'!A9)))&amp;", "&amp;(ISNUMBER(SEARCH('Backend Coding'!$B$12,'Budget 23-24'!A9)))&amp;", "&amp;(ISNUMBER(SEARCH('Backend Coding'!$B$13,'Budget 23-24'!A9)))&amp;", "&amp;(ISNUMBER(SEARCH('Backend Coding'!$B$14,'Budget 23-24'!A9)))&amp;", "&amp;(ISNUMBER(SEARCH('Backend Coding'!$B$15,'Budget 23-24'!A9)))&amp;", "&amp;(ISNUMBER(SEARCH('Backend Coding'!$B$16,'Budget 23-24'!A9)))&amp;", "&amp;(ISNUMBER(SEARCH('Backend Coding'!$B$17,'Budget 23-24'!A9)))&amp;", "&amp;(ISNUMBER(SEARCH('Backend Coding'!$B$18,'Budget 23-24'!A9)))&amp;", "&amp;(ISNUMBER(SEARCH('Backend Coding'!$B$19,'Budget 23-24'!A9)))&amp;", "&amp;(ISNUMBER(SEARCH('Backend Coding'!$B$20,'Budget 23-24'!A9)))&amp;", "&amp;(ISNUMBER(SEARCH('Backend Coding'!$B$21,'Budget 23-24'!A9)))&amp;", "&amp;(ISNUMBER(SEARCH('Backend Coding'!$B$22,'Budget 23-24'!A9)))&amp;", "&amp;(ISNUMBER(SEARCH('Backend Coding'!$B$23,'Budget 23-24'!A9)))&amp;", "&amp;(ISNUMBER(SEARCH('Backend Coding'!$B$24,'Budget 23-24'!A9)))&amp;", "&amp;(ISNUMBER(SEARCH('Backend Coding'!$B$25,'Budget 23-24'!A9)))&amp;", "&amp;(ISNUMBER(SEARCH('Backend Coding'!$B$26,'Budget 23-24'!A9)))</f>
        <v>FALSE, FALSE, FALSE, FALSE, FALSE, FALSE, FALSE, FALSE, FALSE, FALSE, FALSE, FALSE, FALSE, FALSE, FALSE, FALSE, FALSE, FALSE, FALSE, FALSE, FALSE, FALSE, FALSE, FALSE, FALSE</v>
      </c>
      <c r="R9" s="69" t="str">
        <f>(ISNUMBER(SEARCH('Backend Coding'!$D$2,'Budget 23-24'!A9)))&amp;", "&amp;(ISNUMBER(SEARCH('Backend Coding'!$D$3,'Budget 23-24'!A9)))&amp;", "&amp;(ISNUMBER(SEARCH('Backend Coding'!$D$4,'Budget 23-24'!A9)))&amp;", "&amp;(ISNUMBER(SEARCH('Backend Coding'!$D$5,'Budget 23-24'!A9)))&amp;", "&amp;(ISNUMBER(SEARCH('Backend Coding'!$D$6,'Budget 23-24'!A9)))&amp;", "&amp;(ISNUMBER(SEARCH('Backend Coding'!$D$7,'Budget 23-24'!A9)))&amp;", "&amp;(ISNUMBER(SEARCH('Backend Coding'!$D$8,'Budget 23-24'!A9)))&amp;", "&amp;(ISNUMBER(SEARCH('Backend Coding'!$D$9,'Budget 23-24'!A9)))&amp;", "&amp;(ISNUMBER(SEARCH('Backend Coding'!$D$10,'Budget 23-24'!A9)))&amp;", "&amp;(ISNUMBER(SEARCH('Backend Coding'!$D$11,'Budget 23-24'!A9)))&amp;", "&amp;(ISNUMBER(SEARCH('Backend Coding'!$D$12,'Budget 23-24'!A9)))&amp;", "&amp;(ISNUMBER(SEARCH('Backend Coding'!$D$13,'Budget 23-24'!A9)))&amp;", "&amp;(ISNUMBER(SEARCH('Backend Coding'!$D$14,'Budget 23-24'!A9)))&amp;", "&amp;(ISNUMBER(SEARCH('Backend Coding'!$D$15,'Budget 23-24'!A9)))&amp;", "&amp;(ISNUMBER(SEARCH('Backend Coding'!$D$16,'Budget 23-24'!A9)))&amp;", "&amp;(ISNUMBER(SEARCH('Backend Coding'!$D$17,'Budget 23-24'!A9)))&amp;", "&amp;(ISNUMBER(SEARCH('Backend Coding'!$D$18,'Budget 23-24'!A9)))&amp;", "&amp;(ISNUMBER(SEARCH('Backend Coding'!$D$19,'Budget 23-24'!A9)))&amp;", "&amp;(ISNUMBER(SEARCH('Backend Coding'!$D$20,'Budget 23-24'!A9)))&amp;", "&amp;(ISNUMBER(SEARCH('Backend Coding'!$D$21,'Budget 23-24'!A9)))&amp;", "&amp;(ISNUMBER(SEARCH('Backend Coding'!$D$22,'Budget 23-24'!A9)))&amp;", "&amp;(ISNUMBER(SEARCH('Backend Coding'!$D$23,'Budget 23-24'!A9)))&amp;", "&amp;(ISNUMBER(SEARCH('Backend Coding'!$D$24,'Budget 23-24'!A9)))&amp;", "&amp;(ISNUMBER(SEARCH('Backend Coding'!$D$25,'Budget 23-24'!A9)))&amp;", "&amp;(ISNUMBER(SEARCH('Backend Coding'!$D$26,'Budget 23-24'!A9)))</f>
        <v>FALSE, FALSE, FALSE, FALSE, FALSE, FALSE, FALSE, FALSE, FALSE, FALSE, FALSE, FALSE, FALSE, FALSE, FALSE, FALSE, FALSE, FALSE, FALSE, FALSE, FALSE, FALSE, FALSE, FALSE, FALSE</v>
      </c>
      <c r="S9" s="69" t="str">
        <f>(ISNUMBER(SEARCH('Backend Coding'!$F$2,'Budget 23-24'!A9)))&amp;", "&amp;(ISNUMBER(SEARCH('Backend Coding'!$F$3,'Budget 23-24'!A9)))&amp;", "&amp;(ISNUMBER(SEARCH('Backend Coding'!$F$4,'Budget 23-24'!A9)))&amp;", "&amp;(ISNUMBER(SEARCH('Backend Coding'!$F$5,'Budget 23-24'!A9)))&amp;", "&amp;(ISNUMBER(SEARCH('Backend Coding'!$F$6,'Budget 23-24'!A9)))&amp;", "&amp;(ISNUMBER(SEARCH('Backend Coding'!$F$7,'Budget 23-24'!A9)))&amp;", "&amp;(ISNUMBER(SEARCH('Backend Coding'!$F$8,'Budget 23-24'!A9)))&amp;", "&amp;(ISNUMBER(SEARCH('Backend Coding'!$F$9,'Budget 23-24'!A9)))&amp;", "&amp;(ISNUMBER(SEARCH('Backend Coding'!$F$10,'Budget 23-24'!A9)))&amp;", "&amp;(ISNUMBER(SEARCH('Backend Coding'!$F$11,'Budget 23-24'!A9)))&amp;", "&amp;(ISNUMBER(SEARCH('Backend Coding'!$F$12,'Budget 23-24'!A9)))&amp;", "&amp;(ISNUMBER(SEARCH('Backend Coding'!$F$13,'Budget 23-24'!A9)))&amp;", "&amp;(ISNUMBER(SEARCH('Backend Coding'!$F$14,'Budget 23-24'!A9)))&amp;", "&amp;(ISNUMBER(SEARCH('Backend Coding'!$F$15,'Budget 23-24'!A9)))&amp;", "&amp;(ISNUMBER(SEARCH('Backend Coding'!$F$16,'Budget 23-24'!A9)))&amp;", "&amp;(ISNUMBER(SEARCH('Backend Coding'!$F$17,'Budget 23-24'!A9)))&amp;", "&amp;(ISNUMBER(SEARCH('Backend Coding'!$F$18,'Budget 23-24'!A9)))&amp;", "&amp;(ISNUMBER(SEARCH('Backend Coding'!$F$19,'Budget 23-24'!A9)))&amp;", "&amp;(ISNUMBER(SEARCH('Backend Coding'!$F$20,'Budget 23-24'!A9)))&amp;", "&amp;(ISNUMBER(SEARCH('Backend Coding'!$F$21,'Budget 23-24'!A9)))&amp;", "&amp;(ISNUMBER(SEARCH('Backend Coding'!$F$22,'Budget 23-24'!A9)))&amp;", "&amp;(ISNUMBER(SEARCH('Backend Coding'!$F$23,'Budget 23-24'!A9)))&amp;", "&amp;(ISNUMBER(SEARCH('Backend Coding'!$F$24,'Budget 23-24'!A9)))&amp;", "&amp;(ISNUMBER(SEARCH('Backend Coding'!$F$25,'Budget 23-24'!A9)))&amp;", "&amp;(ISNUMBER(SEARCH('Backend Coding'!$F$26,'Budget 23-24'!A9)))</f>
        <v>FALSE, FALSE, FALSE, FALSE, FALSE, FALSE, FALSE, FALSE, FALSE, FALSE, FALSE, FALSE, FALSE, FALSE, FALSE, FALSE, FALSE, FALSE, FALSE, FALSE, FALSE, FALSE, FALSE, FALSE, FALSE</v>
      </c>
      <c r="T9" s="69" t="str">
        <f>(ISNUMBER(SEARCH('Backend Coding'!$H$2,'Budget 23-24'!A9)))&amp;", "&amp;(ISNUMBER(SEARCH('Backend Coding'!$H$3,'Budget 23-24'!A9)))&amp;", "&amp;(ISNUMBER(SEARCH('Backend Coding'!$H$4,'Budget 23-24'!A9)))&amp;", "&amp;(ISNUMBER(SEARCH('Backend Coding'!$H$5,'Budget 23-24'!A9)))&amp;", "&amp;(ISNUMBER(SEARCH('Backend Coding'!$H$6,'Budget 23-24'!A9)))&amp;", "&amp;(ISNUMBER(SEARCH('Backend Coding'!$H$7,'Budget 23-24'!A9)))&amp;", "&amp;(ISNUMBER(SEARCH('Backend Coding'!$H$8,'Budget 23-24'!A9)))&amp;", "&amp;(ISNUMBER(SEARCH('Backend Coding'!$H$9,'Budget 23-24'!A9)))&amp;", "&amp;(ISNUMBER(SEARCH('Backend Coding'!$H$10,'Budget 23-24'!A9)))&amp;", "&amp;(ISNUMBER(SEARCH('Backend Coding'!$H$11,'Budget 23-24'!A9)))&amp;", "&amp;(ISNUMBER(SEARCH('Backend Coding'!$H$12,'Budget 23-24'!A9)))&amp;", "&amp;(ISNUMBER(SEARCH('Backend Coding'!$H$13,'Budget 23-24'!A9)))&amp;", "&amp;(ISNUMBER(SEARCH('Backend Coding'!$H$14,'Budget 23-24'!A9)))&amp;", "&amp;(ISNUMBER(SEARCH('Backend Coding'!$H$15,'Budget 23-24'!A9)))&amp;", "&amp;(ISNUMBER(SEARCH('Backend Coding'!$H$16,'Budget 23-24'!A9)))&amp;", "&amp;(ISNUMBER(SEARCH('Backend Coding'!$H$17,'Budget 23-24'!A9)))&amp;", "&amp;(ISNUMBER(SEARCH('Backend Coding'!$H$18,'Budget 23-24'!A9)))&amp;", "&amp;(ISNUMBER(SEARCH('Backend Coding'!$H$19,'Budget 23-24'!A9)))&amp;", "&amp;(ISNUMBER(SEARCH('Backend Coding'!$H$20,'Budget 23-24'!A9)))&amp;", "&amp;(ISNUMBER(SEARCH('Backend Coding'!$H$21,'Budget 23-24'!A9)))&amp;", "&amp;(ISNUMBER(SEARCH('Backend Coding'!$H$22,'Budget 23-24'!A9)))&amp;", "&amp;(ISNUMBER(SEARCH('Backend Coding'!$H$23,'Budget 23-24'!A9)))&amp;", "&amp;(ISNUMBER(SEARCH('Backend Coding'!$H$24,'Budget 23-24'!A9)))&amp;", "&amp;(ISNUMBER(SEARCH('Backend Coding'!$H$25,'Budget 23-24'!A9)))&amp;", "&amp;(ISNUMBER(SEARCH('Backend Coding'!$H$26,'Budget 23-24'!A9)))</f>
        <v>FALSE, FALSE, FALSE, FALSE, FALSE, FALSE, FALSE, FALSE, FALSE, FALSE, FALSE, FALSE, FALSE, FALSE, FALSE, FALSE, FALSE, FALSE, FALSE, FALSE, FALSE, FALSE, FALSE, FALSE, FALSE</v>
      </c>
      <c r="U9" s="69" t="str">
        <f>(ISNUMBER(SEARCH('Backend Coding'!$J$2,'Budget 23-24'!A9)))&amp;", "&amp;(ISNUMBER(SEARCH('Backend Coding'!$J$3,'Budget 23-24'!A9)))&amp;", "&amp;(ISNUMBER(SEARCH('Backend Coding'!$J$4,'Budget 23-24'!A9)))&amp;", "&amp;(ISNUMBER(SEARCH('Backend Coding'!$J$5,'Budget 23-24'!A9)))&amp;", "&amp;(ISNUMBER(SEARCH('Backend Coding'!$J$6,'Budget 23-24'!A9)))&amp;", "&amp;(ISNUMBER(SEARCH('Backend Coding'!$J$7,'Budget 23-24'!A9)))&amp;", "&amp;(ISNUMBER(SEARCH('Backend Coding'!$J$8,'Budget 23-24'!A9)))&amp;", "&amp;(ISNUMBER(SEARCH('Backend Coding'!$J$9,'Budget 23-24'!A9)))&amp;", "&amp;(ISNUMBER(SEARCH('Backend Coding'!$J$10,'Budget 23-24'!A9)))&amp;", "&amp;(ISNUMBER(SEARCH('Backend Coding'!$J$11,'Budget 23-24'!A9)))&amp;", "&amp;(ISNUMBER(SEARCH('Backend Coding'!$J$12,'Budget 23-24'!A9)))&amp;", "&amp;(ISNUMBER(SEARCH('Backend Coding'!$J$13,'Budget 23-24'!A9)))&amp;", "&amp;(ISNUMBER(SEARCH('Backend Coding'!$J$14,'Budget 23-24'!A9)))&amp;", "&amp;(ISNUMBER(SEARCH('Backend Coding'!$J$15,'Budget 23-24'!A9)))&amp;", "&amp;(ISNUMBER(SEARCH('Backend Coding'!$J$16,'Budget 23-24'!A9)))&amp;", "&amp;(ISNUMBER(SEARCH('Backend Coding'!$J$17,'Budget 23-24'!A9)))&amp;", "&amp;(ISNUMBER(SEARCH('Backend Coding'!$J$18,'Budget 23-24'!A9)))&amp;", "&amp;(ISNUMBER(SEARCH('Backend Coding'!$J$19,'Budget 23-24'!A9)))&amp;", "&amp;(ISNUMBER(SEARCH('Backend Coding'!$J$20,'Budget 23-24'!A9)))&amp;", "&amp;(ISNUMBER(SEARCH('Backend Coding'!$J$21,'Budget 23-24'!A9)))&amp;", "&amp;(ISNUMBER(SEARCH('Backend Coding'!$J$22,'Budget 23-24'!A9)))&amp;", "&amp;(ISNUMBER(SEARCH('Backend Coding'!$J$23,'Budget 23-24'!A9)))&amp;", "&amp;(ISNUMBER(SEARCH('Backend Coding'!$J$24,'Budget 23-24'!A9)))&amp;", "&amp;(ISNUMBER(SEARCH('Backend Coding'!$J$25,'Budget 23-24'!A9)))&amp;", "&amp;(ISNUMBER(SEARCH('Backend Coding'!$J$26,'Budget 23-24'!A9)))</f>
        <v>FALSE, FALSE, FALSE, FALSE, FALSE, FALSE, FALSE, FALSE, FALSE, FALSE, FALSE, FALSE, FALSE, FALSE, FALSE, FALSE, FALSE, FALSE, FALSE, FALSE, FALSE, FALSE, FALSE, FALSE, FALSE</v>
      </c>
    </row>
    <row r="10" spans="1:26" ht="14.25" customHeight="1">
      <c r="A10" s="65" t="s">
        <v>24</v>
      </c>
      <c r="B10" s="60" t="s">
        <v>115</v>
      </c>
      <c r="C10" s="70"/>
      <c r="D10" s="71">
        <v>1</v>
      </c>
      <c r="E10" s="71" t="s">
        <v>109</v>
      </c>
      <c r="F10" s="70"/>
      <c r="G10" s="70"/>
      <c r="H10" s="70"/>
      <c r="I10" s="71" t="s">
        <v>110</v>
      </c>
      <c r="J10" s="71">
        <v>112</v>
      </c>
      <c r="K10" s="62"/>
      <c r="L10" s="62"/>
      <c r="M10" s="63"/>
      <c r="N10" s="63"/>
      <c r="O10" s="63">
        <f>69295.91*1.05</f>
        <v>72760.705500000011</v>
      </c>
      <c r="P10" s="46">
        <f t="shared" si="0"/>
        <v>72760.705500000011</v>
      </c>
      <c r="Q10" s="69" t="str">
        <f>(ISNUMBER(SEARCH('Backend Coding'!$B$2,'Budget 23-24'!A10)))&amp;", "&amp;(ISNUMBER(SEARCH('Backend Coding'!$B$3,'Budget 23-24'!A10)))&amp;", "&amp;(ISNUMBER(SEARCH('Backend Coding'!$B$4,'Budget 23-24'!A10)))&amp;", "&amp;(ISNUMBER(SEARCH('Backend Coding'!$B$5,'Budget 23-24'!A10)))&amp;", "&amp;(ISNUMBER(SEARCH('Backend Coding'!$B$6,'Budget 23-24'!A10)))&amp;", "&amp;(ISNUMBER(SEARCH('Backend Coding'!$B$7,'Budget 23-24'!A10)))&amp;", "&amp;(ISNUMBER(SEARCH('Backend Coding'!$B$8,'Budget 23-24'!A10)))&amp;", "&amp;(ISNUMBER(SEARCH('Backend Coding'!$B$9,'Budget 23-24'!A10)))&amp;", "&amp;(ISNUMBER(SEARCH('Backend Coding'!$B$10,'Budget 23-24'!A10)))&amp;", "&amp;(ISNUMBER(SEARCH('Backend Coding'!$B$11,'Budget 23-24'!A10)))&amp;", "&amp;(ISNUMBER(SEARCH('Backend Coding'!$B$12,'Budget 23-24'!A10)))&amp;", "&amp;(ISNUMBER(SEARCH('Backend Coding'!$B$13,'Budget 23-24'!A10)))&amp;", "&amp;(ISNUMBER(SEARCH('Backend Coding'!$B$14,'Budget 23-24'!A10)))&amp;", "&amp;(ISNUMBER(SEARCH('Backend Coding'!$B$15,'Budget 23-24'!A10)))&amp;", "&amp;(ISNUMBER(SEARCH('Backend Coding'!$B$16,'Budget 23-24'!A10)))&amp;", "&amp;(ISNUMBER(SEARCH('Backend Coding'!$B$17,'Budget 23-24'!A10)))&amp;", "&amp;(ISNUMBER(SEARCH('Backend Coding'!$B$18,'Budget 23-24'!A10)))&amp;", "&amp;(ISNUMBER(SEARCH('Backend Coding'!$B$19,'Budget 23-24'!A10)))&amp;", "&amp;(ISNUMBER(SEARCH('Backend Coding'!$B$20,'Budget 23-24'!A10)))&amp;", "&amp;(ISNUMBER(SEARCH('Backend Coding'!$B$21,'Budget 23-24'!A10)))&amp;", "&amp;(ISNUMBER(SEARCH('Backend Coding'!$B$22,'Budget 23-24'!A10)))&amp;", "&amp;(ISNUMBER(SEARCH('Backend Coding'!$B$23,'Budget 23-24'!A10)))&amp;", "&amp;(ISNUMBER(SEARCH('Backend Coding'!$B$24,'Budget 23-24'!A10)))&amp;", "&amp;(ISNUMBER(SEARCH('Backend Coding'!$B$25,'Budget 23-24'!A10)))&amp;", "&amp;(ISNUMBER(SEARCH('Backend Coding'!$B$26,'Budget 23-24'!A10)))</f>
        <v>FALSE, FALSE, FALSE, FALSE, FALSE, FALSE, FALSE, FALSE, FALSE, FALSE, FALSE, FALSE, FALSE, FALSE, FALSE, FALSE, FALSE, FALSE, FALSE, FALSE, FALSE, FALSE, FALSE, FALSE, FALSE</v>
      </c>
      <c r="R10" s="69" t="str">
        <f>(ISNUMBER(SEARCH('Backend Coding'!$D$2,'Budget 23-24'!A10)))&amp;", "&amp;(ISNUMBER(SEARCH('Backend Coding'!$D$3,'Budget 23-24'!A10)))&amp;", "&amp;(ISNUMBER(SEARCH('Backend Coding'!$D$4,'Budget 23-24'!A10)))&amp;", "&amp;(ISNUMBER(SEARCH('Backend Coding'!$D$5,'Budget 23-24'!A10)))&amp;", "&amp;(ISNUMBER(SEARCH('Backend Coding'!$D$6,'Budget 23-24'!A10)))&amp;", "&amp;(ISNUMBER(SEARCH('Backend Coding'!$D$7,'Budget 23-24'!A10)))&amp;", "&amp;(ISNUMBER(SEARCH('Backend Coding'!$D$8,'Budget 23-24'!A10)))&amp;", "&amp;(ISNUMBER(SEARCH('Backend Coding'!$D$9,'Budget 23-24'!A10)))&amp;", "&amp;(ISNUMBER(SEARCH('Backend Coding'!$D$10,'Budget 23-24'!A10)))&amp;", "&amp;(ISNUMBER(SEARCH('Backend Coding'!$D$11,'Budget 23-24'!A10)))&amp;", "&amp;(ISNUMBER(SEARCH('Backend Coding'!$D$12,'Budget 23-24'!A10)))&amp;", "&amp;(ISNUMBER(SEARCH('Backend Coding'!$D$13,'Budget 23-24'!A10)))&amp;", "&amp;(ISNUMBER(SEARCH('Backend Coding'!$D$14,'Budget 23-24'!A10)))&amp;", "&amp;(ISNUMBER(SEARCH('Backend Coding'!$D$15,'Budget 23-24'!A10)))&amp;", "&amp;(ISNUMBER(SEARCH('Backend Coding'!$D$16,'Budget 23-24'!A10)))&amp;", "&amp;(ISNUMBER(SEARCH('Backend Coding'!$D$17,'Budget 23-24'!A10)))&amp;", "&amp;(ISNUMBER(SEARCH('Backend Coding'!$D$18,'Budget 23-24'!A10)))&amp;", "&amp;(ISNUMBER(SEARCH('Backend Coding'!$D$19,'Budget 23-24'!A10)))&amp;", "&amp;(ISNUMBER(SEARCH('Backend Coding'!$D$20,'Budget 23-24'!A10)))&amp;", "&amp;(ISNUMBER(SEARCH('Backend Coding'!$D$21,'Budget 23-24'!A10)))&amp;", "&amp;(ISNUMBER(SEARCH('Backend Coding'!$D$22,'Budget 23-24'!A10)))&amp;", "&amp;(ISNUMBER(SEARCH('Backend Coding'!$D$23,'Budget 23-24'!A10)))&amp;", "&amp;(ISNUMBER(SEARCH('Backend Coding'!$D$24,'Budget 23-24'!A10)))&amp;", "&amp;(ISNUMBER(SEARCH('Backend Coding'!$D$25,'Budget 23-24'!A10)))&amp;", "&amp;(ISNUMBER(SEARCH('Backend Coding'!$D$26,'Budget 23-24'!A10)))</f>
        <v>FALSE, FALSE, FALSE, FALSE, FALSE, FALSE, FALSE, FALSE, FALSE, FALSE, FALSE, FALSE, FALSE, FALSE, FALSE, FALSE, FALSE, FALSE, FALSE, FALSE, FALSE, FALSE, FALSE, FALSE, FALSE</v>
      </c>
      <c r="S10" s="69" t="str">
        <f>(ISNUMBER(SEARCH('Backend Coding'!$F$2,'Budget 23-24'!A10)))&amp;", "&amp;(ISNUMBER(SEARCH('Backend Coding'!$F$3,'Budget 23-24'!A10)))&amp;", "&amp;(ISNUMBER(SEARCH('Backend Coding'!$F$4,'Budget 23-24'!A10)))&amp;", "&amp;(ISNUMBER(SEARCH('Backend Coding'!$F$5,'Budget 23-24'!A10)))&amp;", "&amp;(ISNUMBER(SEARCH('Backend Coding'!$F$6,'Budget 23-24'!A10)))&amp;", "&amp;(ISNUMBER(SEARCH('Backend Coding'!$F$7,'Budget 23-24'!A10)))&amp;", "&amp;(ISNUMBER(SEARCH('Backend Coding'!$F$8,'Budget 23-24'!A10)))&amp;", "&amp;(ISNUMBER(SEARCH('Backend Coding'!$F$9,'Budget 23-24'!A10)))&amp;", "&amp;(ISNUMBER(SEARCH('Backend Coding'!$F$10,'Budget 23-24'!A10)))&amp;", "&amp;(ISNUMBER(SEARCH('Backend Coding'!$F$11,'Budget 23-24'!A10)))&amp;", "&amp;(ISNUMBER(SEARCH('Backend Coding'!$F$12,'Budget 23-24'!A10)))&amp;", "&amp;(ISNUMBER(SEARCH('Backend Coding'!$F$13,'Budget 23-24'!A10)))&amp;", "&amp;(ISNUMBER(SEARCH('Backend Coding'!$F$14,'Budget 23-24'!A10)))&amp;", "&amp;(ISNUMBER(SEARCH('Backend Coding'!$F$15,'Budget 23-24'!A10)))&amp;", "&amp;(ISNUMBER(SEARCH('Backend Coding'!$F$16,'Budget 23-24'!A10)))&amp;", "&amp;(ISNUMBER(SEARCH('Backend Coding'!$F$17,'Budget 23-24'!A10)))&amp;", "&amp;(ISNUMBER(SEARCH('Backend Coding'!$F$18,'Budget 23-24'!A10)))&amp;", "&amp;(ISNUMBER(SEARCH('Backend Coding'!$F$19,'Budget 23-24'!A10)))&amp;", "&amp;(ISNUMBER(SEARCH('Backend Coding'!$F$20,'Budget 23-24'!A10)))&amp;", "&amp;(ISNUMBER(SEARCH('Backend Coding'!$F$21,'Budget 23-24'!A10)))&amp;", "&amp;(ISNUMBER(SEARCH('Backend Coding'!$F$22,'Budget 23-24'!A10)))&amp;", "&amp;(ISNUMBER(SEARCH('Backend Coding'!$F$23,'Budget 23-24'!A10)))&amp;", "&amp;(ISNUMBER(SEARCH('Backend Coding'!$F$24,'Budget 23-24'!A10)))&amp;", "&amp;(ISNUMBER(SEARCH('Backend Coding'!$F$25,'Budget 23-24'!A10)))&amp;", "&amp;(ISNUMBER(SEARCH('Backend Coding'!$F$26,'Budget 23-24'!A10)))</f>
        <v>FALSE, FALSE, FALSE, FALSE, FALSE, FALSE, FALSE, FALSE, FALSE, FALSE, FALSE, FALSE, FALSE, FALSE, FALSE, FALSE, FALSE, FALSE, FALSE, FALSE, FALSE, FALSE, FALSE, FALSE, FALSE</v>
      </c>
      <c r="T10" s="69" t="str">
        <f>(ISNUMBER(SEARCH('Backend Coding'!$H$2,'Budget 23-24'!A10)))&amp;", "&amp;(ISNUMBER(SEARCH('Backend Coding'!$H$3,'Budget 23-24'!A10)))&amp;", "&amp;(ISNUMBER(SEARCH('Backend Coding'!$H$4,'Budget 23-24'!A10)))&amp;", "&amp;(ISNUMBER(SEARCH('Backend Coding'!$H$5,'Budget 23-24'!A10)))&amp;", "&amp;(ISNUMBER(SEARCH('Backend Coding'!$H$6,'Budget 23-24'!A10)))&amp;", "&amp;(ISNUMBER(SEARCH('Backend Coding'!$H$7,'Budget 23-24'!A10)))&amp;", "&amp;(ISNUMBER(SEARCH('Backend Coding'!$H$8,'Budget 23-24'!A10)))&amp;", "&amp;(ISNUMBER(SEARCH('Backend Coding'!$H$9,'Budget 23-24'!A10)))&amp;", "&amp;(ISNUMBER(SEARCH('Backend Coding'!$H$10,'Budget 23-24'!A10)))&amp;", "&amp;(ISNUMBER(SEARCH('Backend Coding'!$H$11,'Budget 23-24'!A10)))&amp;", "&amp;(ISNUMBER(SEARCH('Backend Coding'!$H$12,'Budget 23-24'!A10)))&amp;", "&amp;(ISNUMBER(SEARCH('Backend Coding'!$H$13,'Budget 23-24'!A10)))&amp;", "&amp;(ISNUMBER(SEARCH('Backend Coding'!$H$14,'Budget 23-24'!A10)))&amp;", "&amp;(ISNUMBER(SEARCH('Backend Coding'!$H$15,'Budget 23-24'!A10)))&amp;", "&amp;(ISNUMBER(SEARCH('Backend Coding'!$H$16,'Budget 23-24'!A10)))&amp;", "&amp;(ISNUMBER(SEARCH('Backend Coding'!$H$17,'Budget 23-24'!A10)))&amp;", "&amp;(ISNUMBER(SEARCH('Backend Coding'!$H$18,'Budget 23-24'!A10)))&amp;", "&amp;(ISNUMBER(SEARCH('Backend Coding'!$H$19,'Budget 23-24'!A10)))&amp;", "&amp;(ISNUMBER(SEARCH('Backend Coding'!$H$20,'Budget 23-24'!A10)))&amp;", "&amp;(ISNUMBER(SEARCH('Backend Coding'!$H$21,'Budget 23-24'!A10)))&amp;", "&amp;(ISNUMBER(SEARCH('Backend Coding'!$H$22,'Budget 23-24'!A10)))&amp;", "&amp;(ISNUMBER(SEARCH('Backend Coding'!$H$23,'Budget 23-24'!A10)))&amp;", "&amp;(ISNUMBER(SEARCH('Backend Coding'!$H$24,'Budget 23-24'!A10)))&amp;", "&amp;(ISNUMBER(SEARCH('Backend Coding'!$H$25,'Budget 23-24'!A10)))&amp;", "&amp;(ISNUMBER(SEARCH('Backend Coding'!$H$26,'Budget 23-24'!A10)))</f>
        <v>FALSE, FALSE, FALSE, FALSE, FALSE, FALSE, FALSE, FALSE, FALSE, FALSE, FALSE, FALSE, FALSE, FALSE, FALSE, FALSE, FALSE, FALSE, FALSE, FALSE, FALSE, FALSE, FALSE, FALSE, FALSE</v>
      </c>
      <c r="U10" s="69" t="str">
        <f>(ISNUMBER(SEARCH('Backend Coding'!$J$2,'Budget 23-24'!A10)))&amp;", "&amp;(ISNUMBER(SEARCH('Backend Coding'!$J$3,'Budget 23-24'!A10)))&amp;", "&amp;(ISNUMBER(SEARCH('Backend Coding'!$J$4,'Budget 23-24'!A10)))&amp;", "&amp;(ISNUMBER(SEARCH('Backend Coding'!$J$5,'Budget 23-24'!A10)))&amp;", "&amp;(ISNUMBER(SEARCH('Backend Coding'!$J$6,'Budget 23-24'!A10)))&amp;", "&amp;(ISNUMBER(SEARCH('Backend Coding'!$J$7,'Budget 23-24'!A10)))&amp;", "&amp;(ISNUMBER(SEARCH('Backend Coding'!$J$8,'Budget 23-24'!A10)))&amp;", "&amp;(ISNUMBER(SEARCH('Backend Coding'!$J$9,'Budget 23-24'!A10)))&amp;", "&amp;(ISNUMBER(SEARCH('Backend Coding'!$J$10,'Budget 23-24'!A10)))&amp;", "&amp;(ISNUMBER(SEARCH('Backend Coding'!$J$11,'Budget 23-24'!A10)))&amp;", "&amp;(ISNUMBER(SEARCH('Backend Coding'!$J$12,'Budget 23-24'!A10)))&amp;", "&amp;(ISNUMBER(SEARCH('Backend Coding'!$J$13,'Budget 23-24'!A10)))&amp;", "&amp;(ISNUMBER(SEARCH('Backend Coding'!$J$14,'Budget 23-24'!A10)))&amp;", "&amp;(ISNUMBER(SEARCH('Backend Coding'!$J$15,'Budget 23-24'!A10)))&amp;", "&amp;(ISNUMBER(SEARCH('Backend Coding'!$J$16,'Budget 23-24'!A10)))&amp;", "&amp;(ISNUMBER(SEARCH('Backend Coding'!$J$17,'Budget 23-24'!A10)))&amp;", "&amp;(ISNUMBER(SEARCH('Backend Coding'!$J$18,'Budget 23-24'!A10)))&amp;", "&amp;(ISNUMBER(SEARCH('Backend Coding'!$J$19,'Budget 23-24'!A10)))&amp;", "&amp;(ISNUMBER(SEARCH('Backend Coding'!$J$20,'Budget 23-24'!A10)))&amp;", "&amp;(ISNUMBER(SEARCH('Backend Coding'!$J$21,'Budget 23-24'!A10)))&amp;", "&amp;(ISNUMBER(SEARCH('Backend Coding'!$J$22,'Budget 23-24'!A10)))&amp;", "&amp;(ISNUMBER(SEARCH('Backend Coding'!$J$23,'Budget 23-24'!A10)))&amp;", "&amp;(ISNUMBER(SEARCH('Backend Coding'!$J$24,'Budget 23-24'!A10)))&amp;", "&amp;(ISNUMBER(SEARCH('Backend Coding'!$J$25,'Budget 23-24'!A10)))&amp;", "&amp;(ISNUMBER(SEARCH('Backend Coding'!$J$26,'Budget 23-24'!A10)))</f>
        <v>FALSE, FALSE, FALSE, FALSE, FALSE, FALSE, FALSE, FALSE, FALSE, FALSE, FALSE, FALSE, FALSE, FALSE, FALSE, FALSE, FALSE, FALSE, FALSE, FALSE, FALSE, FALSE, FALSE, FALSE, FALSE</v>
      </c>
    </row>
    <row r="11" spans="1:26" ht="14.25" customHeight="1">
      <c r="A11" s="65" t="s">
        <v>75</v>
      </c>
      <c r="B11" s="60" t="s">
        <v>116</v>
      </c>
      <c r="C11" s="70"/>
      <c r="D11" s="71">
        <v>0.4</v>
      </c>
      <c r="E11" s="71" t="s">
        <v>109</v>
      </c>
      <c r="F11" s="70"/>
      <c r="G11" s="70"/>
      <c r="H11" s="70"/>
      <c r="I11" s="71" t="s">
        <v>110</v>
      </c>
      <c r="J11" s="71">
        <v>113</v>
      </c>
      <c r="K11" s="62"/>
      <c r="L11" s="62"/>
      <c r="M11" s="63"/>
      <c r="N11" s="63"/>
      <c r="O11" s="63">
        <f>67452.15*1.02</f>
        <v>68801.192999999999</v>
      </c>
      <c r="P11" s="46">
        <f t="shared" si="0"/>
        <v>68801.192999999999</v>
      </c>
      <c r="Q11" s="69" t="str">
        <f>(ISNUMBER(SEARCH('Backend Coding'!$B$2,'Budget 23-24'!A11)))&amp;", "&amp;(ISNUMBER(SEARCH('Backend Coding'!$B$3,'Budget 23-24'!A11)))&amp;", "&amp;(ISNUMBER(SEARCH('Backend Coding'!$B$4,'Budget 23-24'!A11)))&amp;", "&amp;(ISNUMBER(SEARCH('Backend Coding'!$B$5,'Budget 23-24'!A11)))&amp;", "&amp;(ISNUMBER(SEARCH('Backend Coding'!$B$6,'Budget 23-24'!A11)))&amp;", "&amp;(ISNUMBER(SEARCH('Backend Coding'!$B$7,'Budget 23-24'!A11)))&amp;", "&amp;(ISNUMBER(SEARCH('Backend Coding'!$B$8,'Budget 23-24'!A11)))&amp;", "&amp;(ISNUMBER(SEARCH('Backend Coding'!$B$9,'Budget 23-24'!A11)))&amp;", "&amp;(ISNUMBER(SEARCH('Backend Coding'!$B$10,'Budget 23-24'!A11)))&amp;", "&amp;(ISNUMBER(SEARCH('Backend Coding'!$B$11,'Budget 23-24'!A11)))&amp;", "&amp;(ISNUMBER(SEARCH('Backend Coding'!$B$12,'Budget 23-24'!A11)))&amp;", "&amp;(ISNUMBER(SEARCH('Backend Coding'!$B$13,'Budget 23-24'!A11)))&amp;", "&amp;(ISNUMBER(SEARCH('Backend Coding'!$B$14,'Budget 23-24'!A11)))&amp;", "&amp;(ISNUMBER(SEARCH('Backend Coding'!$B$15,'Budget 23-24'!A11)))&amp;", "&amp;(ISNUMBER(SEARCH('Backend Coding'!$B$16,'Budget 23-24'!A11)))&amp;", "&amp;(ISNUMBER(SEARCH('Backend Coding'!$B$17,'Budget 23-24'!A11)))&amp;", "&amp;(ISNUMBER(SEARCH('Backend Coding'!$B$18,'Budget 23-24'!A11)))&amp;", "&amp;(ISNUMBER(SEARCH('Backend Coding'!$B$19,'Budget 23-24'!A11)))&amp;", "&amp;(ISNUMBER(SEARCH('Backend Coding'!$B$20,'Budget 23-24'!A11)))&amp;", "&amp;(ISNUMBER(SEARCH('Backend Coding'!$B$21,'Budget 23-24'!A11)))&amp;", "&amp;(ISNUMBER(SEARCH('Backend Coding'!$B$22,'Budget 23-24'!A11)))&amp;", "&amp;(ISNUMBER(SEARCH('Backend Coding'!$B$23,'Budget 23-24'!A11)))&amp;", "&amp;(ISNUMBER(SEARCH('Backend Coding'!$B$24,'Budget 23-24'!A11)))&amp;", "&amp;(ISNUMBER(SEARCH('Backend Coding'!$B$25,'Budget 23-24'!A11)))&amp;", "&amp;(ISNUMBER(SEARCH('Backend Coding'!$B$26,'Budget 23-24'!A11)))</f>
        <v>FALSE, FALSE, FALSE, FALSE, FALSE, FALSE, FALSE, FALSE, FALSE, FALSE, FALSE, FALSE, FALSE, FALSE, FALSE, FALSE, FALSE, FALSE, FALSE, FALSE, FALSE, FALSE, FALSE, FALSE, FALSE</v>
      </c>
      <c r="R11" s="69" t="str">
        <f>(ISNUMBER(SEARCH('Backend Coding'!$D$2,'Budget 23-24'!A11)))&amp;", "&amp;(ISNUMBER(SEARCH('Backend Coding'!$D$3,'Budget 23-24'!A11)))&amp;", "&amp;(ISNUMBER(SEARCH('Backend Coding'!$D$4,'Budget 23-24'!A11)))&amp;", "&amp;(ISNUMBER(SEARCH('Backend Coding'!$D$5,'Budget 23-24'!A11)))&amp;", "&amp;(ISNUMBER(SEARCH('Backend Coding'!$D$6,'Budget 23-24'!A11)))&amp;", "&amp;(ISNUMBER(SEARCH('Backend Coding'!$D$7,'Budget 23-24'!A11)))&amp;", "&amp;(ISNUMBER(SEARCH('Backend Coding'!$D$8,'Budget 23-24'!A11)))&amp;", "&amp;(ISNUMBER(SEARCH('Backend Coding'!$D$9,'Budget 23-24'!A11)))&amp;", "&amp;(ISNUMBER(SEARCH('Backend Coding'!$D$10,'Budget 23-24'!A11)))&amp;", "&amp;(ISNUMBER(SEARCH('Backend Coding'!$D$11,'Budget 23-24'!A11)))&amp;", "&amp;(ISNUMBER(SEARCH('Backend Coding'!$D$12,'Budget 23-24'!A11)))&amp;", "&amp;(ISNUMBER(SEARCH('Backend Coding'!$D$13,'Budget 23-24'!A11)))&amp;", "&amp;(ISNUMBER(SEARCH('Backend Coding'!$D$14,'Budget 23-24'!A11)))&amp;", "&amp;(ISNUMBER(SEARCH('Backend Coding'!$D$15,'Budget 23-24'!A11)))&amp;", "&amp;(ISNUMBER(SEARCH('Backend Coding'!$D$16,'Budget 23-24'!A11)))&amp;", "&amp;(ISNUMBER(SEARCH('Backend Coding'!$D$17,'Budget 23-24'!A11)))&amp;", "&amp;(ISNUMBER(SEARCH('Backend Coding'!$D$18,'Budget 23-24'!A11)))&amp;", "&amp;(ISNUMBER(SEARCH('Backend Coding'!$D$19,'Budget 23-24'!A11)))&amp;", "&amp;(ISNUMBER(SEARCH('Backend Coding'!$D$20,'Budget 23-24'!A11)))&amp;", "&amp;(ISNUMBER(SEARCH('Backend Coding'!$D$21,'Budget 23-24'!A11)))&amp;", "&amp;(ISNUMBER(SEARCH('Backend Coding'!$D$22,'Budget 23-24'!A11)))&amp;", "&amp;(ISNUMBER(SEARCH('Backend Coding'!$D$23,'Budget 23-24'!A11)))&amp;", "&amp;(ISNUMBER(SEARCH('Backend Coding'!$D$24,'Budget 23-24'!A11)))&amp;", "&amp;(ISNUMBER(SEARCH('Backend Coding'!$D$25,'Budget 23-24'!A11)))&amp;", "&amp;(ISNUMBER(SEARCH('Backend Coding'!$D$26,'Budget 23-24'!A11)))</f>
        <v>FALSE, FALSE, FALSE, FALSE, FALSE, FALSE, FALSE, FALSE, FALSE, FALSE, FALSE, FALSE, FALSE, FALSE, FALSE, FALSE, FALSE, FALSE, FALSE, FALSE, FALSE, FALSE, FALSE, FALSE, FALSE</v>
      </c>
      <c r="S11" s="69" t="str">
        <f>(ISNUMBER(SEARCH('Backend Coding'!$F$2,'Budget 23-24'!A11)))&amp;", "&amp;(ISNUMBER(SEARCH('Backend Coding'!$F$3,'Budget 23-24'!A11)))&amp;", "&amp;(ISNUMBER(SEARCH('Backend Coding'!$F$4,'Budget 23-24'!A11)))&amp;", "&amp;(ISNUMBER(SEARCH('Backend Coding'!$F$5,'Budget 23-24'!A11)))&amp;", "&amp;(ISNUMBER(SEARCH('Backend Coding'!$F$6,'Budget 23-24'!A11)))&amp;", "&amp;(ISNUMBER(SEARCH('Backend Coding'!$F$7,'Budget 23-24'!A11)))&amp;", "&amp;(ISNUMBER(SEARCH('Backend Coding'!$F$8,'Budget 23-24'!A11)))&amp;", "&amp;(ISNUMBER(SEARCH('Backend Coding'!$F$9,'Budget 23-24'!A11)))&amp;", "&amp;(ISNUMBER(SEARCH('Backend Coding'!$F$10,'Budget 23-24'!A11)))&amp;", "&amp;(ISNUMBER(SEARCH('Backend Coding'!$F$11,'Budget 23-24'!A11)))&amp;", "&amp;(ISNUMBER(SEARCH('Backend Coding'!$F$12,'Budget 23-24'!A11)))&amp;", "&amp;(ISNUMBER(SEARCH('Backend Coding'!$F$13,'Budget 23-24'!A11)))&amp;", "&amp;(ISNUMBER(SEARCH('Backend Coding'!$F$14,'Budget 23-24'!A11)))&amp;", "&amp;(ISNUMBER(SEARCH('Backend Coding'!$F$15,'Budget 23-24'!A11)))&amp;", "&amp;(ISNUMBER(SEARCH('Backend Coding'!$F$16,'Budget 23-24'!A11)))&amp;", "&amp;(ISNUMBER(SEARCH('Backend Coding'!$F$17,'Budget 23-24'!A11)))&amp;", "&amp;(ISNUMBER(SEARCH('Backend Coding'!$F$18,'Budget 23-24'!A11)))&amp;", "&amp;(ISNUMBER(SEARCH('Backend Coding'!$F$19,'Budget 23-24'!A11)))&amp;", "&amp;(ISNUMBER(SEARCH('Backend Coding'!$F$20,'Budget 23-24'!A11)))&amp;", "&amp;(ISNUMBER(SEARCH('Backend Coding'!$F$21,'Budget 23-24'!A11)))&amp;", "&amp;(ISNUMBER(SEARCH('Backend Coding'!$F$22,'Budget 23-24'!A11)))&amp;", "&amp;(ISNUMBER(SEARCH('Backend Coding'!$F$23,'Budget 23-24'!A11)))&amp;", "&amp;(ISNUMBER(SEARCH('Backend Coding'!$F$24,'Budget 23-24'!A11)))&amp;", "&amp;(ISNUMBER(SEARCH('Backend Coding'!$F$25,'Budget 23-24'!A11)))&amp;", "&amp;(ISNUMBER(SEARCH('Backend Coding'!$F$26,'Budget 23-24'!A11)))</f>
        <v>FALSE, FALSE, FALSE, FALSE, FALSE, FALSE, FALSE, FALSE, FALSE, FALSE, FALSE, FALSE, FALSE, FALSE, FALSE, FALSE, FALSE, FALSE, FALSE, FALSE, FALSE, FALSE, FALSE, FALSE, FALSE</v>
      </c>
      <c r="T11" s="69" t="str">
        <f>(ISNUMBER(SEARCH('Backend Coding'!$H$2,'Budget 23-24'!A11)))&amp;", "&amp;(ISNUMBER(SEARCH('Backend Coding'!$H$3,'Budget 23-24'!A11)))&amp;", "&amp;(ISNUMBER(SEARCH('Backend Coding'!$H$4,'Budget 23-24'!A11)))&amp;", "&amp;(ISNUMBER(SEARCH('Backend Coding'!$H$5,'Budget 23-24'!A11)))&amp;", "&amp;(ISNUMBER(SEARCH('Backend Coding'!$H$6,'Budget 23-24'!A11)))&amp;", "&amp;(ISNUMBER(SEARCH('Backend Coding'!$H$7,'Budget 23-24'!A11)))&amp;", "&amp;(ISNUMBER(SEARCH('Backend Coding'!$H$8,'Budget 23-24'!A11)))&amp;", "&amp;(ISNUMBER(SEARCH('Backend Coding'!$H$9,'Budget 23-24'!A11)))&amp;", "&amp;(ISNUMBER(SEARCH('Backend Coding'!$H$10,'Budget 23-24'!A11)))&amp;", "&amp;(ISNUMBER(SEARCH('Backend Coding'!$H$11,'Budget 23-24'!A11)))&amp;", "&amp;(ISNUMBER(SEARCH('Backend Coding'!$H$12,'Budget 23-24'!A11)))&amp;", "&amp;(ISNUMBER(SEARCH('Backend Coding'!$H$13,'Budget 23-24'!A11)))&amp;", "&amp;(ISNUMBER(SEARCH('Backend Coding'!$H$14,'Budget 23-24'!A11)))&amp;", "&amp;(ISNUMBER(SEARCH('Backend Coding'!$H$15,'Budget 23-24'!A11)))&amp;", "&amp;(ISNUMBER(SEARCH('Backend Coding'!$H$16,'Budget 23-24'!A11)))&amp;", "&amp;(ISNUMBER(SEARCH('Backend Coding'!$H$17,'Budget 23-24'!A11)))&amp;", "&amp;(ISNUMBER(SEARCH('Backend Coding'!$H$18,'Budget 23-24'!A11)))&amp;", "&amp;(ISNUMBER(SEARCH('Backend Coding'!$H$19,'Budget 23-24'!A11)))&amp;", "&amp;(ISNUMBER(SEARCH('Backend Coding'!$H$20,'Budget 23-24'!A11)))&amp;", "&amp;(ISNUMBER(SEARCH('Backend Coding'!$H$21,'Budget 23-24'!A11)))&amp;", "&amp;(ISNUMBER(SEARCH('Backend Coding'!$H$22,'Budget 23-24'!A11)))&amp;", "&amp;(ISNUMBER(SEARCH('Backend Coding'!$H$23,'Budget 23-24'!A11)))&amp;", "&amp;(ISNUMBER(SEARCH('Backend Coding'!$H$24,'Budget 23-24'!A11)))&amp;", "&amp;(ISNUMBER(SEARCH('Backend Coding'!$H$25,'Budget 23-24'!A11)))&amp;", "&amp;(ISNUMBER(SEARCH('Backend Coding'!$H$26,'Budget 23-24'!A11)))</f>
        <v>FALSE, FALSE, FALSE, FALSE, FALSE, FALSE, FALSE, FALSE, FALSE, FALSE, FALSE, FALSE, FALSE, FALSE, FALSE, FALSE, FALSE, FALSE, FALSE, FALSE, FALSE, FALSE, FALSE, FALSE, FALSE</v>
      </c>
      <c r="U11" s="69" t="str">
        <f>(ISNUMBER(SEARCH('Backend Coding'!$J$2,'Budget 23-24'!A11)))&amp;", "&amp;(ISNUMBER(SEARCH('Backend Coding'!$J$3,'Budget 23-24'!A11)))&amp;", "&amp;(ISNUMBER(SEARCH('Backend Coding'!$J$4,'Budget 23-24'!A11)))&amp;", "&amp;(ISNUMBER(SEARCH('Backend Coding'!$J$5,'Budget 23-24'!A11)))&amp;", "&amp;(ISNUMBER(SEARCH('Backend Coding'!$J$6,'Budget 23-24'!A11)))&amp;", "&amp;(ISNUMBER(SEARCH('Backend Coding'!$J$7,'Budget 23-24'!A11)))&amp;", "&amp;(ISNUMBER(SEARCH('Backend Coding'!$J$8,'Budget 23-24'!A11)))&amp;", "&amp;(ISNUMBER(SEARCH('Backend Coding'!$J$9,'Budget 23-24'!A11)))&amp;", "&amp;(ISNUMBER(SEARCH('Backend Coding'!$J$10,'Budget 23-24'!A11)))&amp;", "&amp;(ISNUMBER(SEARCH('Backend Coding'!$J$11,'Budget 23-24'!A11)))&amp;", "&amp;(ISNUMBER(SEARCH('Backend Coding'!$J$12,'Budget 23-24'!A11)))&amp;", "&amp;(ISNUMBER(SEARCH('Backend Coding'!$J$13,'Budget 23-24'!A11)))&amp;", "&amp;(ISNUMBER(SEARCH('Backend Coding'!$J$14,'Budget 23-24'!A11)))&amp;", "&amp;(ISNUMBER(SEARCH('Backend Coding'!$J$15,'Budget 23-24'!A11)))&amp;", "&amp;(ISNUMBER(SEARCH('Backend Coding'!$J$16,'Budget 23-24'!A11)))&amp;", "&amp;(ISNUMBER(SEARCH('Backend Coding'!$J$17,'Budget 23-24'!A11)))&amp;", "&amp;(ISNUMBER(SEARCH('Backend Coding'!$J$18,'Budget 23-24'!A11)))&amp;", "&amp;(ISNUMBER(SEARCH('Backend Coding'!$J$19,'Budget 23-24'!A11)))&amp;", "&amp;(ISNUMBER(SEARCH('Backend Coding'!$J$20,'Budget 23-24'!A11)))&amp;", "&amp;(ISNUMBER(SEARCH('Backend Coding'!$J$21,'Budget 23-24'!A11)))&amp;", "&amp;(ISNUMBER(SEARCH('Backend Coding'!$J$22,'Budget 23-24'!A11)))&amp;", "&amp;(ISNUMBER(SEARCH('Backend Coding'!$J$23,'Budget 23-24'!A11)))&amp;", "&amp;(ISNUMBER(SEARCH('Backend Coding'!$J$24,'Budget 23-24'!A11)))&amp;", "&amp;(ISNUMBER(SEARCH('Backend Coding'!$J$25,'Budget 23-24'!A11)))&amp;", "&amp;(ISNUMBER(SEARCH('Backend Coding'!$J$26,'Budget 23-24'!A11)))</f>
        <v>FALSE, FALSE, FALSE, FALSE, FALSE, FALSE, FALSE, FALSE, FALSE, FALSE, FALSE, FALSE, FALSE, FALSE, FALSE, FALSE, FALSE, FALSE, FALSE, FALSE, FALSE, FALSE, FALSE, FALSE, FALSE</v>
      </c>
    </row>
    <row r="12" spans="1:26" ht="14.25" customHeight="1">
      <c r="A12" s="65" t="s">
        <v>77</v>
      </c>
      <c r="B12" s="60" t="s">
        <v>117</v>
      </c>
      <c r="C12" s="70"/>
      <c r="D12" s="71">
        <v>3</v>
      </c>
      <c r="E12" s="71" t="s">
        <v>118</v>
      </c>
      <c r="F12" s="70"/>
      <c r="G12" s="70"/>
      <c r="H12" s="70"/>
      <c r="I12" s="71" t="s">
        <v>119</v>
      </c>
      <c r="J12" s="71">
        <v>111</v>
      </c>
      <c r="K12" s="62"/>
      <c r="L12" s="62"/>
      <c r="M12" s="63"/>
      <c r="N12" s="63"/>
      <c r="O12" s="63">
        <f>(72329.84+122101.76+95887.38)*1.054</f>
        <v>305996.20491999999</v>
      </c>
      <c r="P12" s="46">
        <f t="shared" si="0"/>
        <v>305996.20491999999</v>
      </c>
      <c r="Q12" s="69" t="str">
        <f>(ISNUMBER(SEARCH('Backend Coding'!$B$2,'Budget 23-24'!A12)))&amp;", "&amp;(ISNUMBER(SEARCH('Backend Coding'!$B$3,'Budget 23-24'!A12)))&amp;", "&amp;(ISNUMBER(SEARCH('Backend Coding'!$B$4,'Budget 23-24'!A12)))&amp;", "&amp;(ISNUMBER(SEARCH('Backend Coding'!$B$5,'Budget 23-24'!A12)))&amp;", "&amp;(ISNUMBER(SEARCH('Backend Coding'!$B$6,'Budget 23-24'!A12)))&amp;", "&amp;(ISNUMBER(SEARCH('Backend Coding'!$B$7,'Budget 23-24'!A12)))&amp;", "&amp;(ISNUMBER(SEARCH('Backend Coding'!$B$8,'Budget 23-24'!A12)))&amp;", "&amp;(ISNUMBER(SEARCH('Backend Coding'!$B$9,'Budget 23-24'!A12)))&amp;", "&amp;(ISNUMBER(SEARCH('Backend Coding'!$B$10,'Budget 23-24'!A12)))&amp;", "&amp;(ISNUMBER(SEARCH('Backend Coding'!$B$11,'Budget 23-24'!A12)))&amp;", "&amp;(ISNUMBER(SEARCH('Backend Coding'!$B$12,'Budget 23-24'!A12)))&amp;", "&amp;(ISNUMBER(SEARCH('Backend Coding'!$B$13,'Budget 23-24'!A12)))&amp;", "&amp;(ISNUMBER(SEARCH('Backend Coding'!$B$14,'Budget 23-24'!A12)))&amp;", "&amp;(ISNUMBER(SEARCH('Backend Coding'!$B$15,'Budget 23-24'!A12)))&amp;", "&amp;(ISNUMBER(SEARCH('Backend Coding'!$B$16,'Budget 23-24'!A12)))&amp;", "&amp;(ISNUMBER(SEARCH('Backend Coding'!$B$17,'Budget 23-24'!A12)))&amp;", "&amp;(ISNUMBER(SEARCH('Backend Coding'!$B$18,'Budget 23-24'!A12)))&amp;", "&amp;(ISNUMBER(SEARCH('Backend Coding'!$B$19,'Budget 23-24'!A12)))&amp;", "&amp;(ISNUMBER(SEARCH('Backend Coding'!$B$20,'Budget 23-24'!A12)))&amp;", "&amp;(ISNUMBER(SEARCH('Backend Coding'!$B$21,'Budget 23-24'!A12)))&amp;", "&amp;(ISNUMBER(SEARCH('Backend Coding'!$B$22,'Budget 23-24'!A12)))&amp;", "&amp;(ISNUMBER(SEARCH('Backend Coding'!$B$23,'Budget 23-24'!A12)))&amp;", "&amp;(ISNUMBER(SEARCH('Backend Coding'!$B$24,'Budget 23-24'!A12)))&amp;", "&amp;(ISNUMBER(SEARCH('Backend Coding'!$B$25,'Budget 23-24'!A12)))&amp;", "&amp;(ISNUMBER(SEARCH('Backend Coding'!$B$26,'Budget 23-24'!A12)))</f>
        <v>FALSE, FALSE, FALSE, FALSE, FALSE, FALSE, FALSE, FALSE, FALSE, FALSE, FALSE, FALSE, FALSE, FALSE, FALSE, FALSE, FALSE, FALSE, FALSE, FALSE, FALSE, FALSE, FALSE, FALSE, FALSE</v>
      </c>
      <c r="R12" s="69" t="str">
        <f>(ISNUMBER(SEARCH('Backend Coding'!$D$2,'Budget 23-24'!A12)))&amp;", "&amp;(ISNUMBER(SEARCH('Backend Coding'!$D$3,'Budget 23-24'!A12)))&amp;", "&amp;(ISNUMBER(SEARCH('Backend Coding'!$D$4,'Budget 23-24'!A12)))&amp;", "&amp;(ISNUMBER(SEARCH('Backend Coding'!$D$5,'Budget 23-24'!A12)))&amp;", "&amp;(ISNUMBER(SEARCH('Backend Coding'!$D$6,'Budget 23-24'!A12)))&amp;", "&amp;(ISNUMBER(SEARCH('Backend Coding'!$D$7,'Budget 23-24'!A12)))&amp;", "&amp;(ISNUMBER(SEARCH('Backend Coding'!$D$8,'Budget 23-24'!A12)))&amp;", "&amp;(ISNUMBER(SEARCH('Backend Coding'!$D$9,'Budget 23-24'!A12)))&amp;", "&amp;(ISNUMBER(SEARCH('Backend Coding'!$D$10,'Budget 23-24'!A12)))&amp;", "&amp;(ISNUMBER(SEARCH('Backend Coding'!$D$11,'Budget 23-24'!A12)))&amp;", "&amp;(ISNUMBER(SEARCH('Backend Coding'!$D$12,'Budget 23-24'!A12)))&amp;", "&amp;(ISNUMBER(SEARCH('Backend Coding'!$D$13,'Budget 23-24'!A12)))&amp;", "&amp;(ISNUMBER(SEARCH('Backend Coding'!$D$14,'Budget 23-24'!A12)))&amp;", "&amp;(ISNUMBER(SEARCH('Backend Coding'!$D$15,'Budget 23-24'!A12)))&amp;", "&amp;(ISNUMBER(SEARCH('Backend Coding'!$D$16,'Budget 23-24'!A12)))&amp;", "&amp;(ISNUMBER(SEARCH('Backend Coding'!$D$17,'Budget 23-24'!A12)))&amp;", "&amp;(ISNUMBER(SEARCH('Backend Coding'!$D$18,'Budget 23-24'!A12)))&amp;", "&amp;(ISNUMBER(SEARCH('Backend Coding'!$D$19,'Budget 23-24'!A12)))&amp;", "&amp;(ISNUMBER(SEARCH('Backend Coding'!$D$20,'Budget 23-24'!A12)))&amp;", "&amp;(ISNUMBER(SEARCH('Backend Coding'!$D$21,'Budget 23-24'!A12)))&amp;", "&amp;(ISNUMBER(SEARCH('Backend Coding'!$D$22,'Budget 23-24'!A12)))&amp;", "&amp;(ISNUMBER(SEARCH('Backend Coding'!$D$23,'Budget 23-24'!A12)))&amp;", "&amp;(ISNUMBER(SEARCH('Backend Coding'!$D$24,'Budget 23-24'!A12)))&amp;", "&amp;(ISNUMBER(SEARCH('Backend Coding'!$D$25,'Budget 23-24'!A12)))&amp;", "&amp;(ISNUMBER(SEARCH('Backend Coding'!$D$26,'Budget 23-24'!A12)))</f>
        <v>FALSE, FALSE, FALSE, FALSE, FALSE, FALSE, FALSE, FALSE, FALSE, FALSE, FALSE, FALSE, FALSE, FALSE, FALSE, FALSE, FALSE, FALSE, FALSE, FALSE, FALSE, FALSE, FALSE, FALSE, FALSE</v>
      </c>
      <c r="S12" s="69" t="str">
        <f>(ISNUMBER(SEARCH('Backend Coding'!$F$2,'Budget 23-24'!A12)))&amp;", "&amp;(ISNUMBER(SEARCH('Backend Coding'!$F$3,'Budget 23-24'!A12)))&amp;", "&amp;(ISNUMBER(SEARCH('Backend Coding'!$F$4,'Budget 23-24'!A12)))&amp;", "&amp;(ISNUMBER(SEARCH('Backend Coding'!$F$5,'Budget 23-24'!A12)))&amp;", "&amp;(ISNUMBER(SEARCH('Backend Coding'!$F$6,'Budget 23-24'!A12)))&amp;", "&amp;(ISNUMBER(SEARCH('Backend Coding'!$F$7,'Budget 23-24'!A12)))&amp;", "&amp;(ISNUMBER(SEARCH('Backend Coding'!$F$8,'Budget 23-24'!A12)))&amp;", "&amp;(ISNUMBER(SEARCH('Backend Coding'!$F$9,'Budget 23-24'!A12)))&amp;", "&amp;(ISNUMBER(SEARCH('Backend Coding'!$F$10,'Budget 23-24'!A12)))&amp;", "&amp;(ISNUMBER(SEARCH('Backend Coding'!$F$11,'Budget 23-24'!A12)))&amp;", "&amp;(ISNUMBER(SEARCH('Backend Coding'!$F$12,'Budget 23-24'!A12)))&amp;", "&amp;(ISNUMBER(SEARCH('Backend Coding'!$F$13,'Budget 23-24'!A12)))&amp;", "&amp;(ISNUMBER(SEARCH('Backend Coding'!$F$14,'Budget 23-24'!A12)))&amp;", "&amp;(ISNUMBER(SEARCH('Backend Coding'!$F$15,'Budget 23-24'!A12)))&amp;", "&amp;(ISNUMBER(SEARCH('Backend Coding'!$F$16,'Budget 23-24'!A12)))&amp;", "&amp;(ISNUMBER(SEARCH('Backend Coding'!$F$17,'Budget 23-24'!A12)))&amp;", "&amp;(ISNUMBER(SEARCH('Backend Coding'!$F$18,'Budget 23-24'!A12)))&amp;", "&amp;(ISNUMBER(SEARCH('Backend Coding'!$F$19,'Budget 23-24'!A12)))&amp;", "&amp;(ISNUMBER(SEARCH('Backend Coding'!$F$20,'Budget 23-24'!A12)))&amp;", "&amp;(ISNUMBER(SEARCH('Backend Coding'!$F$21,'Budget 23-24'!A12)))&amp;", "&amp;(ISNUMBER(SEARCH('Backend Coding'!$F$22,'Budget 23-24'!A12)))&amp;", "&amp;(ISNUMBER(SEARCH('Backend Coding'!$F$23,'Budget 23-24'!A12)))&amp;", "&amp;(ISNUMBER(SEARCH('Backend Coding'!$F$24,'Budget 23-24'!A12)))&amp;", "&amp;(ISNUMBER(SEARCH('Backend Coding'!$F$25,'Budget 23-24'!A12)))&amp;", "&amp;(ISNUMBER(SEARCH('Backend Coding'!$F$26,'Budget 23-24'!A12)))</f>
        <v>FALSE, FALSE, FALSE, FALSE, FALSE, FALSE, FALSE, FALSE, FALSE, FALSE, FALSE, FALSE, FALSE, FALSE, FALSE, FALSE, FALSE, FALSE, FALSE, FALSE, FALSE, FALSE, FALSE, FALSE, FALSE</v>
      </c>
      <c r="T12" s="69" t="str">
        <f>(ISNUMBER(SEARCH('Backend Coding'!$H$2,'Budget 23-24'!A12)))&amp;", "&amp;(ISNUMBER(SEARCH('Backend Coding'!$H$3,'Budget 23-24'!A12)))&amp;", "&amp;(ISNUMBER(SEARCH('Backend Coding'!$H$4,'Budget 23-24'!A12)))&amp;", "&amp;(ISNUMBER(SEARCH('Backend Coding'!$H$5,'Budget 23-24'!A12)))&amp;", "&amp;(ISNUMBER(SEARCH('Backend Coding'!$H$6,'Budget 23-24'!A12)))&amp;", "&amp;(ISNUMBER(SEARCH('Backend Coding'!$H$7,'Budget 23-24'!A12)))&amp;", "&amp;(ISNUMBER(SEARCH('Backend Coding'!$H$8,'Budget 23-24'!A12)))&amp;", "&amp;(ISNUMBER(SEARCH('Backend Coding'!$H$9,'Budget 23-24'!A12)))&amp;", "&amp;(ISNUMBER(SEARCH('Backend Coding'!$H$10,'Budget 23-24'!A12)))&amp;", "&amp;(ISNUMBER(SEARCH('Backend Coding'!$H$11,'Budget 23-24'!A12)))&amp;", "&amp;(ISNUMBER(SEARCH('Backend Coding'!$H$12,'Budget 23-24'!A12)))&amp;", "&amp;(ISNUMBER(SEARCH('Backend Coding'!$H$13,'Budget 23-24'!A12)))&amp;", "&amp;(ISNUMBER(SEARCH('Backend Coding'!$H$14,'Budget 23-24'!A12)))&amp;", "&amp;(ISNUMBER(SEARCH('Backend Coding'!$H$15,'Budget 23-24'!A12)))&amp;", "&amp;(ISNUMBER(SEARCH('Backend Coding'!$H$16,'Budget 23-24'!A12)))&amp;", "&amp;(ISNUMBER(SEARCH('Backend Coding'!$H$17,'Budget 23-24'!A12)))&amp;", "&amp;(ISNUMBER(SEARCH('Backend Coding'!$H$18,'Budget 23-24'!A12)))&amp;", "&amp;(ISNUMBER(SEARCH('Backend Coding'!$H$19,'Budget 23-24'!A12)))&amp;", "&amp;(ISNUMBER(SEARCH('Backend Coding'!$H$20,'Budget 23-24'!A12)))&amp;", "&amp;(ISNUMBER(SEARCH('Backend Coding'!$H$21,'Budget 23-24'!A12)))&amp;", "&amp;(ISNUMBER(SEARCH('Backend Coding'!$H$22,'Budget 23-24'!A12)))&amp;", "&amp;(ISNUMBER(SEARCH('Backend Coding'!$H$23,'Budget 23-24'!A12)))&amp;", "&amp;(ISNUMBER(SEARCH('Backend Coding'!$H$24,'Budget 23-24'!A12)))&amp;", "&amp;(ISNUMBER(SEARCH('Backend Coding'!$H$25,'Budget 23-24'!A12)))&amp;", "&amp;(ISNUMBER(SEARCH('Backend Coding'!$H$26,'Budget 23-24'!A12)))</f>
        <v>FALSE, FALSE, FALSE, FALSE, FALSE, FALSE, FALSE, FALSE, FALSE, FALSE, FALSE, FALSE, FALSE, FALSE, FALSE, FALSE, FALSE, FALSE, FALSE, FALSE, FALSE, FALSE, FALSE, FALSE, FALSE</v>
      </c>
      <c r="U12" s="69" t="str">
        <f>(ISNUMBER(SEARCH('Backend Coding'!$J$2,'Budget 23-24'!A12)))&amp;", "&amp;(ISNUMBER(SEARCH('Backend Coding'!$J$3,'Budget 23-24'!A12)))&amp;", "&amp;(ISNUMBER(SEARCH('Backend Coding'!$J$4,'Budget 23-24'!A12)))&amp;", "&amp;(ISNUMBER(SEARCH('Backend Coding'!$J$5,'Budget 23-24'!A12)))&amp;", "&amp;(ISNUMBER(SEARCH('Backend Coding'!$J$6,'Budget 23-24'!A12)))&amp;", "&amp;(ISNUMBER(SEARCH('Backend Coding'!$J$7,'Budget 23-24'!A12)))&amp;", "&amp;(ISNUMBER(SEARCH('Backend Coding'!$J$8,'Budget 23-24'!A12)))&amp;", "&amp;(ISNUMBER(SEARCH('Backend Coding'!$J$9,'Budget 23-24'!A12)))&amp;", "&amp;(ISNUMBER(SEARCH('Backend Coding'!$J$10,'Budget 23-24'!A12)))&amp;", "&amp;(ISNUMBER(SEARCH('Backend Coding'!$J$11,'Budget 23-24'!A12)))&amp;", "&amp;(ISNUMBER(SEARCH('Backend Coding'!$J$12,'Budget 23-24'!A12)))&amp;", "&amp;(ISNUMBER(SEARCH('Backend Coding'!$J$13,'Budget 23-24'!A12)))&amp;", "&amp;(ISNUMBER(SEARCH('Backend Coding'!$J$14,'Budget 23-24'!A12)))&amp;", "&amp;(ISNUMBER(SEARCH('Backend Coding'!$J$15,'Budget 23-24'!A12)))&amp;", "&amp;(ISNUMBER(SEARCH('Backend Coding'!$J$16,'Budget 23-24'!A12)))&amp;", "&amp;(ISNUMBER(SEARCH('Backend Coding'!$J$17,'Budget 23-24'!A12)))&amp;", "&amp;(ISNUMBER(SEARCH('Backend Coding'!$J$18,'Budget 23-24'!A12)))&amp;", "&amp;(ISNUMBER(SEARCH('Backend Coding'!$J$19,'Budget 23-24'!A12)))&amp;", "&amp;(ISNUMBER(SEARCH('Backend Coding'!$J$20,'Budget 23-24'!A12)))&amp;", "&amp;(ISNUMBER(SEARCH('Backend Coding'!$J$21,'Budget 23-24'!A12)))&amp;", "&amp;(ISNUMBER(SEARCH('Backend Coding'!$J$22,'Budget 23-24'!A12)))&amp;", "&amp;(ISNUMBER(SEARCH('Backend Coding'!$J$23,'Budget 23-24'!A12)))&amp;", "&amp;(ISNUMBER(SEARCH('Backend Coding'!$J$24,'Budget 23-24'!A12)))&amp;", "&amp;(ISNUMBER(SEARCH('Backend Coding'!$J$25,'Budget 23-24'!A12)))&amp;", "&amp;(ISNUMBER(SEARCH('Backend Coding'!$J$26,'Budget 23-24'!A12)))</f>
        <v>FALSE, FALSE, FALSE, FALSE, FALSE, FALSE, FALSE, FALSE, FALSE, FALSE, FALSE, FALSE, FALSE, FALSE, FALSE, FALSE, FALSE, FALSE, FALSE, FALSE, FALSE, FALSE, FALSE, FALSE, FALSE</v>
      </c>
    </row>
    <row r="13" spans="1:26" ht="14.25" customHeight="1">
      <c r="A13" s="65" t="s">
        <v>77</v>
      </c>
      <c r="B13" s="60" t="s">
        <v>120</v>
      </c>
      <c r="C13" s="70"/>
      <c r="D13" s="71">
        <v>0.875</v>
      </c>
      <c r="E13" s="71" t="s">
        <v>118</v>
      </c>
      <c r="F13" s="70"/>
      <c r="G13" s="70"/>
      <c r="H13" s="70"/>
      <c r="I13" s="71" t="s">
        <v>119</v>
      </c>
      <c r="J13" s="71">
        <v>112</v>
      </c>
      <c r="K13" s="62"/>
      <c r="L13" s="62"/>
      <c r="M13" s="63"/>
      <c r="N13" s="63"/>
      <c r="O13" s="63">
        <f>48536.48*1.05</f>
        <v>50963.304000000004</v>
      </c>
      <c r="P13" s="46">
        <f t="shared" si="0"/>
        <v>50963.304000000004</v>
      </c>
      <c r="Q13" s="69" t="str">
        <f>(ISNUMBER(SEARCH('Backend Coding'!$B$2,'Budget 23-24'!A13)))&amp;", "&amp;(ISNUMBER(SEARCH('Backend Coding'!$B$3,'Budget 23-24'!A13)))&amp;", "&amp;(ISNUMBER(SEARCH('Backend Coding'!$B$4,'Budget 23-24'!A13)))&amp;", "&amp;(ISNUMBER(SEARCH('Backend Coding'!$B$5,'Budget 23-24'!A13)))&amp;", "&amp;(ISNUMBER(SEARCH('Backend Coding'!$B$6,'Budget 23-24'!A13)))&amp;", "&amp;(ISNUMBER(SEARCH('Backend Coding'!$B$7,'Budget 23-24'!A13)))&amp;", "&amp;(ISNUMBER(SEARCH('Backend Coding'!$B$8,'Budget 23-24'!A13)))&amp;", "&amp;(ISNUMBER(SEARCH('Backend Coding'!$B$9,'Budget 23-24'!A13)))&amp;", "&amp;(ISNUMBER(SEARCH('Backend Coding'!$B$10,'Budget 23-24'!A13)))&amp;", "&amp;(ISNUMBER(SEARCH('Backend Coding'!$B$11,'Budget 23-24'!A13)))&amp;", "&amp;(ISNUMBER(SEARCH('Backend Coding'!$B$12,'Budget 23-24'!A13)))&amp;", "&amp;(ISNUMBER(SEARCH('Backend Coding'!$B$13,'Budget 23-24'!A13)))&amp;", "&amp;(ISNUMBER(SEARCH('Backend Coding'!$B$14,'Budget 23-24'!A13)))&amp;", "&amp;(ISNUMBER(SEARCH('Backend Coding'!$B$15,'Budget 23-24'!A13)))&amp;", "&amp;(ISNUMBER(SEARCH('Backend Coding'!$B$16,'Budget 23-24'!A13)))&amp;", "&amp;(ISNUMBER(SEARCH('Backend Coding'!$B$17,'Budget 23-24'!A13)))&amp;", "&amp;(ISNUMBER(SEARCH('Backend Coding'!$B$18,'Budget 23-24'!A13)))&amp;", "&amp;(ISNUMBER(SEARCH('Backend Coding'!$B$19,'Budget 23-24'!A13)))&amp;", "&amp;(ISNUMBER(SEARCH('Backend Coding'!$B$20,'Budget 23-24'!A13)))&amp;", "&amp;(ISNUMBER(SEARCH('Backend Coding'!$B$21,'Budget 23-24'!A13)))&amp;", "&amp;(ISNUMBER(SEARCH('Backend Coding'!$B$22,'Budget 23-24'!A13)))&amp;", "&amp;(ISNUMBER(SEARCH('Backend Coding'!$B$23,'Budget 23-24'!A13)))&amp;", "&amp;(ISNUMBER(SEARCH('Backend Coding'!$B$24,'Budget 23-24'!A13)))&amp;", "&amp;(ISNUMBER(SEARCH('Backend Coding'!$B$25,'Budget 23-24'!A13)))&amp;", "&amp;(ISNUMBER(SEARCH('Backend Coding'!$B$26,'Budget 23-24'!A13)))</f>
        <v>FALSE, FALSE, FALSE, FALSE, FALSE, FALSE, FALSE, FALSE, FALSE, FALSE, FALSE, FALSE, FALSE, FALSE, FALSE, FALSE, FALSE, FALSE, FALSE, FALSE, FALSE, FALSE, FALSE, FALSE, FALSE</v>
      </c>
      <c r="R13" s="69" t="str">
        <f>(ISNUMBER(SEARCH('Backend Coding'!$D$2,'Budget 23-24'!A13)))&amp;", "&amp;(ISNUMBER(SEARCH('Backend Coding'!$D$3,'Budget 23-24'!A13)))&amp;", "&amp;(ISNUMBER(SEARCH('Backend Coding'!$D$4,'Budget 23-24'!A13)))&amp;", "&amp;(ISNUMBER(SEARCH('Backend Coding'!$D$5,'Budget 23-24'!A13)))&amp;", "&amp;(ISNUMBER(SEARCH('Backend Coding'!$D$6,'Budget 23-24'!A13)))&amp;", "&amp;(ISNUMBER(SEARCH('Backend Coding'!$D$7,'Budget 23-24'!A13)))&amp;", "&amp;(ISNUMBER(SEARCH('Backend Coding'!$D$8,'Budget 23-24'!A13)))&amp;", "&amp;(ISNUMBER(SEARCH('Backend Coding'!$D$9,'Budget 23-24'!A13)))&amp;", "&amp;(ISNUMBER(SEARCH('Backend Coding'!$D$10,'Budget 23-24'!A13)))&amp;", "&amp;(ISNUMBER(SEARCH('Backend Coding'!$D$11,'Budget 23-24'!A13)))&amp;", "&amp;(ISNUMBER(SEARCH('Backend Coding'!$D$12,'Budget 23-24'!A13)))&amp;", "&amp;(ISNUMBER(SEARCH('Backend Coding'!$D$13,'Budget 23-24'!A13)))&amp;", "&amp;(ISNUMBER(SEARCH('Backend Coding'!$D$14,'Budget 23-24'!A13)))&amp;", "&amp;(ISNUMBER(SEARCH('Backend Coding'!$D$15,'Budget 23-24'!A13)))&amp;", "&amp;(ISNUMBER(SEARCH('Backend Coding'!$D$16,'Budget 23-24'!A13)))&amp;", "&amp;(ISNUMBER(SEARCH('Backend Coding'!$D$17,'Budget 23-24'!A13)))&amp;", "&amp;(ISNUMBER(SEARCH('Backend Coding'!$D$18,'Budget 23-24'!A13)))&amp;", "&amp;(ISNUMBER(SEARCH('Backend Coding'!$D$19,'Budget 23-24'!A13)))&amp;", "&amp;(ISNUMBER(SEARCH('Backend Coding'!$D$20,'Budget 23-24'!A13)))&amp;", "&amp;(ISNUMBER(SEARCH('Backend Coding'!$D$21,'Budget 23-24'!A13)))&amp;", "&amp;(ISNUMBER(SEARCH('Backend Coding'!$D$22,'Budget 23-24'!A13)))&amp;", "&amp;(ISNUMBER(SEARCH('Backend Coding'!$D$23,'Budget 23-24'!A13)))&amp;", "&amp;(ISNUMBER(SEARCH('Backend Coding'!$D$24,'Budget 23-24'!A13)))&amp;", "&amp;(ISNUMBER(SEARCH('Backend Coding'!$D$25,'Budget 23-24'!A13)))&amp;", "&amp;(ISNUMBER(SEARCH('Backend Coding'!$D$26,'Budget 23-24'!A13)))</f>
        <v>FALSE, FALSE, FALSE, FALSE, FALSE, FALSE, FALSE, FALSE, FALSE, FALSE, FALSE, FALSE, FALSE, FALSE, FALSE, FALSE, FALSE, FALSE, FALSE, FALSE, FALSE, FALSE, FALSE, FALSE, FALSE</v>
      </c>
      <c r="S13" s="69" t="str">
        <f>(ISNUMBER(SEARCH('Backend Coding'!$F$2,'Budget 23-24'!A13)))&amp;", "&amp;(ISNUMBER(SEARCH('Backend Coding'!$F$3,'Budget 23-24'!A13)))&amp;", "&amp;(ISNUMBER(SEARCH('Backend Coding'!$F$4,'Budget 23-24'!A13)))&amp;", "&amp;(ISNUMBER(SEARCH('Backend Coding'!$F$5,'Budget 23-24'!A13)))&amp;", "&amp;(ISNUMBER(SEARCH('Backend Coding'!$F$6,'Budget 23-24'!A13)))&amp;", "&amp;(ISNUMBER(SEARCH('Backend Coding'!$F$7,'Budget 23-24'!A13)))&amp;", "&amp;(ISNUMBER(SEARCH('Backend Coding'!$F$8,'Budget 23-24'!A13)))&amp;", "&amp;(ISNUMBER(SEARCH('Backend Coding'!$F$9,'Budget 23-24'!A13)))&amp;", "&amp;(ISNUMBER(SEARCH('Backend Coding'!$F$10,'Budget 23-24'!A13)))&amp;", "&amp;(ISNUMBER(SEARCH('Backend Coding'!$F$11,'Budget 23-24'!A13)))&amp;", "&amp;(ISNUMBER(SEARCH('Backend Coding'!$F$12,'Budget 23-24'!A13)))&amp;", "&amp;(ISNUMBER(SEARCH('Backend Coding'!$F$13,'Budget 23-24'!A13)))&amp;", "&amp;(ISNUMBER(SEARCH('Backend Coding'!$F$14,'Budget 23-24'!A13)))&amp;", "&amp;(ISNUMBER(SEARCH('Backend Coding'!$F$15,'Budget 23-24'!A13)))&amp;", "&amp;(ISNUMBER(SEARCH('Backend Coding'!$F$16,'Budget 23-24'!A13)))&amp;", "&amp;(ISNUMBER(SEARCH('Backend Coding'!$F$17,'Budget 23-24'!A13)))&amp;", "&amp;(ISNUMBER(SEARCH('Backend Coding'!$F$18,'Budget 23-24'!A13)))&amp;", "&amp;(ISNUMBER(SEARCH('Backend Coding'!$F$19,'Budget 23-24'!A13)))&amp;", "&amp;(ISNUMBER(SEARCH('Backend Coding'!$F$20,'Budget 23-24'!A13)))&amp;", "&amp;(ISNUMBER(SEARCH('Backend Coding'!$F$21,'Budget 23-24'!A13)))&amp;", "&amp;(ISNUMBER(SEARCH('Backend Coding'!$F$22,'Budget 23-24'!A13)))&amp;", "&amp;(ISNUMBER(SEARCH('Backend Coding'!$F$23,'Budget 23-24'!A13)))&amp;", "&amp;(ISNUMBER(SEARCH('Backend Coding'!$F$24,'Budget 23-24'!A13)))&amp;", "&amp;(ISNUMBER(SEARCH('Backend Coding'!$F$25,'Budget 23-24'!A13)))&amp;", "&amp;(ISNUMBER(SEARCH('Backend Coding'!$F$26,'Budget 23-24'!A13)))</f>
        <v>FALSE, FALSE, FALSE, FALSE, FALSE, FALSE, FALSE, FALSE, FALSE, FALSE, FALSE, FALSE, FALSE, FALSE, FALSE, FALSE, FALSE, FALSE, FALSE, FALSE, FALSE, FALSE, FALSE, FALSE, FALSE</v>
      </c>
      <c r="T13" s="69" t="str">
        <f>(ISNUMBER(SEARCH('Backend Coding'!$H$2,'Budget 23-24'!A13)))&amp;", "&amp;(ISNUMBER(SEARCH('Backend Coding'!$H$3,'Budget 23-24'!A13)))&amp;", "&amp;(ISNUMBER(SEARCH('Backend Coding'!$H$4,'Budget 23-24'!A13)))&amp;", "&amp;(ISNUMBER(SEARCH('Backend Coding'!$H$5,'Budget 23-24'!A13)))&amp;", "&amp;(ISNUMBER(SEARCH('Backend Coding'!$H$6,'Budget 23-24'!A13)))&amp;", "&amp;(ISNUMBER(SEARCH('Backend Coding'!$H$7,'Budget 23-24'!A13)))&amp;", "&amp;(ISNUMBER(SEARCH('Backend Coding'!$H$8,'Budget 23-24'!A13)))&amp;", "&amp;(ISNUMBER(SEARCH('Backend Coding'!$H$9,'Budget 23-24'!A13)))&amp;", "&amp;(ISNUMBER(SEARCH('Backend Coding'!$H$10,'Budget 23-24'!A13)))&amp;", "&amp;(ISNUMBER(SEARCH('Backend Coding'!$H$11,'Budget 23-24'!A13)))&amp;", "&amp;(ISNUMBER(SEARCH('Backend Coding'!$H$12,'Budget 23-24'!A13)))&amp;", "&amp;(ISNUMBER(SEARCH('Backend Coding'!$H$13,'Budget 23-24'!A13)))&amp;", "&amp;(ISNUMBER(SEARCH('Backend Coding'!$H$14,'Budget 23-24'!A13)))&amp;", "&amp;(ISNUMBER(SEARCH('Backend Coding'!$H$15,'Budget 23-24'!A13)))&amp;", "&amp;(ISNUMBER(SEARCH('Backend Coding'!$H$16,'Budget 23-24'!A13)))&amp;", "&amp;(ISNUMBER(SEARCH('Backend Coding'!$H$17,'Budget 23-24'!A13)))&amp;", "&amp;(ISNUMBER(SEARCH('Backend Coding'!$H$18,'Budget 23-24'!A13)))&amp;", "&amp;(ISNUMBER(SEARCH('Backend Coding'!$H$19,'Budget 23-24'!A13)))&amp;", "&amp;(ISNUMBER(SEARCH('Backend Coding'!$H$20,'Budget 23-24'!A13)))&amp;", "&amp;(ISNUMBER(SEARCH('Backend Coding'!$H$21,'Budget 23-24'!A13)))&amp;", "&amp;(ISNUMBER(SEARCH('Backend Coding'!$H$22,'Budget 23-24'!A13)))&amp;", "&amp;(ISNUMBER(SEARCH('Backend Coding'!$H$23,'Budget 23-24'!A13)))&amp;", "&amp;(ISNUMBER(SEARCH('Backend Coding'!$H$24,'Budget 23-24'!A13)))&amp;", "&amp;(ISNUMBER(SEARCH('Backend Coding'!$H$25,'Budget 23-24'!A13)))&amp;", "&amp;(ISNUMBER(SEARCH('Backend Coding'!$H$26,'Budget 23-24'!A13)))</f>
        <v>FALSE, FALSE, FALSE, FALSE, FALSE, FALSE, FALSE, FALSE, FALSE, FALSE, FALSE, FALSE, FALSE, FALSE, FALSE, FALSE, FALSE, FALSE, FALSE, FALSE, FALSE, FALSE, FALSE, FALSE, FALSE</v>
      </c>
      <c r="U13" s="69" t="str">
        <f>(ISNUMBER(SEARCH('Backend Coding'!$J$2,'Budget 23-24'!A13)))&amp;", "&amp;(ISNUMBER(SEARCH('Backend Coding'!$J$3,'Budget 23-24'!A13)))&amp;", "&amp;(ISNUMBER(SEARCH('Backend Coding'!$J$4,'Budget 23-24'!A13)))&amp;", "&amp;(ISNUMBER(SEARCH('Backend Coding'!$J$5,'Budget 23-24'!A13)))&amp;", "&amp;(ISNUMBER(SEARCH('Backend Coding'!$J$6,'Budget 23-24'!A13)))&amp;", "&amp;(ISNUMBER(SEARCH('Backend Coding'!$J$7,'Budget 23-24'!A13)))&amp;", "&amp;(ISNUMBER(SEARCH('Backend Coding'!$J$8,'Budget 23-24'!A13)))&amp;", "&amp;(ISNUMBER(SEARCH('Backend Coding'!$J$9,'Budget 23-24'!A13)))&amp;", "&amp;(ISNUMBER(SEARCH('Backend Coding'!$J$10,'Budget 23-24'!A13)))&amp;", "&amp;(ISNUMBER(SEARCH('Backend Coding'!$J$11,'Budget 23-24'!A13)))&amp;", "&amp;(ISNUMBER(SEARCH('Backend Coding'!$J$12,'Budget 23-24'!A13)))&amp;", "&amp;(ISNUMBER(SEARCH('Backend Coding'!$J$13,'Budget 23-24'!A13)))&amp;", "&amp;(ISNUMBER(SEARCH('Backend Coding'!$J$14,'Budget 23-24'!A13)))&amp;", "&amp;(ISNUMBER(SEARCH('Backend Coding'!$J$15,'Budget 23-24'!A13)))&amp;", "&amp;(ISNUMBER(SEARCH('Backend Coding'!$J$16,'Budget 23-24'!A13)))&amp;", "&amp;(ISNUMBER(SEARCH('Backend Coding'!$J$17,'Budget 23-24'!A13)))&amp;", "&amp;(ISNUMBER(SEARCH('Backend Coding'!$J$18,'Budget 23-24'!A13)))&amp;", "&amp;(ISNUMBER(SEARCH('Backend Coding'!$J$19,'Budget 23-24'!A13)))&amp;", "&amp;(ISNUMBER(SEARCH('Backend Coding'!$J$20,'Budget 23-24'!A13)))&amp;", "&amp;(ISNUMBER(SEARCH('Backend Coding'!$J$21,'Budget 23-24'!A13)))&amp;", "&amp;(ISNUMBER(SEARCH('Backend Coding'!$J$22,'Budget 23-24'!A13)))&amp;", "&amp;(ISNUMBER(SEARCH('Backend Coding'!$J$23,'Budget 23-24'!A13)))&amp;", "&amp;(ISNUMBER(SEARCH('Backend Coding'!$J$24,'Budget 23-24'!A13)))&amp;", "&amp;(ISNUMBER(SEARCH('Backend Coding'!$J$25,'Budget 23-24'!A13)))&amp;", "&amp;(ISNUMBER(SEARCH('Backend Coding'!$J$26,'Budget 23-24'!A13)))</f>
        <v>FALSE, FALSE, FALSE, FALSE, FALSE, FALSE, FALSE, FALSE, FALSE, FALSE, FALSE, FALSE, FALSE, FALSE, FALSE, FALSE, FALSE, FALSE, FALSE, FALSE, FALSE, FALSE, FALSE, FALSE, FALSE</v>
      </c>
    </row>
    <row r="14" spans="1:26" ht="14.25" customHeight="1">
      <c r="A14" s="65" t="s">
        <v>41</v>
      </c>
      <c r="B14" s="60" t="s">
        <v>121</v>
      </c>
      <c r="C14" s="70"/>
      <c r="D14" s="70"/>
      <c r="E14" s="70"/>
      <c r="F14" s="70"/>
      <c r="G14" s="70"/>
      <c r="H14" s="70"/>
      <c r="I14" s="71" t="s">
        <v>119</v>
      </c>
      <c r="J14" s="71" t="s">
        <v>122</v>
      </c>
      <c r="K14" s="62"/>
      <c r="L14" s="62"/>
      <c r="M14" s="63"/>
      <c r="N14" s="63"/>
      <c r="O14" s="63">
        <v>4000</v>
      </c>
      <c r="P14" s="46">
        <f t="shared" si="0"/>
        <v>4000</v>
      </c>
      <c r="Q14" s="69" t="str">
        <f>(ISNUMBER(SEARCH('Backend Coding'!$B$2,'Budget 23-24'!A14)))&amp;", "&amp;(ISNUMBER(SEARCH('Backend Coding'!$B$3,'Budget 23-24'!A14)))&amp;", "&amp;(ISNUMBER(SEARCH('Backend Coding'!$B$4,'Budget 23-24'!A14)))&amp;", "&amp;(ISNUMBER(SEARCH('Backend Coding'!$B$5,'Budget 23-24'!A14)))&amp;", "&amp;(ISNUMBER(SEARCH('Backend Coding'!$B$6,'Budget 23-24'!A14)))&amp;", "&amp;(ISNUMBER(SEARCH('Backend Coding'!$B$7,'Budget 23-24'!A14)))&amp;", "&amp;(ISNUMBER(SEARCH('Backend Coding'!$B$8,'Budget 23-24'!A14)))&amp;", "&amp;(ISNUMBER(SEARCH('Backend Coding'!$B$9,'Budget 23-24'!A14)))&amp;", "&amp;(ISNUMBER(SEARCH('Backend Coding'!$B$10,'Budget 23-24'!A14)))&amp;", "&amp;(ISNUMBER(SEARCH('Backend Coding'!$B$11,'Budget 23-24'!A14)))&amp;", "&amp;(ISNUMBER(SEARCH('Backend Coding'!$B$12,'Budget 23-24'!A14)))&amp;", "&amp;(ISNUMBER(SEARCH('Backend Coding'!$B$13,'Budget 23-24'!A14)))&amp;", "&amp;(ISNUMBER(SEARCH('Backend Coding'!$B$14,'Budget 23-24'!A14)))&amp;", "&amp;(ISNUMBER(SEARCH('Backend Coding'!$B$15,'Budget 23-24'!A14)))&amp;", "&amp;(ISNUMBER(SEARCH('Backend Coding'!$B$16,'Budget 23-24'!A14)))&amp;", "&amp;(ISNUMBER(SEARCH('Backend Coding'!$B$17,'Budget 23-24'!A14)))&amp;", "&amp;(ISNUMBER(SEARCH('Backend Coding'!$B$18,'Budget 23-24'!A14)))&amp;", "&amp;(ISNUMBER(SEARCH('Backend Coding'!$B$19,'Budget 23-24'!A14)))&amp;", "&amp;(ISNUMBER(SEARCH('Backend Coding'!$B$20,'Budget 23-24'!A14)))&amp;", "&amp;(ISNUMBER(SEARCH('Backend Coding'!$B$21,'Budget 23-24'!A14)))&amp;", "&amp;(ISNUMBER(SEARCH('Backend Coding'!$B$22,'Budget 23-24'!A14)))&amp;", "&amp;(ISNUMBER(SEARCH('Backend Coding'!$B$23,'Budget 23-24'!A14)))&amp;", "&amp;(ISNUMBER(SEARCH('Backend Coding'!$B$24,'Budget 23-24'!A14)))&amp;", "&amp;(ISNUMBER(SEARCH('Backend Coding'!$B$25,'Budget 23-24'!A14)))&amp;", "&amp;(ISNUMBER(SEARCH('Backend Coding'!$B$26,'Budget 23-24'!A14)))</f>
        <v>FALSE, FALSE, FALSE, FALSE, FALSE, FALSE, FALSE, FALSE, FALSE, FALSE, FALSE, FALSE, FALSE, FALSE, FALSE, FALSE, FALSE, FALSE, FALSE, FALSE, FALSE, FALSE, FALSE, FALSE, FALSE</v>
      </c>
      <c r="R14" s="69" t="str">
        <f>(ISNUMBER(SEARCH('Backend Coding'!$D$2,'Budget 23-24'!A14)))&amp;", "&amp;(ISNUMBER(SEARCH('Backend Coding'!$D$3,'Budget 23-24'!A14)))&amp;", "&amp;(ISNUMBER(SEARCH('Backend Coding'!$D$4,'Budget 23-24'!A14)))&amp;", "&amp;(ISNUMBER(SEARCH('Backend Coding'!$D$5,'Budget 23-24'!A14)))&amp;", "&amp;(ISNUMBER(SEARCH('Backend Coding'!$D$6,'Budget 23-24'!A14)))&amp;", "&amp;(ISNUMBER(SEARCH('Backend Coding'!$D$7,'Budget 23-24'!A14)))&amp;", "&amp;(ISNUMBER(SEARCH('Backend Coding'!$D$8,'Budget 23-24'!A14)))&amp;", "&amp;(ISNUMBER(SEARCH('Backend Coding'!$D$9,'Budget 23-24'!A14)))&amp;", "&amp;(ISNUMBER(SEARCH('Backend Coding'!$D$10,'Budget 23-24'!A14)))&amp;", "&amp;(ISNUMBER(SEARCH('Backend Coding'!$D$11,'Budget 23-24'!A14)))&amp;", "&amp;(ISNUMBER(SEARCH('Backend Coding'!$D$12,'Budget 23-24'!A14)))&amp;", "&amp;(ISNUMBER(SEARCH('Backend Coding'!$D$13,'Budget 23-24'!A14)))&amp;", "&amp;(ISNUMBER(SEARCH('Backend Coding'!$D$14,'Budget 23-24'!A14)))&amp;", "&amp;(ISNUMBER(SEARCH('Backend Coding'!$D$15,'Budget 23-24'!A14)))&amp;", "&amp;(ISNUMBER(SEARCH('Backend Coding'!$D$16,'Budget 23-24'!A14)))&amp;", "&amp;(ISNUMBER(SEARCH('Backend Coding'!$D$17,'Budget 23-24'!A14)))&amp;", "&amp;(ISNUMBER(SEARCH('Backend Coding'!$D$18,'Budget 23-24'!A14)))&amp;", "&amp;(ISNUMBER(SEARCH('Backend Coding'!$D$19,'Budget 23-24'!A14)))&amp;", "&amp;(ISNUMBER(SEARCH('Backend Coding'!$D$20,'Budget 23-24'!A14)))&amp;", "&amp;(ISNUMBER(SEARCH('Backend Coding'!$D$21,'Budget 23-24'!A14)))&amp;", "&amp;(ISNUMBER(SEARCH('Backend Coding'!$D$22,'Budget 23-24'!A14)))&amp;", "&amp;(ISNUMBER(SEARCH('Backend Coding'!$D$23,'Budget 23-24'!A14)))&amp;", "&amp;(ISNUMBER(SEARCH('Backend Coding'!$D$24,'Budget 23-24'!A14)))&amp;", "&amp;(ISNUMBER(SEARCH('Backend Coding'!$D$25,'Budget 23-24'!A14)))&amp;", "&amp;(ISNUMBER(SEARCH('Backend Coding'!$D$26,'Budget 23-24'!A14)))</f>
        <v>FALSE, FALSE, FALSE, FALSE, FALSE, FALSE, FALSE, FALSE, FALSE, FALSE, FALSE, FALSE, FALSE, FALSE, FALSE, FALSE, FALSE, FALSE, FALSE, FALSE, FALSE, FALSE, FALSE, FALSE, FALSE</v>
      </c>
      <c r="S14" s="69" t="str">
        <f>(ISNUMBER(SEARCH('Backend Coding'!$F$2,'Budget 23-24'!A14)))&amp;", "&amp;(ISNUMBER(SEARCH('Backend Coding'!$F$3,'Budget 23-24'!A14)))&amp;", "&amp;(ISNUMBER(SEARCH('Backend Coding'!$F$4,'Budget 23-24'!A14)))&amp;", "&amp;(ISNUMBER(SEARCH('Backend Coding'!$F$5,'Budget 23-24'!A14)))&amp;", "&amp;(ISNUMBER(SEARCH('Backend Coding'!$F$6,'Budget 23-24'!A14)))&amp;", "&amp;(ISNUMBER(SEARCH('Backend Coding'!$F$7,'Budget 23-24'!A14)))&amp;", "&amp;(ISNUMBER(SEARCH('Backend Coding'!$F$8,'Budget 23-24'!A14)))&amp;", "&amp;(ISNUMBER(SEARCH('Backend Coding'!$F$9,'Budget 23-24'!A14)))&amp;", "&amp;(ISNUMBER(SEARCH('Backend Coding'!$F$10,'Budget 23-24'!A14)))&amp;", "&amp;(ISNUMBER(SEARCH('Backend Coding'!$F$11,'Budget 23-24'!A14)))&amp;", "&amp;(ISNUMBER(SEARCH('Backend Coding'!$F$12,'Budget 23-24'!A14)))&amp;", "&amp;(ISNUMBER(SEARCH('Backend Coding'!$F$13,'Budget 23-24'!A14)))&amp;", "&amp;(ISNUMBER(SEARCH('Backend Coding'!$F$14,'Budget 23-24'!A14)))&amp;", "&amp;(ISNUMBER(SEARCH('Backend Coding'!$F$15,'Budget 23-24'!A14)))&amp;", "&amp;(ISNUMBER(SEARCH('Backend Coding'!$F$16,'Budget 23-24'!A14)))&amp;", "&amp;(ISNUMBER(SEARCH('Backend Coding'!$F$17,'Budget 23-24'!A14)))&amp;", "&amp;(ISNUMBER(SEARCH('Backend Coding'!$F$18,'Budget 23-24'!A14)))&amp;", "&amp;(ISNUMBER(SEARCH('Backend Coding'!$F$19,'Budget 23-24'!A14)))&amp;", "&amp;(ISNUMBER(SEARCH('Backend Coding'!$F$20,'Budget 23-24'!A14)))&amp;", "&amp;(ISNUMBER(SEARCH('Backend Coding'!$F$21,'Budget 23-24'!A14)))&amp;", "&amp;(ISNUMBER(SEARCH('Backend Coding'!$F$22,'Budget 23-24'!A14)))&amp;", "&amp;(ISNUMBER(SEARCH('Backend Coding'!$F$23,'Budget 23-24'!A14)))&amp;", "&amp;(ISNUMBER(SEARCH('Backend Coding'!$F$24,'Budget 23-24'!A14)))&amp;", "&amp;(ISNUMBER(SEARCH('Backend Coding'!$F$25,'Budget 23-24'!A14)))&amp;", "&amp;(ISNUMBER(SEARCH('Backend Coding'!$F$26,'Budget 23-24'!A14)))</f>
        <v>FALSE, FALSE, FALSE, FALSE, FALSE, FALSE, FALSE, FALSE, FALSE, FALSE, FALSE, FALSE, FALSE, FALSE, FALSE, FALSE, FALSE, FALSE, FALSE, FALSE, FALSE, FALSE, FALSE, FALSE, FALSE</v>
      </c>
      <c r="T14" s="69" t="str">
        <f>(ISNUMBER(SEARCH('Backend Coding'!$H$2,'Budget 23-24'!A14)))&amp;", "&amp;(ISNUMBER(SEARCH('Backend Coding'!$H$3,'Budget 23-24'!A14)))&amp;", "&amp;(ISNUMBER(SEARCH('Backend Coding'!$H$4,'Budget 23-24'!A14)))&amp;", "&amp;(ISNUMBER(SEARCH('Backend Coding'!$H$5,'Budget 23-24'!A14)))&amp;", "&amp;(ISNUMBER(SEARCH('Backend Coding'!$H$6,'Budget 23-24'!A14)))&amp;", "&amp;(ISNUMBER(SEARCH('Backend Coding'!$H$7,'Budget 23-24'!A14)))&amp;", "&amp;(ISNUMBER(SEARCH('Backend Coding'!$H$8,'Budget 23-24'!A14)))&amp;", "&amp;(ISNUMBER(SEARCH('Backend Coding'!$H$9,'Budget 23-24'!A14)))&amp;", "&amp;(ISNUMBER(SEARCH('Backend Coding'!$H$10,'Budget 23-24'!A14)))&amp;", "&amp;(ISNUMBER(SEARCH('Backend Coding'!$H$11,'Budget 23-24'!A14)))&amp;", "&amp;(ISNUMBER(SEARCH('Backend Coding'!$H$12,'Budget 23-24'!A14)))&amp;", "&amp;(ISNUMBER(SEARCH('Backend Coding'!$H$13,'Budget 23-24'!A14)))&amp;", "&amp;(ISNUMBER(SEARCH('Backend Coding'!$H$14,'Budget 23-24'!A14)))&amp;", "&amp;(ISNUMBER(SEARCH('Backend Coding'!$H$15,'Budget 23-24'!A14)))&amp;", "&amp;(ISNUMBER(SEARCH('Backend Coding'!$H$16,'Budget 23-24'!A14)))&amp;", "&amp;(ISNUMBER(SEARCH('Backend Coding'!$H$17,'Budget 23-24'!A14)))&amp;", "&amp;(ISNUMBER(SEARCH('Backend Coding'!$H$18,'Budget 23-24'!A14)))&amp;", "&amp;(ISNUMBER(SEARCH('Backend Coding'!$H$19,'Budget 23-24'!A14)))&amp;", "&amp;(ISNUMBER(SEARCH('Backend Coding'!$H$20,'Budget 23-24'!A14)))&amp;", "&amp;(ISNUMBER(SEARCH('Backend Coding'!$H$21,'Budget 23-24'!A14)))&amp;", "&amp;(ISNUMBER(SEARCH('Backend Coding'!$H$22,'Budget 23-24'!A14)))&amp;", "&amp;(ISNUMBER(SEARCH('Backend Coding'!$H$23,'Budget 23-24'!A14)))&amp;", "&amp;(ISNUMBER(SEARCH('Backend Coding'!$H$24,'Budget 23-24'!A14)))&amp;", "&amp;(ISNUMBER(SEARCH('Backend Coding'!$H$25,'Budget 23-24'!A14)))&amp;", "&amp;(ISNUMBER(SEARCH('Backend Coding'!$H$26,'Budget 23-24'!A14)))</f>
        <v>FALSE, FALSE, FALSE, FALSE, FALSE, FALSE, FALSE, FALSE, FALSE, FALSE, FALSE, FALSE, FALSE, FALSE, FALSE, FALSE, FALSE, FALSE, FALSE, FALSE, FALSE, FALSE, FALSE, FALSE, FALSE</v>
      </c>
      <c r="U14" s="69" t="str">
        <f>(ISNUMBER(SEARCH('Backend Coding'!$J$2,'Budget 23-24'!A14)))&amp;", "&amp;(ISNUMBER(SEARCH('Backend Coding'!$J$3,'Budget 23-24'!A14)))&amp;", "&amp;(ISNUMBER(SEARCH('Backend Coding'!$J$4,'Budget 23-24'!A14)))&amp;", "&amp;(ISNUMBER(SEARCH('Backend Coding'!$J$5,'Budget 23-24'!A14)))&amp;", "&amp;(ISNUMBER(SEARCH('Backend Coding'!$J$6,'Budget 23-24'!A14)))&amp;", "&amp;(ISNUMBER(SEARCH('Backend Coding'!$J$7,'Budget 23-24'!A14)))&amp;", "&amp;(ISNUMBER(SEARCH('Backend Coding'!$J$8,'Budget 23-24'!A14)))&amp;", "&amp;(ISNUMBER(SEARCH('Backend Coding'!$J$9,'Budget 23-24'!A14)))&amp;", "&amp;(ISNUMBER(SEARCH('Backend Coding'!$J$10,'Budget 23-24'!A14)))&amp;", "&amp;(ISNUMBER(SEARCH('Backend Coding'!$J$11,'Budget 23-24'!A14)))&amp;", "&amp;(ISNUMBER(SEARCH('Backend Coding'!$J$12,'Budget 23-24'!A14)))&amp;", "&amp;(ISNUMBER(SEARCH('Backend Coding'!$J$13,'Budget 23-24'!A14)))&amp;", "&amp;(ISNUMBER(SEARCH('Backend Coding'!$J$14,'Budget 23-24'!A14)))&amp;", "&amp;(ISNUMBER(SEARCH('Backend Coding'!$J$15,'Budget 23-24'!A14)))&amp;", "&amp;(ISNUMBER(SEARCH('Backend Coding'!$J$16,'Budget 23-24'!A14)))&amp;", "&amp;(ISNUMBER(SEARCH('Backend Coding'!$J$17,'Budget 23-24'!A14)))&amp;", "&amp;(ISNUMBER(SEARCH('Backend Coding'!$J$18,'Budget 23-24'!A14)))&amp;", "&amp;(ISNUMBER(SEARCH('Backend Coding'!$J$19,'Budget 23-24'!A14)))&amp;", "&amp;(ISNUMBER(SEARCH('Backend Coding'!$J$20,'Budget 23-24'!A14)))&amp;", "&amp;(ISNUMBER(SEARCH('Backend Coding'!$J$21,'Budget 23-24'!A14)))&amp;", "&amp;(ISNUMBER(SEARCH('Backend Coding'!$J$22,'Budget 23-24'!A14)))&amp;", "&amp;(ISNUMBER(SEARCH('Backend Coding'!$J$23,'Budget 23-24'!A14)))&amp;", "&amp;(ISNUMBER(SEARCH('Backend Coding'!$J$24,'Budget 23-24'!A14)))&amp;", "&amp;(ISNUMBER(SEARCH('Backend Coding'!$J$25,'Budget 23-24'!A14)))&amp;", "&amp;(ISNUMBER(SEARCH('Backend Coding'!$J$26,'Budget 23-24'!A14)))</f>
        <v>FALSE, FALSE, FALSE, FALSE, FALSE, FALSE, FALSE, FALSE, FALSE, FALSE, FALSE, FALSE, FALSE, FALSE, FALSE, FALSE, FALSE, FALSE, FALSE, FALSE, FALSE, FALSE, FALSE, FALSE, FALSE</v>
      </c>
    </row>
    <row r="15" spans="1:26" ht="14.25" customHeight="1">
      <c r="A15" s="65" t="s">
        <v>34</v>
      </c>
      <c r="B15" s="60" t="s">
        <v>123</v>
      </c>
      <c r="C15" s="70"/>
      <c r="D15" s="70"/>
      <c r="E15" s="70"/>
      <c r="F15" s="70"/>
      <c r="G15" s="70"/>
      <c r="H15" s="70"/>
      <c r="I15" s="71" t="s">
        <v>119</v>
      </c>
      <c r="J15" s="71" t="s">
        <v>122</v>
      </c>
      <c r="K15" s="62"/>
      <c r="L15" s="62"/>
      <c r="M15" s="63"/>
      <c r="N15" s="63"/>
      <c r="O15" s="74">
        <v>40000</v>
      </c>
      <c r="P15" s="46">
        <f t="shared" si="0"/>
        <v>40000</v>
      </c>
      <c r="Q15" s="69" t="str">
        <f>(ISNUMBER(SEARCH('Backend Coding'!$B$2,'Budget 23-24'!A15)))&amp;", "&amp;(ISNUMBER(SEARCH('Backend Coding'!$B$3,'Budget 23-24'!A15)))&amp;", "&amp;(ISNUMBER(SEARCH('Backend Coding'!$B$4,'Budget 23-24'!A15)))&amp;", "&amp;(ISNUMBER(SEARCH('Backend Coding'!$B$5,'Budget 23-24'!A15)))&amp;", "&amp;(ISNUMBER(SEARCH('Backend Coding'!$B$6,'Budget 23-24'!A15)))&amp;", "&amp;(ISNUMBER(SEARCH('Backend Coding'!$B$7,'Budget 23-24'!A15)))&amp;", "&amp;(ISNUMBER(SEARCH('Backend Coding'!$B$8,'Budget 23-24'!A15)))&amp;", "&amp;(ISNUMBER(SEARCH('Backend Coding'!$B$9,'Budget 23-24'!A15)))&amp;", "&amp;(ISNUMBER(SEARCH('Backend Coding'!$B$10,'Budget 23-24'!A15)))&amp;", "&amp;(ISNUMBER(SEARCH('Backend Coding'!$B$11,'Budget 23-24'!A15)))&amp;", "&amp;(ISNUMBER(SEARCH('Backend Coding'!$B$12,'Budget 23-24'!A15)))&amp;", "&amp;(ISNUMBER(SEARCH('Backend Coding'!$B$13,'Budget 23-24'!A15)))&amp;", "&amp;(ISNUMBER(SEARCH('Backend Coding'!$B$14,'Budget 23-24'!A15)))&amp;", "&amp;(ISNUMBER(SEARCH('Backend Coding'!$B$15,'Budget 23-24'!A15)))&amp;", "&amp;(ISNUMBER(SEARCH('Backend Coding'!$B$16,'Budget 23-24'!A15)))&amp;", "&amp;(ISNUMBER(SEARCH('Backend Coding'!$B$17,'Budget 23-24'!A15)))&amp;", "&amp;(ISNUMBER(SEARCH('Backend Coding'!$B$18,'Budget 23-24'!A15)))&amp;", "&amp;(ISNUMBER(SEARCH('Backend Coding'!$B$19,'Budget 23-24'!A15)))&amp;", "&amp;(ISNUMBER(SEARCH('Backend Coding'!$B$20,'Budget 23-24'!A15)))&amp;", "&amp;(ISNUMBER(SEARCH('Backend Coding'!$B$21,'Budget 23-24'!A15)))&amp;", "&amp;(ISNUMBER(SEARCH('Backend Coding'!$B$22,'Budget 23-24'!A15)))&amp;", "&amp;(ISNUMBER(SEARCH('Backend Coding'!$B$23,'Budget 23-24'!A15)))&amp;", "&amp;(ISNUMBER(SEARCH('Backend Coding'!$B$24,'Budget 23-24'!A15)))&amp;", "&amp;(ISNUMBER(SEARCH('Backend Coding'!$B$25,'Budget 23-24'!A15)))&amp;", "&amp;(ISNUMBER(SEARCH('Backend Coding'!$B$26,'Budget 23-24'!A15)))</f>
        <v>FALSE, FALSE, FALSE, FALSE, FALSE, FALSE, FALSE, FALSE, FALSE, FALSE, FALSE, FALSE, FALSE, FALSE, FALSE, FALSE, FALSE, FALSE, FALSE, FALSE, FALSE, FALSE, FALSE, FALSE, FALSE</v>
      </c>
      <c r="R15" s="69" t="str">
        <f>(ISNUMBER(SEARCH('Backend Coding'!$D$2,'Budget 23-24'!A15)))&amp;", "&amp;(ISNUMBER(SEARCH('Backend Coding'!$D$3,'Budget 23-24'!A15)))&amp;", "&amp;(ISNUMBER(SEARCH('Backend Coding'!$D$4,'Budget 23-24'!A15)))&amp;", "&amp;(ISNUMBER(SEARCH('Backend Coding'!$D$5,'Budget 23-24'!A15)))&amp;", "&amp;(ISNUMBER(SEARCH('Backend Coding'!$D$6,'Budget 23-24'!A15)))&amp;", "&amp;(ISNUMBER(SEARCH('Backend Coding'!$D$7,'Budget 23-24'!A15)))&amp;", "&amp;(ISNUMBER(SEARCH('Backend Coding'!$D$8,'Budget 23-24'!A15)))&amp;", "&amp;(ISNUMBER(SEARCH('Backend Coding'!$D$9,'Budget 23-24'!A15)))&amp;", "&amp;(ISNUMBER(SEARCH('Backend Coding'!$D$10,'Budget 23-24'!A15)))&amp;", "&amp;(ISNUMBER(SEARCH('Backend Coding'!$D$11,'Budget 23-24'!A15)))&amp;", "&amp;(ISNUMBER(SEARCH('Backend Coding'!$D$12,'Budget 23-24'!A15)))&amp;", "&amp;(ISNUMBER(SEARCH('Backend Coding'!$D$13,'Budget 23-24'!A15)))&amp;", "&amp;(ISNUMBER(SEARCH('Backend Coding'!$D$14,'Budget 23-24'!A15)))&amp;", "&amp;(ISNUMBER(SEARCH('Backend Coding'!$D$15,'Budget 23-24'!A15)))&amp;", "&amp;(ISNUMBER(SEARCH('Backend Coding'!$D$16,'Budget 23-24'!A15)))&amp;", "&amp;(ISNUMBER(SEARCH('Backend Coding'!$D$17,'Budget 23-24'!A15)))&amp;", "&amp;(ISNUMBER(SEARCH('Backend Coding'!$D$18,'Budget 23-24'!A15)))&amp;", "&amp;(ISNUMBER(SEARCH('Backend Coding'!$D$19,'Budget 23-24'!A15)))&amp;", "&amp;(ISNUMBER(SEARCH('Backend Coding'!$D$20,'Budget 23-24'!A15)))&amp;", "&amp;(ISNUMBER(SEARCH('Backend Coding'!$D$21,'Budget 23-24'!A15)))&amp;", "&amp;(ISNUMBER(SEARCH('Backend Coding'!$D$22,'Budget 23-24'!A15)))&amp;", "&amp;(ISNUMBER(SEARCH('Backend Coding'!$D$23,'Budget 23-24'!A15)))&amp;", "&amp;(ISNUMBER(SEARCH('Backend Coding'!$D$24,'Budget 23-24'!A15)))&amp;", "&amp;(ISNUMBER(SEARCH('Backend Coding'!$D$25,'Budget 23-24'!A15)))&amp;", "&amp;(ISNUMBER(SEARCH('Backend Coding'!$D$26,'Budget 23-24'!A15)))</f>
        <v>FALSE, FALSE, FALSE, FALSE, FALSE, FALSE, FALSE, FALSE, FALSE, FALSE, FALSE, FALSE, FALSE, FALSE, FALSE, FALSE, FALSE, FALSE, FALSE, FALSE, FALSE, FALSE, FALSE, FALSE, FALSE</v>
      </c>
      <c r="S15" s="69" t="str">
        <f>(ISNUMBER(SEARCH('Backend Coding'!$F$2,'Budget 23-24'!A15)))&amp;", "&amp;(ISNUMBER(SEARCH('Backend Coding'!$F$3,'Budget 23-24'!A15)))&amp;", "&amp;(ISNUMBER(SEARCH('Backend Coding'!$F$4,'Budget 23-24'!A15)))&amp;", "&amp;(ISNUMBER(SEARCH('Backend Coding'!$F$5,'Budget 23-24'!A15)))&amp;", "&amp;(ISNUMBER(SEARCH('Backend Coding'!$F$6,'Budget 23-24'!A15)))&amp;", "&amp;(ISNUMBER(SEARCH('Backend Coding'!$F$7,'Budget 23-24'!A15)))&amp;", "&amp;(ISNUMBER(SEARCH('Backend Coding'!$F$8,'Budget 23-24'!A15)))&amp;", "&amp;(ISNUMBER(SEARCH('Backend Coding'!$F$9,'Budget 23-24'!A15)))&amp;", "&amp;(ISNUMBER(SEARCH('Backend Coding'!$F$10,'Budget 23-24'!A15)))&amp;", "&amp;(ISNUMBER(SEARCH('Backend Coding'!$F$11,'Budget 23-24'!A15)))&amp;", "&amp;(ISNUMBER(SEARCH('Backend Coding'!$F$12,'Budget 23-24'!A15)))&amp;", "&amp;(ISNUMBER(SEARCH('Backend Coding'!$F$13,'Budget 23-24'!A15)))&amp;", "&amp;(ISNUMBER(SEARCH('Backend Coding'!$F$14,'Budget 23-24'!A15)))&amp;", "&amp;(ISNUMBER(SEARCH('Backend Coding'!$F$15,'Budget 23-24'!A15)))&amp;", "&amp;(ISNUMBER(SEARCH('Backend Coding'!$F$16,'Budget 23-24'!A15)))&amp;", "&amp;(ISNUMBER(SEARCH('Backend Coding'!$F$17,'Budget 23-24'!A15)))&amp;", "&amp;(ISNUMBER(SEARCH('Backend Coding'!$F$18,'Budget 23-24'!A15)))&amp;", "&amp;(ISNUMBER(SEARCH('Backend Coding'!$F$19,'Budget 23-24'!A15)))&amp;", "&amp;(ISNUMBER(SEARCH('Backend Coding'!$F$20,'Budget 23-24'!A15)))&amp;", "&amp;(ISNUMBER(SEARCH('Backend Coding'!$F$21,'Budget 23-24'!A15)))&amp;", "&amp;(ISNUMBER(SEARCH('Backend Coding'!$F$22,'Budget 23-24'!A15)))&amp;", "&amp;(ISNUMBER(SEARCH('Backend Coding'!$F$23,'Budget 23-24'!A15)))&amp;", "&amp;(ISNUMBER(SEARCH('Backend Coding'!$F$24,'Budget 23-24'!A15)))&amp;", "&amp;(ISNUMBER(SEARCH('Backend Coding'!$F$25,'Budget 23-24'!A15)))&amp;", "&amp;(ISNUMBER(SEARCH('Backend Coding'!$F$26,'Budget 23-24'!A15)))</f>
        <v>FALSE, FALSE, FALSE, FALSE, FALSE, FALSE, FALSE, FALSE, FALSE, FALSE, FALSE, FALSE, FALSE, FALSE, FALSE, FALSE, FALSE, FALSE, FALSE, FALSE, FALSE, FALSE, FALSE, FALSE, FALSE</v>
      </c>
      <c r="T15" s="69" t="str">
        <f>(ISNUMBER(SEARCH('Backend Coding'!$H$2,'Budget 23-24'!A15)))&amp;", "&amp;(ISNUMBER(SEARCH('Backend Coding'!$H$3,'Budget 23-24'!A15)))&amp;", "&amp;(ISNUMBER(SEARCH('Backend Coding'!$H$4,'Budget 23-24'!A15)))&amp;", "&amp;(ISNUMBER(SEARCH('Backend Coding'!$H$5,'Budget 23-24'!A15)))&amp;", "&amp;(ISNUMBER(SEARCH('Backend Coding'!$H$6,'Budget 23-24'!A15)))&amp;", "&amp;(ISNUMBER(SEARCH('Backend Coding'!$H$7,'Budget 23-24'!A15)))&amp;", "&amp;(ISNUMBER(SEARCH('Backend Coding'!$H$8,'Budget 23-24'!A15)))&amp;", "&amp;(ISNUMBER(SEARCH('Backend Coding'!$H$9,'Budget 23-24'!A15)))&amp;", "&amp;(ISNUMBER(SEARCH('Backend Coding'!$H$10,'Budget 23-24'!A15)))&amp;", "&amp;(ISNUMBER(SEARCH('Backend Coding'!$H$11,'Budget 23-24'!A15)))&amp;", "&amp;(ISNUMBER(SEARCH('Backend Coding'!$H$12,'Budget 23-24'!A15)))&amp;", "&amp;(ISNUMBER(SEARCH('Backend Coding'!$H$13,'Budget 23-24'!A15)))&amp;", "&amp;(ISNUMBER(SEARCH('Backend Coding'!$H$14,'Budget 23-24'!A15)))&amp;", "&amp;(ISNUMBER(SEARCH('Backend Coding'!$H$15,'Budget 23-24'!A15)))&amp;", "&amp;(ISNUMBER(SEARCH('Backend Coding'!$H$16,'Budget 23-24'!A15)))&amp;", "&amp;(ISNUMBER(SEARCH('Backend Coding'!$H$17,'Budget 23-24'!A15)))&amp;", "&amp;(ISNUMBER(SEARCH('Backend Coding'!$H$18,'Budget 23-24'!A15)))&amp;", "&amp;(ISNUMBER(SEARCH('Backend Coding'!$H$19,'Budget 23-24'!A15)))&amp;", "&amp;(ISNUMBER(SEARCH('Backend Coding'!$H$20,'Budget 23-24'!A15)))&amp;", "&amp;(ISNUMBER(SEARCH('Backend Coding'!$H$21,'Budget 23-24'!A15)))&amp;", "&amp;(ISNUMBER(SEARCH('Backend Coding'!$H$22,'Budget 23-24'!A15)))&amp;", "&amp;(ISNUMBER(SEARCH('Backend Coding'!$H$23,'Budget 23-24'!A15)))&amp;", "&amp;(ISNUMBER(SEARCH('Backend Coding'!$H$24,'Budget 23-24'!A15)))&amp;", "&amp;(ISNUMBER(SEARCH('Backend Coding'!$H$25,'Budget 23-24'!A15)))&amp;", "&amp;(ISNUMBER(SEARCH('Backend Coding'!$H$26,'Budget 23-24'!A15)))</f>
        <v>FALSE, FALSE, FALSE, FALSE, FALSE, FALSE, FALSE, FALSE, FALSE, FALSE, FALSE, FALSE, FALSE, FALSE, FALSE, FALSE, FALSE, FALSE, FALSE, FALSE, FALSE, FALSE, FALSE, FALSE, FALSE</v>
      </c>
      <c r="U15" s="69" t="str">
        <f>(ISNUMBER(SEARCH('Backend Coding'!$J$2,'Budget 23-24'!A15)))&amp;", "&amp;(ISNUMBER(SEARCH('Backend Coding'!$J$3,'Budget 23-24'!A15)))&amp;", "&amp;(ISNUMBER(SEARCH('Backend Coding'!$J$4,'Budget 23-24'!A15)))&amp;", "&amp;(ISNUMBER(SEARCH('Backend Coding'!$J$5,'Budget 23-24'!A15)))&amp;", "&amp;(ISNUMBER(SEARCH('Backend Coding'!$J$6,'Budget 23-24'!A15)))&amp;", "&amp;(ISNUMBER(SEARCH('Backend Coding'!$J$7,'Budget 23-24'!A15)))&amp;", "&amp;(ISNUMBER(SEARCH('Backend Coding'!$J$8,'Budget 23-24'!A15)))&amp;", "&amp;(ISNUMBER(SEARCH('Backend Coding'!$J$9,'Budget 23-24'!A15)))&amp;", "&amp;(ISNUMBER(SEARCH('Backend Coding'!$J$10,'Budget 23-24'!A15)))&amp;", "&amp;(ISNUMBER(SEARCH('Backend Coding'!$J$11,'Budget 23-24'!A15)))&amp;", "&amp;(ISNUMBER(SEARCH('Backend Coding'!$J$12,'Budget 23-24'!A15)))&amp;", "&amp;(ISNUMBER(SEARCH('Backend Coding'!$J$13,'Budget 23-24'!A15)))&amp;", "&amp;(ISNUMBER(SEARCH('Backend Coding'!$J$14,'Budget 23-24'!A15)))&amp;", "&amp;(ISNUMBER(SEARCH('Backend Coding'!$J$15,'Budget 23-24'!A15)))&amp;", "&amp;(ISNUMBER(SEARCH('Backend Coding'!$J$16,'Budget 23-24'!A15)))&amp;", "&amp;(ISNUMBER(SEARCH('Backend Coding'!$J$17,'Budget 23-24'!A15)))&amp;", "&amp;(ISNUMBER(SEARCH('Backend Coding'!$J$18,'Budget 23-24'!A15)))&amp;", "&amp;(ISNUMBER(SEARCH('Backend Coding'!$J$19,'Budget 23-24'!A15)))&amp;", "&amp;(ISNUMBER(SEARCH('Backend Coding'!$J$20,'Budget 23-24'!A15)))&amp;", "&amp;(ISNUMBER(SEARCH('Backend Coding'!$J$21,'Budget 23-24'!A15)))&amp;", "&amp;(ISNUMBER(SEARCH('Backend Coding'!$J$22,'Budget 23-24'!A15)))&amp;", "&amp;(ISNUMBER(SEARCH('Backend Coding'!$J$23,'Budget 23-24'!A15)))&amp;", "&amp;(ISNUMBER(SEARCH('Backend Coding'!$J$24,'Budget 23-24'!A15)))&amp;", "&amp;(ISNUMBER(SEARCH('Backend Coding'!$J$25,'Budget 23-24'!A15)))&amp;", "&amp;(ISNUMBER(SEARCH('Backend Coding'!$J$26,'Budget 23-24'!A15)))</f>
        <v>FALSE, FALSE, FALSE, FALSE, FALSE, FALSE, FALSE, FALSE, FALSE, FALSE, FALSE, FALSE, FALSE, FALSE, FALSE, FALSE, FALSE, FALSE, FALSE, FALSE, FALSE, FALSE, FALSE, FALSE, FALSE</v>
      </c>
    </row>
    <row r="16" spans="1:26" ht="14.25" customHeight="1">
      <c r="A16" s="65" t="s">
        <v>36</v>
      </c>
      <c r="B16" s="60" t="s">
        <v>124</v>
      </c>
      <c r="C16" s="70"/>
      <c r="D16" s="70"/>
      <c r="E16" s="70"/>
      <c r="F16" s="70"/>
      <c r="G16" s="70"/>
      <c r="H16" s="70"/>
      <c r="I16" s="71" t="s">
        <v>119</v>
      </c>
      <c r="J16" s="71" t="s">
        <v>122</v>
      </c>
      <c r="K16" s="62"/>
      <c r="L16" s="62"/>
      <c r="M16" s="63"/>
      <c r="N16" s="63"/>
      <c r="O16" s="63">
        <v>7500</v>
      </c>
      <c r="P16" s="46">
        <f t="shared" si="0"/>
        <v>7500</v>
      </c>
      <c r="Q16" s="69" t="str">
        <f>(ISNUMBER(SEARCH('Backend Coding'!$B$2,'Budget 23-24'!A16)))&amp;", "&amp;(ISNUMBER(SEARCH('Backend Coding'!$B$3,'Budget 23-24'!A16)))&amp;", "&amp;(ISNUMBER(SEARCH('Backend Coding'!$B$4,'Budget 23-24'!A16)))&amp;", "&amp;(ISNUMBER(SEARCH('Backend Coding'!$B$5,'Budget 23-24'!A16)))&amp;", "&amp;(ISNUMBER(SEARCH('Backend Coding'!$B$6,'Budget 23-24'!A16)))&amp;", "&amp;(ISNUMBER(SEARCH('Backend Coding'!$B$7,'Budget 23-24'!A16)))&amp;", "&amp;(ISNUMBER(SEARCH('Backend Coding'!$B$8,'Budget 23-24'!A16)))&amp;", "&amp;(ISNUMBER(SEARCH('Backend Coding'!$B$9,'Budget 23-24'!A16)))&amp;", "&amp;(ISNUMBER(SEARCH('Backend Coding'!$B$10,'Budget 23-24'!A16)))&amp;", "&amp;(ISNUMBER(SEARCH('Backend Coding'!$B$11,'Budget 23-24'!A16)))&amp;", "&amp;(ISNUMBER(SEARCH('Backend Coding'!$B$12,'Budget 23-24'!A16)))&amp;", "&amp;(ISNUMBER(SEARCH('Backend Coding'!$B$13,'Budget 23-24'!A16)))&amp;", "&amp;(ISNUMBER(SEARCH('Backend Coding'!$B$14,'Budget 23-24'!A16)))&amp;", "&amp;(ISNUMBER(SEARCH('Backend Coding'!$B$15,'Budget 23-24'!A16)))&amp;", "&amp;(ISNUMBER(SEARCH('Backend Coding'!$B$16,'Budget 23-24'!A16)))&amp;", "&amp;(ISNUMBER(SEARCH('Backend Coding'!$B$17,'Budget 23-24'!A16)))&amp;", "&amp;(ISNUMBER(SEARCH('Backend Coding'!$B$18,'Budget 23-24'!A16)))&amp;", "&amp;(ISNUMBER(SEARCH('Backend Coding'!$B$19,'Budget 23-24'!A16)))&amp;", "&amp;(ISNUMBER(SEARCH('Backend Coding'!$B$20,'Budget 23-24'!A16)))&amp;", "&amp;(ISNUMBER(SEARCH('Backend Coding'!$B$21,'Budget 23-24'!A16)))&amp;", "&amp;(ISNUMBER(SEARCH('Backend Coding'!$B$22,'Budget 23-24'!A16)))&amp;", "&amp;(ISNUMBER(SEARCH('Backend Coding'!$B$23,'Budget 23-24'!A16)))&amp;", "&amp;(ISNUMBER(SEARCH('Backend Coding'!$B$24,'Budget 23-24'!A16)))&amp;", "&amp;(ISNUMBER(SEARCH('Backend Coding'!$B$25,'Budget 23-24'!A16)))&amp;", "&amp;(ISNUMBER(SEARCH('Backend Coding'!$B$26,'Budget 23-24'!A16)))</f>
        <v>FALSE, FALSE, FALSE, FALSE, FALSE, FALSE, FALSE, FALSE, FALSE, FALSE, FALSE, FALSE, FALSE, FALSE, FALSE, FALSE, FALSE, FALSE, FALSE, FALSE, FALSE, FALSE, FALSE, FALSE, FALSE</v>
      </c>
      <c r="R16" s="69" t="str">
        <f>(ISNUMBER(SEARCH('Backend Coding'!$D$2,'Budget 23-24'!A16)))&amp;", "&amp;(ISNUMBER(SEARCH('Backend Coding'!$D$3,'Budget 23-24'!A16)))&amp;", "&amp;(ISNUMBER(SEARCH('Backend Coding'!$D$4,'Budget 23-24'!A16)))&amp;", "&amp;(ISNUMBER(SEARCH('Backend Coding'!$D$5,'Budget 23-24'!A16)))&amp;", "&amp;(ISNUMBER(SEARCH('Backend Coding'!$D$6,'Budget 23-24'!A16)))&amp;", "&amp;(ISNUMBER(SEARCH('Backend Coding'!$D$7,'Budget 23-24'!A16)))&amp;", "&amp;(ISNUMBER(SEARCH('Backend Coding'!$D$8,'Budget 23-24'!A16)))&amp;", "&amp;(ISNUMBER(SEARCH('Backend Coding'!$D$9,'Budget 23-24'!A16)))&amp;", "&amp;(ISNUMBER(SEARCH('Backend Coding'!$D$10,'Budget 23-24'!A16)))&amp;", "&amp;(ISNUMBER(SEARCH('Backend Coding'!$D$11,'Budget 23-24'!A16)))&amp;", "&amp;(ISNUMBER(SEARCH('Backend Coding'!$D$12,'Budget 23-24'!A16)))&amp;", "&amp;(ISNUMBER(SEARCH('Backend Coding'!$D$13,'Budget 23-24'!A16)))&amp;", "&amp;(ISNUMBER(SEARCH('Backend Coding'!$D$14,'Budget 23-24'!A16)))&amp;", "&amp;(ISNUMBER(SEARCH('Backend Coding'!$D$15,'Budget 23-24'!A16)))&amp;", "&amp;(ISNUMBER(SEARCH('Backend Coding'!$D$16,'Budget 23-24'!A16)))&amp;", "&amp;(ISNUMBER(SEARCH('Backend Coding'!$D$17,'Budget 23-24'!A16)))&amp;", "&amp;(ISNUMBER(SEARCH('Backend Coding'!$D$18,'Budget 23-24'!A16)))&amp;", "&amp;(ISNUMBER(SEARCH('Backend Coding'!$D$19,'Budget 23-24'!A16)))&amp;", "&amp;(ISNUMBER(SEARCH('Backend Coding'!$D$20,'Budget 23-24'!A16)))&amp;", "&amp;(ISNUMBER(SEARCH('Backend Coding'!$D$21,'Budget 23-24'!A16)))&amp;", "&amp;(ISNUMBER(SEARCH('Backend Coding'!$D$22,'Budget 23-24'!A16)))&amp;", "&amp;(ISNUMBER(SEARCH('Backend Coding'!$D$23,'Budget 23-24'!A16)))&amp;", "&amp;(ISNUMBER(SEARCH('Backend Coding'!$D$24,'Budget 23-24'!A16)))&amp;", "&amp;(ISNUMBER(SEARCH('Backend Coding'!$D$25,'Budget 23-24'!A16)))&amp;", "&amp;(ISNUMBER(SEARCH('Backend Coding'!$D$26,'Budget 23-24'!A16)))</f>
        <v>FALSE, FALSE, FALSE, FALSE, FALSE, FALSE, FALSE, FALSE, FALSE, FALSE, FALSE, FALSE, FALSE, FALSE, FALSE, FALSE, FALSE, FALSE, FALSE, FALSE, FALSE, FALSE, FALSE, FALSE, FALSE</v>
      </c>
      <c r="S16" s="69" t="str">
        <f>(ISNUMBER(SEARCH('Backend Coding'!$F$2,'Budget 23-24'!A16)))&amp;", "&amp;(ISNUMBER(SEARCH('Backend Coding'!$F$3,'Budget 23-24'!A16)))&amp;", "&amp;(ISNUMBER(SEARCH('Backend Coding'!$F$4,'Budget 23-24'!A16)))&amp;", "&amp;(ISNUMBER(SEARCH('Backend Coding'!$F$5,'Budget 23-24'!A16)))&amp;", "&amp;(ISNUMBER(SEARCH('Backend Coding'!$F$6,'Budget 23-24'!A16)))&amp;", "&amp;(ISNUMBER(SEARCH('Backend Coding'!$F$7,'Budget 23-24'!A16)))&amp;", "&amp;(ISNUMBER(SEARCH('Backend Coding'!$F$8,'Budget 23-24'!A16)))&amp;", "&amp;(ISNUMBER(SEARCH('Backend Coding'!$F$9,'Budget 23-24'!A16)))&amp;", "&amp;(ISNUMBER(SEARCH('Backend Coding'!$F$10,'Budget 23-24'!A16)))&amp;", "&amp;(ISNUMBER(SEARCH('Backend Coding'!$F$11,'Budget 23-24'!A16)))&amp;", "&amp;(ISNUMBER(SEARCH('Backend Coding'!$F$12,'Budget 23-24'!A16)))&amp;", "&amp;(ISNUMBER(SEARCH('Backend Coding'!$F$13,'Budget 23-24'!A16)))&amp;", "&amp;(ISNUMBER(SEARCH('Backend Coding'!$F$14,'Budget 23-24'!A16)))&amp;", "&amp;(ISNUMBER(SEARCH('Backend Coding'!$F$15,'Budget 23-24'!A16)))&amp;", "&amp;(ISNUMBER(SEARCH('Backend Coding'!$F$16,'Budget 23-24'!A16)))&amp;", "&amp;(ISNUMBER(SEARCH('Backend Coding'!$F$17,'Budget 23-24'!A16)))&amp;", "&amp;(ISNUMBER(SEARCH('Backend Coding'!$F$18,'Budget 23-24'!A16)))&amp;", "&amp;(ISNUMBER(SEARCH('Backend Coding'!$F$19,'Budget 23-24'!A16)))&amp;", "&amp;(ISNUMBER(SEARCH('Backend Coding'!$F$20,'Budget 23-24'!A16)))&amp;", "&amp;(ISNUMBER(SEARCH('Backend Coding'!$F$21,'Budget 23-24'!A16)))&amp;", "&amp;(ISNUMBER(SEARCH('Backend Coding'!$F$22,'Budget 23-24'!A16)))&amp;", "&amp;(ISNUMBER(SEARCH('Backend Coding'!$F$23,'Budget 23-24'!A16)))&amp;", "&amp;(ISNUMBER(SEARCH('Backend Coding'!$F$24,'Budget 23-24'!A16)))&amp;", "&amp;(ISNUMBER(SEARCH('Backend Coding'!$F$25,'Budget 23-24'!A16)))&amp;", "&amp;(ISNUMBER(SEARCH('Backend Coding'!$F$26,'Budget 23-24'!A16)))</f>
        <v>FALSE, FALSE, FALSE, FALSE, FALSE, FALSE, FALSE, FALSE, FALSE, FALSE, FALSE, FALSE, FALSE, FALSE, FALSE, FALSE, FALSE, FALSE, FALSE, FALSE, FALSE, FALSE, FALSE, FALSE, FALSE</v>
      </c>
      <c r="T16" s="69" t="str">
        <f>(ISNUMBER(SEARCH('Backend Coding'!$H$2,'Budget 23-24'!A16)))&amp;", "&amp;(ISNUMBER(SEARCH('Backend Coding'!$H$3,'Budget 23-24'!A16)))&amp;", "&amp;(ISNUMBER(SEARCH('Backend Coding'!$H$4,'Budget 23-24'!A16)))&amp;", "&amp;(ISNUMBER(SEARCH('Backend Coding'!$H$5,'Budget 23-24'!A16)))&amp;", "&amp;(ISNUMBER(SEARCH('Backend Coding'!$H$6,'Budget 23-24'!A16)))&amp;", "&amp;(ISNUMBER(SEARCH('Backend Coding'!$H$7,'Budget 23-24'!A16)))&amp;", "&amp;(ISNUMBER(SEARCH('Backend Coding'!$H$8,'Budget 23-24'!A16)))&amp;", "&amp;(ISNUMBER(SEARCH('Backend Coding'!$H$9,'Budget 23-24'!A16)))&amp;", "&amp;(ISNUMBER(SEARCH('Backend Coding'!$H$10,'Budget 23-24'!A16)))&amp;", "&amp;(ISNUMBER(SEARCH('Backend Coding'!$H$11,'Budget 23-24'!A16)))&amp;", "&amp;(ISNUMBER(SEARCH('Backend Coding'!$H$12,'Budget 23-24'!A16)))&amp;", "&amp;(ISNUMBER(SEARCH('Backend Coding'!$H$13,'Budget 23-24'!A16)))&amp;", "&amp;(ISNUMBER(SEARCH('Backend Coding'!$H$14,'Budget 23-24'!A16)))&amp;", "&amp;(ISNUMBER(SEARCH('Backend Coding'!$H$15,'Budget 23-24'!A16)))&amp;", "&amp;(ISNUMBER(SEARCH('Backend Coding'!$H$16,'Budget 23-24'!A16)))&amp;", "&amp;(ISNUMBER(SEARCH('Backend Coding'!$H$17,'Budget 23-24'!A16)))&amp;", "&amp;(ISNUMBER(SEARCH('Backend Coding'!$H$18,'Budget 23-24'!A16)))&amp;", "&amp;(ISNUMBER(SEARCH('Backend Coding'!$H$19,'Budget 23-24'!A16)))&amp;", "&amp;(ISNUMBER(SEARCH('Backend Coding'!$H$20,'Budget 23-24'!A16)))&amp;", "&amp;(ISNUMBER(SEARCH('Backend Coding'!$H$21,'Budget 23-24'!A16)))&amp;", "&amp;(ISNUMBER(SEARCH('Backend Coding'!$H$22,'Budget 23-24'!A16)))&amp;", "&amp;(ISNUMBER(SEARCH('Backend Coding'!$H$23,'Budget 23-24'!A16)))&amp;", "&amp;(ISNUMBER(SEARCH('Backend Coding'!$H$24,'Budget 23-24'!A16)))&amp;", "&amp;(ISNUMBER(SEARCH('Backend Coding'!$H$25,'Budget 23-24'!A16)))&amp;", "&amp;(ISNUMBER(SEARCH('Backend Coding'!$H$26,'Budget 23-24'!A16)))</f>
        <v>FALSE, FALSE, FALSE, FALSE, FALSE, FALSE, FALSE, FALSE, FALSE, FALSE, FALSE, FALSE, FALSE, FALSE, FALSE, FALSE, FALSE, FALSE, FALSE, FALSE, FALSE, FALSE, FALSE, FALSE, FALSE</v>
      </c>
      <c r="U16" s="69" t="str">
        <f>(ISNUMBER(SEARCH('Backend Coding'!$J$2,'Budget 23-24'!A16)))&amp;", "&amp;(ISNUMBER(SEARCH('Backend Coding'!$J$3,'Budget 23-24'!A16)))&amp;", "&amp;(ISNUMBER(SEARCH('Backend Coding'!$J$4,'Budget 23-24'!A16)))&amp;", "&amp;(ISNUMBER(SEARCH('Backend Coding'!$J$5,'Budget 23-24'!A16)))&amp;", "&amp;(ISNUMBER(SEARCH('Backend Coding'!$J$6,'Budget 23-24'!A16)))&amp;", "&amp;(ISNUMBER(SEARCH('Backend Coding'!$J$7,'Budget 23-24'!A16)))&amp;", "&amp;(ISNUMBER(SEARCH('Backend Coding'!$J$8,'Budget 23-24'!A16)))&amp;", "&amp;(ISNUMBER(SEARCH('Backend Coding'!$J$9,'Budget 23-24'!A16)))&amp;", "&amp;(ISNUMBER(SEARCH('Backend Coding'!$J$10,'Budget 23-24'!A16)))&amp;", "&amp;(ISNUMBER(SEARCH('Backend Coding'!$J$11,'Budget 23-24'!A16)))&amp;", "&amp;(ISNUMBER(SEARCH('Backend Coding'!$J$12,'Budget 23-24'!A16)))&amp;", "&amp;(ISNUMBER(SEARCH('Backend Coding'!$J$13,'Budget 23-24'!A16)))&amp;", "&amp;(ISNUMBER(SEARCH('Backend Coding'!$J$14,'Budget 23-24'!A16)))&amp;", "&amp;(ISNUMBER(SEARCH('Backend Coding'!$J$15,'Budget 23-24'!A16)))&amp;", "&amp;(ISNUMBER(SEARCH('Backend Coding'!$J$16,'Budget 23-24'!A16)))&amp;", "&amp;(ISNUMBER(SEARCH('Backend Coding'!$J$17,'Budget 23-24'!A16)))&amp;", "&amp;(ISNUMBER(SEARCH('Backend Coding'!$J$18,'Budget 23-24'!A16)))&amp;", "&amp;(ISNUMBER(SEARCH('Backend Coding'!$J$19,'Budget 23-24'!A16)))&amp;", "&amp;(ISNUMBER(SEARCH('Backend Coding'!$J$20,'Budget 23-24'!A16)))&amp;", "&amp;(ISNUMBER(SEARCH('Backend Coding'!$J$21,'Budget 23-24'!A16)))&amp;", "&amp;(ISNUMBER(SEARCH('Backend Coding'!$J$22,'Budget 23-24'!A16)))&amp;", "&amp;(ISNUMBER(SEARCH('Backend Coding'!$J$23,'Budget 23-24'!A16)))&amp;", "&amp;(ISNUMBER(SEARCH('Backend Coding'!$J$24,'Budget 23-24'!A16)))&amp;", "&amp;(ISNUMBER(SEARCH('Backend Coding'!$J$25,'Budget 23-24'!A16)))&amp;", "&amp;(ISNUMBER(SEARCH('Backend Coding'!$J$26,'Budget 23-24'!A16)))</f>
        <v>FALSE, FALSE, FALSE, FALSE, FALSE, FALSE, FALSE, FALSE, FALSE, FALSE, FALSE, FALSE, FALSE, FALSE, FALSE, FALSE, FALSE, FALSE, FALSE, FALSE, FALSE, FALSE, FALSE, FALSE, FALSE</v>
      </c>
    </row>
    <row r="17" spans="1:21" ht="14.25" customHeight="1">
      <c r="A17" s="65" t="s">
        <v>30</v>
      </c>
      <c r="B17" s="60" t="s">
        <v>125</v>
      </c>
      <c r="C17" s="71" t="s">
        <v>126</v>
      </c>
      <c r="D17" s="70"/>
      <c r="E17" s="70"/>
      <c r="F17" s="70"/>
      <c r="G17" s="70"/>
      <c r="H17" s="70"/>
      <c r="I17" s="71" t="s">
        <v>106</v>
      </c>
      <c r="J17" s="71" t="s">
        <v>127</v>
      </c>
      <c r="K17" s="62"/>
      <c r="L17" s="62"/>
      <c r="M17" s="63"/>
      <c r="N17" s="63"/>
      <c r="O17" s="63">
        <v>165000</v>
      </c>
      <c r="P17" s="46">
        <f t="shared" si="0"/>
        <v>165000</v>
      </c>
      <c r="Q17" s="69" t="str">
        <f>(ISNUMBER(SEARCH('Backend Coding'!$B$2,'Budget 23-24'!A17)))&amp;", "&amp;(ISNUMBER(SEARCH('Backend Coding'!$B$3,'Budget 23-24'!A17)))&amp;", "&amp;(ISNUMBER(SEARCH('Backend Coding'!$B$4,'Budget 23-24'!A17)))&amp;", "&amp;(ISNUMBER(SEARCH('Backend Coding'!$B$5,'Budget 23-24'!A17)))&amp;", "&amp;(ISNUMBER(SEARCH('Backend Coding'!$B$6,'Budget 23-24'!A17)))&amp;", "&amp;(ISNUMBER(SEARCH('Backend Coding'!$B$7,'Budget 23-24'!A17)))&amp;", "&amp;(ISNUMBER(SEARCH('Backend Coding'!$B$8,'Budget 23-24'!A17)))&amp;", "&amp;(ISNUMBER(SEARCH('Backend Coding'!$B$9,'Budget 23-24'!A17)))&amp;", "&amp;(ISNUMBER(SEARCH('Backend Coding'!$B$10,'Budget 23-24'!A17)))&amp;", "&amp;(ISNUMBER(SEARCH('Backend Coding'!$B$11,'Budget 23-24'!A17)))&amp;", "&amp;(ISNUMBER(SEARCH('Backend Coding'!$B$12,'Budget 23-24'!A17)))&amp;", "&amp;(ISNUMBER(SEARCH('Backend Coding'!$B$13,'Budget 23-24'!A17)))&amp;", "&amp;(ISNUMBER(SEARCH('Backend Coding'!$B$14,'Budget 23-24'!A17)))&amp;", "&amp;(ISNUMBER(SEARCH('Backend Coding'!$B$15,'Budget 23-24'!A17)))&amp;", "&amp;(ISNUMBER(SEARCH('Backend Coding'!$B$16,'Budget 23-24'!A17)))&amp;", "&amp;(ISNUMBER(SEARCH('Backend Coding'!$B$17,'Budget 23-24'!A17)))&amp;", "&amp;(ISNUMBER(SEARCH('Backend Coding'!$B$18,'Budget 23-24'!A17)))&amp;", "&amp;(ISNUMBER(SEARCH('Backend Coding'!$B$19,'Budget 23-24'!A17)))&amp;", "&amp;(ISNUMBER(SEARCH('Backend Coding'!$B$20,'Budget 23-24'!A17)))&amp;", "&amp;(ISNUMBER(SEARCH('Backend Coding'!$B$21,'Budget 23-24'!A17)))&amp;", "&amp;(ISNUMBER(SEARCH('Backend Coding'!$B$22,'Budget 23-24'!A17)))&amp;", "&amp;(ISNUMBER(SEARCH('Backend Coding'!$B$23,'Budget 23-24'!A17)))&amp;", "&amp;(ISNUMBER(SEARCH('Backend Coding'!$B$24,'Budget 23-24'!A17)))&amp;", "&amp;(ISNUMBER(SEARCH('Backend Coding'!$B$25,'Budget 23-24'!A17)))&amp;", "&amp;(ISNUMBER(SEARCH('Backend Coding'!$B$26,'Budget 23-24'!A17)))</f>
        <v>FALSE, FALSE, FALSE, FALSE, FALSE, FALSE, FALSE, FALSE, FALSE, FALSE, FALSE, FALSE, FALSE, FALSE, FALSE, FALSE, FALSE, FALSE, FALSE, FALSE, FALSE, FALSE, FALSE, FALSE, FALSE</v>
      </c>
      <c r="R17" s="69" t="str">
        <f>(ISNUMBER(SEARCH('Backend Coding'!$D$2,'Budget 23-24'!A17)))&amp;", "&amp;(ISNUMBER(SEARCH('Backend Coding'!$D$3,'Budget 23-24'!A17)))&amp;", "&amp;(ISNUMBER(SEARCH('Backend Coding'!$D$4,'Budget 23-24'!A17)))&amp;", "&amp;(ISNUMBER(SEARCH('Backend Coding'!$D$5,'Budget 23-24'!A17)))&amp;", "&amp;(ISNUMBER(SEARCH('Backend Coding'!$D$6,'Budget 23-24'!A17)))&amp;", "&amp;(ISNUMBER(SEARCH('Backend Coding'!$D$7,'Budget 23-24'!A17)))&amp;", "&amp;(ISNUMBER(SEARCH('Backend Coding'!$D$8,'Budget 23-24'!A17)))&amp;", "&amp;(ISNUMBER(SEARCH('Backend Coding'!$D$9,'Budget 23-24'!A17)))&amp;", "&amp;(ISNUMBER(SEARCH('Backend Coding'!$D$10,'Budget 23-24'!A17)))&amp;", "&amp;(ISNUMBER(SEARCH('Backend Coding'!$D$11,'Budget 23-24'!A17)))&amp;", "&amp;(ISNUMBER(SEARCH('Backend Coding'!$D$12,'Budget 23-24'!A17)))&amp;", "&amp;(ISNUMBER(SEARCH('Backend Coding'!$D$13,'Budget 23-24'!A17)))&amp;", "&amp;(ISNUMBER(SEARCH('Backend Coding'!$D$14,'Budget 23-24'!A17)))&amp;", "&amp;(ISNUMBER(SEARCH('Backend Coding'!$D$15,'Budget 23-24'!A17)))&amp;", "&amp;(ISNUMBER(SEARCH('Backend Coding'!$D$16,'Budget 23-24'!A17)))&amp;", "&amp;(ISNUMBER(SEARCH('Backend Coding'!$D$17,'Budget 23-24'!A17)))&amp;", "&amp;(ISNUMBER(SEARCH('Backend Coding'!$D$18,'Budget 23-24'!A17)))&amp;", "&amp;(ISNUMBER(SEARCH('Backend Coding'!$D$19,'Budget 23-24'!A17)))&amp;", "&amp;(ISNUMBER(SEARCH('Backend Coding'!$D$20,'Budget 23-24'!A17)))&amp;", "&amp;(ISNUMBER(SEARCH('Backend Coding'!$D$21,'Budget 23-24'!A17)))&amp;", "&amp;(ISNUMBER(SEARCH('Backend Coding'!$D$22,'Budget 23-24'!A17)))&amp;", "&amp;(ISNUMBER(SEARCH('Backend Coding'!$D$23,'Budget 23-24'!A17)))&amp;", "&amp;(ISNUMBER(SEARCH('Backend Coding'!$D$24,'Budget 23-24'!A17)))&amp;", "&amp;(ISNUMBER(SEARCH('Backend Coding'!$D$25,'Budget 23-24'!A17)))&amp;", "&amp;(ISNUMBER(SEARCH('Backend Coding'!$D$26,'Budget 23-24'!A17)))</f>
        <v>FALSE, FALSE, FALSE, FALSE, FALSE, FALSE, FALSE, FALSE, FALSE, FALSE, FALSE, FALSE, FALSE, FALSE, FALSE, FALSE, FALSE, FALSE, FALSE, FALSE, FALSE, FALSE, FALSE, FALSE, FALSE</v>
      </c>
      <c r="S17" s="69" t="str">
        <f>(ISNUMBER(SEARCH('Backend Coding'!$F$2,'Budget 23-24'!A17)))&amp;", "&amp;(ISNUMBER(SEARCH('Backend Coding'!$F$3,'Budget 23-24'!A17)))&amp;", "&amp;(ISNUMBER(SEARCH('Backend Coding'!$F$4,'Budget 23-24'!A17)))&amp;", "&amp;(ISNUMBER(SEARCH('Backend Coding'!$F$5,'Budget 23-24'!A17)))&amp;", "&amp;(ISNUMBER(SEARCH('Backend Coding'!$F$6,'Budget 23-24'!A17)))&amp;", "&amp;(ISNUMBER(SEARCH('Backend Coding'!$F$7,'Budget 23-24'!A17)))&amp;", "&amp;(ISNUMBER(SEARCH('Backend Coding'!$F$8,'Budget 23-24'!A17)))&amp;", "&amp;(ISNUMBER(SEARCH('Backend Coding'!$F$9,'Budget 23-24'!A17)))&amp;", "&amp;(ISNUMBER(SEARCH('Backend Coding'!$F$10,'Budget 23-24'!A17)))&amp;", "&amp;(ISNUMBER(SEARCH('Backend Coding'!$F$11,'Budget 23-24'!A17)))&amp;", "&amp;(ISNUMBER(SEARCH('Backend Coding'!$F$12,'Budget 23-24'!A17)))&amp;", "&amp;(ISNUMBER(SEARCH('Backend Coding'!$F$13,'Budget 23-24'!A17)))&amp;", "&amp;(ISNUMBER(SEARCH('Backend Coding'!$F$14,'Budget 23-24'!A17)))&amp;", "&amp;(ISNUMBER(SEARCH('Backend Coding'!$F$15,'Budget 23-24'!A17)))&amp;", "&amp;(ISNUMBER(SEARCH('Backend Coding'!$F$16,'Budget 23-24'!A17)))&amp;", "&amp;(ISNUMBER(SEARCH('Backend Coding'!$F$17,'Budget 23-24'!A17)))&amp;", "&amp;(ISNUMBER(SEARCH('Backend Coding'!$F$18,'Budget 23-24'!A17)))&amp;", "&amp;(ISNUMBER(SEARCH('Backend Coding'!$F$19,'Budget 23-24'!A17)))&amp;", "&amp;(ISNUMBER(SEARCH('Backend Coding'!$F$20,'Budget 23-24'!A17)))&amp;", "&amp;(ISNUMBER(SEARCH('Backend Coding'!$F$21,'Budget 23-24'!A17)))&amp;", "&amp;(ISNUMBER(SEARCH('Backend Coding'!$F$22,'Budget 23-24'!A17)))&amp;", "&amp;(ISNUMBER(SEARCH('Backend Coding'!$F$23,'Budget 23-24'!A17)))&amp;", "&amp;(ISNUMBER(SEARCH('Backend Coding'!$F$24,'Budget 23-24'!A17)))&amp;", "&amp;(ISNUMBER(SEARCH('Backend Coding'!$F$25,'Budget 23-24'!A17)))&amp;", "&amp;(ISNUMBER(SEARCH('Backend Coding'!$F$26,'Budget 23-24'!A17)))</f>
        <v>FALSE, FALSE, FALSE, FALSE, FALSE, FALSE, FALSE, FALSE, FALSE, FALSE, FALSE, FALSE, FALSE, FALSE, FALSE, FALSE, FALSE, FALSE, FALSE, FALSE, FALSE, FALSE, FALSE, FALSE, FALSE</v>
      </c>
      <c r="T17" s="69" t="str">
        <f>(ISNUMBER(SEARCH('Backend Coding'!$H$2,'Budget 23-24'!A17)))&amp;", "&amp;(ISNUMBER(SEARCH('Backend Coding'!$H$3,'Budget 23-24'!A17)))&amp;", "&amp;(ISNUMBER(SEARCH('Backend Coding'!$H$4,'Budget 23-24'!A17)))&amp;", "&amp;(ISNUMBER(SEARCH('Backend Coding'!$H$5,'Budget 23-24'!A17)))&amp;", "&amp;(ISNUMBER(SEARCH('Backend Coding'!$H$6,'Budget 23-24'!A17)))&amp;", "&amp;(ISNUMBER(SEARCH('Backend Coding'!$H$7,'Budget 23-24'!A17)))&amp;", "&amp;(ISNUMBER(SEARCH('Backend Coding'!$H$8,'Budget 23-24'!A17)))&amp;", "&amp;(ISNUMBER(SEARCH('Backend Coding'!$H$9,'Budget 23-24'!A17)))&amp;", "&amp;(ISNUMBER(SEARCH('Backend Coding'!$H$10,'Budget 23-24'!A17)))&amp;", "&amp;(ISNUMBER(SEARCH('Backend Coding'!$H$11,'Budget 23-24'!A17)))&amp;", "&amp;(ISNUMBER(SEARCH('Backend Coding'!$H$12,'Budget 23-24'!A17)))&amp;", "&amp;(ISNUMBER(SEARCH('Backend Coding'!$H$13,'Budget 23-24'!A17)))&amp;", "&amp;(ISNUMBER(SEARCH('Backend Coding'!$H$14,'Budget 23-24'!A17)))&amp;", "&amp;(ISNUMBER(SEARCH('Backend Coding'!$H$15,'Budget 23-24'!A17)))&amp;", "&amp;(ISNUMBER(SEARCH('Backend Coding'!$H$16,'Budget 23-24'!A17)))&amp;", "&amp;(ISNUMBER(SEARCH('Backend Coding'!$H$17,'Budget 23-24'!A17)))&amp;", "&amp;(ISNUMBER(SEARCH('Backend Coding'!$H$18,'Budget 23-24'!A17)))&amp;", "&amp;(ISNUMBER(SEARCH('Backend Coding'!$H$19,'Budget 23-24'!A17)))&amp;", "&amp;(ISNUMBER(SEARCH('Backend Coding'!$H$20,'Budget 23-24'!A17)))&amp;", "&amp;(ISNUMBER(SEARCH('Backend Coding'!$H$21,'Budget 23-24'!A17)))&amp;", "&amp;(ISNUMBER(SEARCH('Backend Coding'!$H$22,'Budget 23-24'!A17)))&amp;", "&amp;(ISNUMBER(SEARCH('Backend Coding'!$H$23,'Budget 23-24'!A17)))&amp;", "&amp;(ISNUMBER(SEARCH('Backend Coding'!$H$24,'Budget 23-24'!A17)))&amp;", "&amp;(ISNUMBER(SEARCH('Backend Coding'!$H$25,'Budget 23-24'!A17)))&amp;", "&amp;(ISNUMBER(SEARCH('Backend Coding'!$H$26,'Budget 23-24'!A17)))</f>
        <v>FALSE, FALSE, FALSE, FALSE, FALSE, FALSE, FALSE, FALSE, FALSE, FALSE, FALSE, FALSE, FALSE, FALSE, FALSE, FALSE, FALSE, FALSE, FALSE, FALSE, FALSE, FALSE, FALSE, FALSE, FALSE</v>
      </c>
      <c r="U17" s="69" t="str">
        <f>(ISNUMBER(SEARCH('Backend Coding'!$J$2,'Budget 23-24'!A17)))&amp;", "&amp;(ISNUMBER(SEARCH('Backend Coding'!$J$3,'Budget 23-24'!A17)))&amp;", "&amp;(ISNUMBER(SEARCH('Backend Coding'!$J$4,'Budget 23-24'!A17)))&amp;", "&amp;(ISNUMBER(SEARCH('Backend Coding'!$J$5,'Budget 23-24'!A17)))&amp;", "&amp;(ISNUMBER(SEARCH('Backend Coding'!$J$6,'Budget 23-24'!A17)))&amp;", "&amp;(ISNUMBER(SEARCH('Backend Coding'!$J$7,'Budget 23-24'!A17)))&amp;", "&amp;(ISNUMBER(SEARCH('Backend Coding'!$J$8,'Budget 23-24'!A17)))&amp;", "&amp;(ISNUMBER(SEARCH('Backend Coding'!$J$9,'Budget 23-24'!A17)))&amp;", "&amp;(ISNUMBER(SEARCH('Backend Coding'!$J$10,'Budget 23-24'!A17)))&amp;", "&amp;(ISNUMBER(SEARCH('Backend Coding'!$J$11,'Budget 23-24'!A17)))&amp;", "&amp;(ISNUMBER(SEARCH('Backend Coding'!$J$12,'Budget 23-24'!A17)))&amp;", "&amp;(ISNUMBER(SEARCH('Backend Coding'!$J$13,'Budget 23-24'!A17)))&amp;", "&amp;(ISNUMBER(SEARCH('Backend Coding'!$J$14,'Budget 23-24'!A17)))&amp;", "&amp;(ISNUMBER(SEARCH('Backend Coding'!$J$15,'Budget 23-24'!A17)))&amp;", "&amp;(ISNUMBER(SEARCH('Backend Coding'!$J$16,'Budget 23-24'!A17)))&amp;", "&amp;(ISNUMBER(SEARCH('Backend Coding'!$J$17,'Budget 23-24'!A17)))&amp;", "&amp;(ISNUMBER(SEARCH('Backend Coding'!$J$18,'Budget 23-24'!A17)))&amp;", "&amp;(ISNUMBER(SEARCH('Backend Coding'!$J$19,'Budget 23-24'!A17)))&amp;", "&amp;(ISNUMBER(SEARCH('Backend Coding'!$J$20,'Budget 23-24'!A17)))&amp;", "&amp;(ISNUMBER(SEARCH('Backend Coding'!$J$21,'Budget 23-24'!A17)))&amp;", "&amp;(ISNUMBER(SEARCH('Backend Coding'!$J$22,'Budget 23-24'!A17)))&amp;", "&amp;(ISNUMBER(SEARCH('Backend Coding'!$J$23,'Budget 23-24'!A17)))&amp;", "&amp;(ISNUMBER(SEARCH('Backend Coding'!$J$24,'Budget 23-24'!A17)))&amp;", "&amp;(ISNUMBER(SEARCH('Backend Coding'!$J$25,'Budget 23-24'!A17)))&amp;", "&amp;(ISNUMBER(SEARCH('Backend Coding'!$J$26,'Budget 23-24'!A17)))</f>
        <v>FALSE, FALSE, FALSE, FALSE, FALSE, FALSE, FALSE, FALSE, FALSE, FALSE, FALSE, FALSE, FALSE, FALSE, FALSE, FALSE, FALSE, FALSE, FALSE, FALSE, FALSE, FALSE, FALSE, FALSE, FALSE</v>
      </c>
    </row>
    <row r="18" spans="1:21" ht="14.25" customHeight="1">
      <c r="A18" s="65" t="s">
        <v>30</v>
      </c>
      <c r="B18" s="60" t="s">
        <v>128</v>
      </c>
      <c r="C18" s="71" t="s">
        <v>126</v>
      </c>
      <c r="D18" s="70"/>
      <c r="E18" s="70"/>
      <c r="F18" s="70"/>
      <c r="G18" s="70"/>
      <c r="H18" s="70"/>
      <c r="I18" s="71" t="s">
        <v>106</v>
      </c>
      <c r="J18" s="71" t="s">
        <v>127</v>
      </c>
      <c r="K18" s="62"/>
      <c r="L18" s="62"/>
      <c r="M18" s="63"/>
      <c r="N18" s="63"/>
      <c r="O18" s="63">
        <v>5000</v>
      </c>
      <c r="P18" s="46">
        <f t="shared" si="0"/>
        <v>5000</v>
      </c>
      <c r="Q18" s="69" t="str">
        <f>(ISNUMBER(SEARCH('Backend Coding'!$B$2,'Budget 23-24'!A18)))&amp;", "&amp;(ISNUMBER(SEARCH('Backend Coding'!$B$3,'Budget 23-24'!A18)))&amp;", "&amp;(ISNUMBER(SEARCH('Backend Coding'!$B$4,'Budget 23-24'!A18)))&amp;", "&amp;(ISNUMBER(SEARCH('Backend Coding'!$B$5,'Budget 23-24'!A18)))&amp;", "&amp;(ISNUMBER(SEARCH('Backend Coding'!$B$6,'Budget 23-24'!A18)))&amp;", "&amp;(ISNUMBER(SEARCH('Backend Coding'!$B$7,'Budget 23-24'!A18)))&amp;", "&amp;(ISNUMBER(SEARCH('Backend Coding'!$B$8,'Budget 23-24'!A18)))&amp;", "&amp;(ISNUMBER(SEARCH('Backend Coding'!$B$9,'Budget 23-24'!A18)))&amp;", "&amp;(ISNUMBER(SEARCH('Backend Coding'!$B$10,'Budget 23-24'!A18)))&amp;", "&amp;(ISNUMBER(SEARCH('Backend Coding'!$B$11,'Budget 23-24'!A18)))&amp;", "&amp;(ISNUMBER(SEARCH('Backend Coding'!$B$12,'Budget 23-24'!A18)))&amp;", "&amp;(ISNUMBER(SEARCH('Backend Coding'!$B$13,'Budget 23-24'!A18)))&amp;", "&amp;(ISNUMBER(SEARCH('Backend Coding'!$B$14,'Budget 23-24'!A18)))&amp;", "&amp;(ISNUMBER(SEARCH('Backend Coding'!$B$15,'Budget 23-24'!A18)))&amp;", "&amp;(ISNUMBER(SEARCH('Backend Coding'!$B$16,'Budget 23-24'!A18)))&amp;", "&amp;(ISNUMBER(SEARCH('Backend Coding'!$B$17,'Budget 23-24'!A18)))&amp;", "&amp;(ISNUMBER(SEARCH('Backend Coding'!$B$18,'Budget 23-24'!A18)))&amp;", "&amp;(ISNUMBER(SEARCH('Backend Coding'!$B$19,'Budget 23-24'!A18)))&amp;", "&amp;(ISNUMBER(SEARCH('Backend Coding'!$B$20,'Budget 23-24'!A18)))&amp;", "&amp;(ISNUMBER(SEARCH('Backend Coding'!$B$21,'Budget 23-24'!A18)))&amp;", "&amp;(ISNUMBER(SEARCH('Backend Coding'!$B$22,'Budget 23-24'!A18)))&amp;", "&amp;(ISNUMBER(SEARCH('Backend Coding'!$B$23,'Budget 23-24'!A18)))&amp;", "&amp;(ISNUMBER(SEARCH('Backend Coding'!$B$24,'Budget 23-24'!A18)))&amp;", "&amp;(ISNUMBER(SEARCH('Backend Coding'!$B$25,'Budget 23-24'!A18)))&amp;", "&amp;(ISNUMBER(SEARCH('Backend Coding'!$B$26,'Budget 23-24'!A18)))</f>
        <v>FALSE, FALSE, FALSE, FALSE, FALSE, FALSE, FALSE, FALSE, FALSE, FALSE, FALSE, FALSE, FALSE, FALSE, FALSE, FALSE, FALSE, FALSE, FALSE, FALSE, FALSE, FALSE, FALSE, FALSE, FALSE</v>
      </c>
      <c r="R18" s="69" t="str">
        <f>(ISNUMBER(SEARCH('Backend Coding'!$D$2,'Budget 23-24'!A18)))&amp;", "&amp;(ISNUMBER(SEARCH('Backend Coding'!$D$3,'Budget 23-24'!A18)))&amp;", "&amp;(ISNUMBER(SEARCH('Backend Coding'!$D$4,'Budget 23-24'!A18)))&amp;", "&amp;(ISNUMBER(SEARCH('Backend Coding'!$D$5,'Budget 23-24'!A18)))&amp;", "&amp;(ISNUMBER(SEARCH('Backend Coding'!$D$6,'Budget 23-24'!A18)))&amp;", "&amp;(ISNUMBER(SEARCH('Backend Coding'!$D$7,'Budget 23-24'!A18)))&amp;", "&amp;(ISNUMBER(SEARCH('Backend Coding'!$D$8,'Budget 23-24'!A18)))&amp;", "&amp;(ISNUMBER(SEARCH('Backend Coding'!$D$9,'Budget 23-24'!A18)))&amp;", "&amp;(ISNUMBER(SEARCH('Backend Coding'!$D$10,'Budget 23-24'!A18)))&amp;", "&amp;(ISNUMBER(SEARCH('Backend Coding'!$D$11,'Budget 23-24'!A18)))&amp;", "&amp;(ISNUMBER(SEARCH('Backend Coding'!$D$12,'Budget 23-24'!A18)))&amp;", "&amp;(ISNUMBER(SEARCH('Backend Coding'!$D$13,'Budget 23-24'!A18)))&amp;", "&amp;(ISNUMBER(SEARCH('Backend Coding'!$D$14,'Budget 23-24'!A18)))&amp;", "&amp;(ISNUMBER(SEARCH('Backend Coding'!$D$15,'Budget 23-24'!A18)))&amp;", "&amp;(ISNUMBER(SEARCH('Backend Coding'!$D$16,'Budget 23-24'!A18)))&amp;", "&amp;(ISNUMBER(SEARCH('Backend Coding'!$D$17,'Budget 23-24'!A18)))&amp;", "&amp;(ISNUMBER(SEARCH('Backend Coding'!$D$18,'Budget 23-24'!A18)))&amp;", "&amp;(ISNUMBER(SEARCH('Backend Coding'!$D$19,'Budget 23-24'!A18)))&amp;", "&amp;(ISNUMBER(SEARCH('Backend Coding'!$D$20,'Budget 23-24'!A18)))&amp;", "&amp;(ISNUMBER(SEARCH('Backend Coding'!$D$21,'Budget 23-24'!A18)))&amp;", "&amp;(ISNUMBER(SEARCH('Backend Coding'!$D$22,'Budget 23-24'!A18)))&amp;", "&amp;(ISNUMBER(SEARCH('Backend Coding'!$D$23,'Budget 23-24'!A18)))&amp;", "&amp;(ISNUMBER(SEARCH('Backend Coding'!$D$24,'Budget 23-24'!A18)))&amp;", "&amp;(ISNUMBER(SEARCH('Backend Coding'!$D$25,'Budget 23-24'!A18)))&amp;", "&amp;(ISNUMBER(SEARCH('Backend Coding'!$D$26,'Budget 23-24'!A18)))</f>
        <v>FALSE, FALSE, FALSE, FALSE, FALSE, FALSE, FALSE, FALSE, FALSE, FALSE, FALSE, FALSE, FALSE, FALSE, FALSE, FALSE, FALSE, FALSE, FALSE, FALSE, FALSE, FALSE, FALSE, FALSE, FALSE</v>
      </c>
      <c r="S18" s="69" t="str">
        <f>(ISNUMBER(SEARCH('Backend Coding'!$F$2,'Budget 23-24'!A18)))&amp;", "&amp;(ISNUMBER(SEARCH('Backend Coding'!$F$3,'Budget 23-24'!A18)))&amp;", "&amp;(ISNUMBER(SEARCH('Backend Coding'!$F$4,'Budget 23-24'!A18)))&amp;", "&amp;(ISNUMBER(SEARCH('Backend Coding'!$F$5,'Budget 23-24'!A18)))&amp;", "&amp;(ISNUMBER(SEARCH('Backend Coding'!$F$6,'Budget 23-24'!A18)))&amp;", "&amp;(ISNUMBER(SEARCH('Backend Coding'!$F$7,'Budget 23-24'!A18)))&amp;", "&amp;(ISNUMBER(SEARCH('Backend Coding'!$F$8,'Budget 23-24'!A18)))&amp;", "&amp;(ISNUMBER(SEARCH('Backend Coding'!$F$9,'Budget 23-24'!A18)))&amp;", "&amp;(ISNUMBER(SEARCH('Backend Coding'!$F$10,'Budget 23-24'!A18)))&amp;", "&amp;(ISNUMBER(SEARCH('Backend Coding'!$F$11,'Budget 23-24'!A18)))&amp;", "&amp;(ISNUMBER(SEARCH('Backend Coding'!$F$12,'Budget 23-24'!A18)))&amp;", "&amp;(ISNUMBER(SEARCH('Backend Coding'!$F$13,'Budget 23-24'!A18)))&amp;", "&amp;(ISNUMBER(SEARCH('Backend Coding'!$F$14,'Budget 23-24'!A18)))&amp;", "&amp;(ISNUMBER(SEARCH('Backend Coding'!$F$15,'Budget 23-24'!A18)))&amp;", "&amp;(ISNUMBER(SEARCH('Backend Coding'!$F$16,'Budget 23-24'!A18)))&amp;", "&amp;(ISNUMBER(SEARCH('Backend Coding'!$F$17,'Budget 23-24'!A18)))&amp;", "&amp;(ISNUMBER(SEARCH('Backend Coding'!$F$18,'Budget 23-24'!A18)))&amp;", "&amp;(ISNUMBER(SEARCH('Backend Coding'!$F$19,'Budget 23-24'!A18)))&amp;", "&amp;(ISNUMBER(SEARCH('Backend Coding'!$F$20,'Budget 23-24'!A18)))&amp;", "&amp;(ISNUMBER(SEARCH('Backend Coding'!$F$21,'Budget 23-24'!A18)))&amp;", "&amp;(ISNUMBER(SEARCH('Backend Coding'!$F$22,'Budget 23-24'!A18)))&amp;", "&amp;(ISNUMBER(SEARCH('Backend Coding'!$F$23,'Budget 23-24'!A18)))&amp;", "&amp;(ISNUMBER(SEARCH('Backend Coding'!$F$24,'Budget 23-24'!A18)))&amp;", "&amp;(ISNUMBER(SEARCH('Backend Coding'!$F$25,'Budget 23-24'!A18)))&amp;", "&amp;(ISNUMBER(SEARCH('Backend Coding'!$F$26,'Budget 23-24'!A18)))</f>
        <v>FALSE, FALSE, FALSE, FALSE, FALSE, FALSE, FALSE, FALSE, FALSE, FALSE, FALSE, FALSE, FALSE, FALSE, FALSE, FALSE, FALSE, FALSE, FALSE, FALSE, FALSE, FALSE, FALSE, FALSE, FALSE</v>
      </c>
      <c r="T18" s="69" t="str">
        <f>(ISNUMBER(SEARCH('Backend Coding'!$H$2,'Budget 23-24'!A18)))&amp;", "&amp;(ISNUMBER(SEARCH('Backend Coding'!$H$3,'Budget 23-24'!A18)))&amp;", "&amp;(ISNUMBER(SEARCH('Backend Coding'!$H$4,'Budget 23-24'!A18)))&amp;", "&amp;(ISNUMBER(SEARCH('Backend Coding'!$H$5,'Budget 23-24'!A18)))&amp;", "&amp;(ISNUMBER(SEARCH('Backend Coding'!$H$6,'Budget 23-24'!A18)))&amp;", "&amp;(ISNUMBER(SEARCH('Backend Coding'!$H$7,'Budget 23-24'!A18)))&amp;", "&amp;(ISNUMBER(SEARCH('Backend Coding'!$H$8,'Budget 23-24'!A18)))&amp;", "&amp;(ISNUMBER(SEARCH('Backend Coding'!$H$9,'Budget 23-24'!A18)))&amp;", "&amp;(ISNUMBER(SEARCH('Backend Coding'!$H$10,'Budget 23-24'!A18)))&amp;", "&amp;(ISNUMBER(SEARCH('Backend Coding'!$H$11,'Budget 23-24'!A18)))&amp;", "&amp;(ISNUMBER(SEARCH('Backend Coding'!$H$12,'Budget 23-24'!A18)))&amp;", "&amp;(ISNUMBER(SEARCH('Backend Coding'!$H$13,'Budget 23-24'!A18)))&amp;", "&amp;(ISNUMBER(SEARCH('Backend Coding'!$H$14,'Budget 23-24'!A18)))&amp;", "&amp;(ISNUMBER(SEARCH('Backend Coding'!$H$15,'Budget 23-24'!A18)))&amp;", "&amp;(ISNUMBER(SEARCH('Backend Coding'!$H$16,'Budget 23-24'!A18)))&amp;", "&amp;(ISNUMBER(SEARCH('Backend Coding'!$H$17,'Budget 23-24'!A18)))&amp;", "&amp;(ISNUMBER(SEARCH('Backend Coding'!$H$18,'Budget 23-24'!A18)))&amp;", "&amp;(ISNUMBER(SEARCH('Backend Coding'!$H$19,'Budget 23-24'!A18)))&amp;", "&amp;(ISNUMBER(SEARCH('Backend Coding'!$H$20,'Budget 23-24'!A18)))&amp;", "&amp;(ISNUMBER(SEARCH('Backend Coding'!$H$21,'Budget 23-24'!A18)))&amp;", "&amp;(ISNUMBER(SEARCH('Backend Coding'!$H$22,'Budget 23-24'!A18)))&amp;", "&amp;(ISNUMBER(SEARCH('Backend Coding'!$H$23,'Budget 23-24'!A18)))&amp;", "&amp;(ISNUMBER(SEARCH('Backend Coding'!$H$24,'Budget 23-24'!A18)))&amp;", "&amp;(ISNUMBER(SEARCH('Backend Coding'!$H$25,'Budget 23-24'!A18)))&amp;", "&amp;(ISNUMBER(SEARCH('Backend Coding'!$H$26,'Budget 23-24'!A18)))</f>
        <v>FALSE, FALSE, FALSE, FALSE, FALSE, FALSE, FALSE, FALSE, FALSE, FALSE, FALSE, FALSE, FALSE, FALSE, FALSE, FALSE, FALSE, FALSE, FALSE, FALSE, FALSE, FALSE, FALSE, FALSE, FALSE</v>
      </c>
      <c r="U18" s="69" t="str">
        <f>(ISNUMBER(SEARCH('Backend Coding'!$J$2,'Budget 23-24'!A18)))&amp;", "&amp;(ISNUMBER(SEARCH('Backend Coding'!$J$3,'Budget 23-24'!A18)))&amp;", "&amp;(ISNUMBER(SEARCH('Backend Coding'!$J$4,'Budget 23-24'!A18)))&amp;", "&amp;(ISNUMBER(SEARCH('Backend Coding'!$J$5,'Budget 23-24'!A18)))&amp;", "&amp;(ISNUMBER(SEARCH('Backend Coding'!$J$6,'Budget 23-24'!A18)))&amp;", "&amp;(ISNUMBER(SEARCH('Backend Coding'!$J$7,'Budget 23-24'!A18)))&amp;", "&amp;(ISNUMBER(SEARCH('Backend Coding'!$J$8,'Budget 23-24'!A18)))&amp;", "&amp;(ISNUMBER(SEARCH('Backend Coding'!$J$9,'Budget 23-24'!A18)))&amp;", "&amp;(ISNUMBER(SEARCH('Backend Coding'!$J$10,'Budget 23-24'!A18)))&amp;", "&amp;(ISNUMBER(SEARCH('Backend Coding'!$J$11,'Budget 23-24'!A18)))&amp;", "&amp;(ISNUMBER(SEARCH('Backend Coding'!$J$12,'Budget 23-24'!A18)))&amp;", "&amp;(ISNUMBER(SEARCH('Backend Coding'!$J$13,'Budget 23-24'!A18)))&amp;", "&amp;(ISNUMBER(SEARCH('Backend Coding'!$J$14,'Budget 23-24'!A18)))&amp;", "&amp;(ISNUMBER(SEARCH('Backend Coding'!$J$15,'Budget 23-24'!A18)))&amp;", "&amp;(ISNUMBER(SEARCH('Backend Coding'!$J$16,'Budget 23-24'!A18)))&amp;", "&amp;(ISNUMBER(SEARCH('Backend Coding'!$J$17,'Budget 23-24'!A18)))&amp;", "&amp;(ISNUMBER(SEARCH('Backend Coding'!$J$18,'Budget 23-24'!A18)))&amp;", "&amp;(ISNUMBER(SEARCH('Backend Coding'!$J$19,'Budget 23-24'!A18)))&amp;", "&amp;(ISNUMBER(SEARCH('Backend Coding'!$J$20,'Budget 23-24'!A18)))&amp;", "&amp;(ISNUMBER(SEARCH('Backend Coding'!$J$21,'Budget 23-24'!A18)))&amp;", "&amp;(ISNUMBER(SEARCH('Backend Coding'!$J$22,'Budget 23-24'!A18)))&amp;", "&amp;(ISNUMBER(SEARCH('Backend Coding'!$J$23,'Budget 23-24'!A18)))&amp;", "&amp;(ISNUMBER(SEARCH('Backend Coding'!$J$24,'Budget 23-24'!A18)))&amp;", "&amp;(ISNUMBER(SEARCH('Backend Coding'!$J$25,'Budget 23-24'!A18)))&amp;", "&amp;(ISNUMBER(SEARCH('Backend Coding'!$J$26,'Budget 23-24'!A18)))</f>
        <v>FALSE, FALSE, FALSE, FALSE, FALSE, FALSE, FALSE, FALSE, FALSE, FALSE, FALSE, FALSE, FALSE, FALSE, FALSE, FALSE, FALSE, FALSE, FALSE, FALSE, FALSE, FALSE, FALSE, FALSE, FALSE</v>
      </c>
    </row>
    <row r="19" spans="1:21" ht="14.25" customHeight="1">
      <c r="A19" s="65" t="s">
        <v>30</v>
      </c>
      <c r="B19" s="60" t="s">
        <v>129</v>
      </c>
      <c r="C19" s="71" t="s">
        <v>126</v>
      </c>
      <c r="D19" s="70"/>
      <c r="E19" s="70"/>
      <c r="F19" s="70"/>
      <c r="G19" s="70"/>
      <c r="H19" s="70"/>
      <c r="I19" s="71" t="s">
        <v>106</v>
      </c>
      <c r="J19" s="71" t="s">
        <v>130</v>
      </c>
      <c r="K19" s="62"/>
      <c r="L19" s="62"/>
      <c r="M19" s="63"/>
      <c r="N19" s="63"/>
      <c r="O19" s="63">
        <v>40000</v>
      </c>
      <c r="P19" s="46">
        <f t="shared" si="0"/>
        <v>40000</v>
      </c>
      <c r="Q19" s="69" t="str">
        <f>(ISNUMBER(SEARCH('Backend Coding'!$B$2,'Budget 23-24'!A19)))&amp;", "&amp;(ISNUMBER(SEARCH('Backend Coding'!$B$3,'Budget 23-24'!A19)))&amp;", "&amp;(ISNUMBER(SEARCH('Backend Coding'!$B$4,'Budget 23-24'!A19)))&amp;", "&amp;(ISNUMBER(SEARCH('Backend Coding'!$B$5,'Budget 23-24'!A19)))&amp;", "&amp;(ISNUMBER(SEARCH('Backend Coding'!$B$6,'Budget 23-24'!A19)))&amp;", "&amp;(ISNUMBER(SEARCH('Backend Coding'!$B$7,'Budget 23-24'!A19)))&amp;", "&amp;(ISNUMBER(SEARCH('Backend Coding'!$B$8,'Budget 23-24'!A19)))&amp;", "&amp;(ISNUMBER(SEARCH('Backend Coding'!$B$9,'Budget 23-24'!A19)))&amp;", "&amp;(ISNUMBER(SEARCH('Backend Coding'!$B$10,'Budget 23-24'!A19)))&amp;", "&amp;(ISNUMBER(SEARCH('Backend Coding'!$B$11,'Budget 23-24'!A19)))&amp;", "&amp;(ISNUMBER(SEARCH('Backend Coding'!$B$12,'Budget 23-24'!A19)))&amp;", "&amp;(ISNUMBER(SEARCH('Backend Coding'!$B$13,'Budget 23-24'!A19)))&amp;", "&amp;(ISNUMBER(SEARCH('Backend Coding'!$B$14,'Budget 23-24'!A19)))&amp;", "&amp;(ISNUMBER(SEARCH('Backend Coding'!$B$15,'Budget 23-24'!A19)))&amp;", "&amp;(ISNUMBER(SEARCH('Backend Coding'!$B$16,'Budget 23-24'!A19)))&amp;", "&amp;(ISNUMBER(SEARCH('Backend Coding'!$B$17,'Budget 23-24'!A19)))&amp;", "&amp;(ISNUMBER(SEARCH('Backend Coding'!$B$18,'Budget 23-24'!A19)))&amp;", "&amp;(ISNUMBER(SEARCH('Backend Coding'!$B$19,'Budget 23-24'!A19)))&amp;", "&amp;(ISNUMBER(SEARCH('Backend Coding'!$B$20,'Budget 23-24'!A19)))&amp;", "&amp;(ISNUMBER(SEARCH('Backend Coding'!$B$21,'Budget 23-24'!A19)))&amp;", "&amp;(ISNUMBER(SEARCH('Backend Coding'!$B$22,'Budget 23-24'!A19)))&amp;", "&amp;(ISNUMBER(SEARCH('Backend Coding'!$B$23,'Budget 23-24'!A19)))&amp;", "&amp;(ISNUMBER(SEARCH('Backend Coding'!$B$24,'Budget 23-24'!A19)))&amp;", "&amp;(ISNUMBER(SEARCH('Backend Coding'!$B$25,'Budget 23-24'!A19)))&amp;", "&amp;(ISNUMBER(SEARCH('Backend Coding'!$B$26,'Budget 23-24'!A19)))</f>
        <v>FALSE, FALSE, FALSE, FALSE, FALSE, FALSE, FALSE, FALSE, FALSE, FALSE, FALSE, FALSE, FALSE, FALSE, FALSE, FALSE, FALSE, FALSE, FALSE, FALSE, FALSE, FALSE, FALSE, FALSE, FALSE</v>
      </c>
      <c r="R19" s="69" t="str">
        <f>(ISNUMBER(SEARCH('Backend Coding'!$D$2,'Budget 23-24'!A19)))&amp;", "&amp;(ISNUMBER(SEARCH('Backend Coding'!$D$3,'Budget 23-24'!A19)))&amp;", "&amp;(ISNUMBER(SEARCH('Backend Coding'!$D$4,'Budget 23-24'!A19)))&amp;", "&amp;(ISNUMBER(SEARCH('Backend Coding'!$D$5,'Budget 23-24'!A19)))&amp;", "&amp;(ISNUMBER(SEARCH('Backend Coding'!$D$6,'Budget 23-24'!A19)))&amp;", "&amp;(ISNUMBER(SEARCH('Backend Coding'!$D$7,'Budget 23-24'!A19)))&amp;", "&amp;(ISNUMBER(SEARCH('Backend Coding'!$D$8,'Budget 23-24'!A19)))&amp;", "&amp;(ISNUMBER(SEARCH('Backend Coding'!$D$9,'Budget 23-24'!A19)))&amp;", "&amp;(ISNUMBER(SEARCH('Backend Coding'!$D$10,'Budget 23-24'!A19)))&amp;", "&amp;(ISNUMBER(SEARCH('Backend Coding'!$D$11,'Budget 23-24'!A19)))&amp;", "&amp;(ISNUMBER(SEARCH('Backend Coding'!$D$12,'Budget 23-24'!A19)))&amp;", "&amp;(ISNUMBER(SEARCH('Backend Coding'!$D$13,'Budget 23-24'!A19)))&amp;", "&amp;(ISNUMBER(SEARCH('Backend Coding'!$D$14,'Budget 23-24'!A19)))&amp;", "&amp;(ISNUMBER(SEARCH('Backend Coding'!$D$15,'Budget 23-24'!A19)))&amp;", "&amp;(ISNUMBER(SEARCH('Backend Coding'!$D$16,'Budget 23-24'!A19)))&amp;", "&amp;(ISNUMBER(SEARCH('Backend Coding'!$D$17,'Budget 23-24'!A19)))&amp;", "&amp;(ISNUMBER(SEARCH('Backend Coding'!$D$18,'Budget 23-24'!A19)))&amp;", "&amp;(ISNUMBER(SEARCH('Backend Coding'!$D$19,'Budget 23-24'!A19)))&amp;", "&amp;(ISNUMBER(SEARCH('Backend Coding'!$D$20,'Budget 23-24'!A19)))&amp;", "&amp;(ISNUMBER(SEARCH('Backend Coding'!$D$21,'Budget 23-24'!A19)))&amp;", "&amp;(ISNUMBER(SEARCH('Backend Coding'!$D$22,'Budget 23-24'!A19)))&amp;", "&amp;(ISNUMBER(SEARCH('Backend Coding'!$D$23,'Budget 23-24'!A19)))&amp;", "&amp;(ISNUMBER(SEARCH('Backend Coding'!$D$24,'Budget 23-24'!A19)))&amp;", "&amp;(ISNUMBER(SEARCH('Backend Coding'!$D$25,'Budget 23-24'!A19)))&amp;", "&amp;(ISNUMBER(SEARCH('Backend Coding'!$D$26,'Budget 23-24'!A19)))</f>
        <v>FALSE, FALSE, FALSE, FALSE, FALSE, FALSE, FALSE, FALSE, FALSE, FALSE, FALSE, FALSE, FALSE, FALSE, FALSE, FALSE, FALSE, FALSE, FALSE, FALSE, FALSE, FALSE, FALSE, FALSE, FALSE</v>
      </c>
      <c r="S19" s="69" t="str">
        <f>(ISNUMBER(SEARCH('Backend Coding'!$F$2,'Budget 23-24'!A19)))&amp;", "&amp;(ISNUMBER(SEARCH('Backend Coding'!$F$3,'Budget 23-24'!A19)))&amp;", "&amp;(ISNUMBER(SEARCH('Backend Coding'!$F$4,'Budget 23-24'!A19)))&amp;", "&amp;(ISNUMBER(SEARCH('Backend Coding'!$F$5,'Budget 23-24'!A19)))&amp;", "&amp;(ISNUMBER(SEARCH('Backend Coding'!$F$6,'Budget 23-24'!A19)))&amp;", "&amp;(ISNUMBER(SEARCH('Backend Coding'!$F$7,'Budget 23-24'!A19)))&amp;", "&amp;(ISNUMBER(SEARCH('Backend Coding'!$F$8,'Budget 23-24'!A19)))&amp;", "&amp;(ISNUMBER(SEARCH('Backend Coding'!$F$9,'Budget 23-24'!A19)))&amp;", "&amp;(ISNUMBER(SEARCH('Backend Coding'!$F$10,'Budget 23-24'!A19)))&amp;", "&amp;(ISNUMBER(SEARCH('Backend Coding'!$F$11,'Budget 23-24'!A19)))&amp;", "&amp;(ISNUMBER(SEARCH('Backend Coding'!$F$12,'Budget 23-24'!A19)))&amp;", "&amp;(ISNUMBER(SEARCH('Backend Coding'!$F$13,'Budget 23-24'!A19)))&amp;", "&amp;(ISNUMBER(SEARCH('Backend Coding'!$F$14,'Budget 23-24'!A19)))&amp;", "&amp;(ISNUMBER(SEARCH('Backend Coding'!$F$15,'Budget 23-24'!A19)))&amp;", "&amp;(ISNUMBER(SEARCH('Backend Coding'!$F$16,'Budget 23-24'!A19)))&amp;", "&amp;(ISNUMBER(SEARCH('Backend Coding'!$F$17,'Budget 23-24'!A19)))&amp;", "&amp;(ISNUMBER(SEARCH('Backend Coding'!$F$18,'Budget 23-24'!A19)))&amp;", "&amp;(ISNUMBER(SEARCH('Backend Coding'!$F$19,'Budget 23-24'!A19)))&amp;", "&amp;(ISNUMBER(SEARCH('Backend Coding'!$F$20,'Budget 23-24'!A19)))&amp;", "&amp;(ISNUMBER(SEARCH('Backend Coding'!$F$21,'Budget 23-24'!A19)))&amp;", "&amp;(ISNUMBER(SEARCH('Backend Coding'!$F$22,'Budget 23-24'!A19)))&amp;", "&amp;(ISNUMBER(SEARCH('Backend Coding'!$F$23,'Budget 23-24'!A19)))&amp;", "&amp;(ISNUMBER(SEARCH('Backend Coding'!$F$24,'Budget 23-24'!A19)))&amp;", "&amp;(ISNUMBER(SEARCH('Backend Coding'!$F$25,'Budget 23-24'!A19)))&amp;", "&amp;(ISNUMBER(SEARCH('Backend Coding'!$F$26,'Budget 23-24'!A19)))</f>
        <v>FALSE, FALSE, FALSE, FALSE, FALSE, FALSE, FALSE, FALSE, FALSE, FALSE, FALSE, FALSE, FALSE, FALSE, FALSE, FALSE, FALSE, FALSE, FALSE, FALSE, FALSE, FALSE, FALSE, FALSE, FALSE</v>
      </c>
      <c r="T19" s="69" t="str">
        <f>(ISNUMBER(SEARCH('Backend Coding'!$H$2,'Budget 23-24'!A19)))&amp;", "&amp;(ISNUMBER(SEARCH('Backend Coding'!$H$3,'Budget 23-24'!A19)))&amp;", "&amp;(ISNUMBER(SEARCH('Backend Coding'!$H$4,'Budget 23-24'!A19)))&amp;", "&amp;(ISNUMBER(SEARCH('Backend Coding'!$H$5,'Budget 23-24'!A19)))&amp;", "&amp;(ISNUMBER(SEARCH('Backend Coding'!$H$6,'Budget 23-24'!A19)))&amp;", "&amp;(ISNUMBER(SEARCH('Backend Coding'!$H$7,'Budget 23-24'!A19)))&amp;", "&amp;(ISNUMBER(SEARCH('Backend Coding'!$H$8,'Budget 23-24'!A19)))&amp;", "&amp;(ISNUMBER(SEARCH('Backend Coding'!$H$9,'Budget 23-24'!A19)))&amp;", "&amp;(ISNUMBER(SEARCH('Backend Coding'!$H$10,'Budget 23-24'!A19)))&amp;", "&amp;(ISNUMBER(SEARCH('Backend Coding'!$H$11,'Budget 23-24'!A19)))&amp;", "&amp;(ISNUMBER(SEARCH('Backend Coding'!$H$12,'Budget 23-24'!A19)))&amp;", "&amp;(ISNUMBER(SEARCH('Backend Coding'!$H$13,'Budget 23-24'!A19)))&amp;", "&amp;(ISNUMBER(SEARCH('Backend Coding'!$H$14,'Budget 23-24'!A19)))&amp;", "&amp;(ISNUMBER(SEARCH('Backend Coding'!$H$15,'Budget 23-24'!A19)))&amp;", "&amp;(ISNUMBER(SEARCH('Backend Coding'!$H$16,'Budget 23-24'!A19)))&amp;", "&amp;(ISNUMBER(SEARCH('Backend Coding'!$H$17,'Budget 23-24'!A19)))&amp;", "&amp;(ISNUMBER(SEARCH('Backend Coding'!$H$18,'Budget 23-24'!A19)))&amp;", "&amp;(ISNUMBER(SEARCH('Backend Coding'!$H$19,'Budget 23-24'!A19)))&amp;", "&amp;(ISNUMBER(SEARCH('Backend Coding'!$H$20,'Budget 23-24'!A19)))&amp;", "&amp;(ISNUMBER(SEARCH('Backend Coding'!$H$21,'Budget 23-24'!A19)))&amp;", "&amp;(ISNUMBER(SEARCH('Backend Coding'!$H$22,'Budget 23-24'!A19)))&amp;", "&amp;(ISNUMBER(SEARCH('Backend Coding'!$H$23,'Budget 23-24'!A19)))&amp;", "&amp;(ISNUMBER(SEARCH('Backend Coding'!$H$24,'Budget 23-24'!A19)))&amp;", "&amp;(ISNUMBER(SEARCH('Backend Coding'!$H$25,'Budget 23-24'!A19)))&amp;", "&amp;(ISNUMBER(SEARCH('Backend Coding'!$H$26,'Budget 23-24'!A19)))</f>
        <v>FALSE, FALSE, FALSE, FALSE, FALSE, FALSE, FALSE, FALSE, FALSE, FALSE, FALSE, FALSE, FALSE, FALSE, FALSE, FALSE, FALSE, FALSE, FALSE, FALSE, FALSE, FALSE, FALSE, FALSE, FALSE</v>
      </c>
      <c r="U19" s="69" t="str">
        <f>(ISNUMBER(SEARCH('Backend Coding'!$J$2,'Budget 23-24'!A19)))&amp;", "&amp;(ISNUMBER(SEARCH('Backend Coding'!$J$3,'Budget 23-24'!A19)))&amp;", "&amp;(ISNUMBER(SEARCH('Backend Coding'!$J$4,'Budget 23-24'!A19)))&amp;", "&amp;(ISNUMBER(SEARCH('Backend Coding'!$J$5,'Budget 23-24'!A19)))&amp;", "&amp;(ISNUMBER(SEARCH('Backend Coding'!$J$6,'Budget 23-24'!A19)))&amp;", "&amp;(ISNUMBER(SEARCH('Backend Coding'!$J$7,'Budget 23-24'!A19)))&amp;", "&amp;(ISNUMBER(SEARCH('Backend Coding'!$J$8,'Budget 23-24'!A19)))&amp;", "&amp;(ISNUMBER(SEARCH('Backend Coding'!$J$9,'Budget 23-24'!A19)))&amp;", "&amp;(ISNUMBER(SEARCH('Backend Coding'!$J$10,'Budget 23-24'!A19)))&amp;", "&amp;(ISNUMBER(SEARCH('Backend Coding'!$J$11,'Budget 23-24'!A19)))&amp;", "&amp;(ISNUMBER(SEARCH('Backend Coding'!$J$12,'Budget 23-24'!A19)))&amp;", "&amp;(ISNUMBER(SEARCH('Backend Coding'!$J$13,'Budget 23-24'!A19)))&amp;", "&amp;(ISNUMBER(SEARCH('Backend Coding'!$J$14,'Budget 23-24'!A19)))&amp;", "&amp;(ISNUMBER(SEARCH('Backend Coding'!$J$15,'Budget 23-24'!A19)))&amp;", "&amp;(ISNUMBER(SEARCH('Backend Coding'!$J$16,'Budget 23-24'!A19)))&amp;", "&amp;(ISNUMBER(SEARCH('Backend Coding'!$J$17,'Budget 23-24'!A19)))&amp;", "&amp;(ISNUMBER(SEARCH('Backend Coding'!$J$18,'Budget 23-24'!A19)))&amp;", "&amp;(ISNUMBER(SEARCH('Backend Coding'!$J$19,'Budget 23-24'!A19)))&amp;", "&amp;(ISNUMBER(SEARCH('Backend Coding'!$J$20,'Budget 23-24'!A19)))&amp;", "&amp;(ISNUMBER(SEARCH('Backend Coding'!$J$21,'Budget 23-24'!A19)))&amp;", "&amp;(ISNUMBER(SEARCH('Backend Coding'!$J$22,'Budget 23-24'!A19)))&amp;", "&amp;(ISNUMBER(SEARCH('Backend Coding'!$J$23,'Budget 23-24'!A19)))&amp;", "&amp;(ISNUMBER(SEARCH('Backend Coding'!$J$24,'Budget 23-24'!A19)))&amp;", "&amp;(ISNUMBER(SEARCH('Backend Coding'!$J$25,'Budget 23-24'!A19)))&amp;", "&amp;(ISNUMBER(SEARCH('Backend Coding'!$J$26,'Budget 23-24'!A19)))</f>
        <v>FALSE, FALSE, FALSE, FALSE, FALSE, FALSE, FALSE, FALSE, FALSE, FALSE, FALSE, FALSE, FALSE, FALSE, FALSE, FALSE, FALSE, FALSE, FALSE, FALSE, FALSE, FALSE, FALSE, FALSE, FALSE</v>
      </c>
    </row>
    <row r="20" spans="1:21" ht="14.25" customHeight="1">
      <c r="A20" s="65" t="s">
        <v>30</v>
      </c>
      <c r="B20" s="60" t="s">
        <v>131</v>
      </c>
      <c r="C20" s="70"/>
      <c r="D20" s="71">
        <v>1</v>
      </c>
      <c r="E20" s="71" t="s">
        <v>132</v>
      </c>
      <c r="F20" s="70"/>
      <c r="G20" s="70"/>
      <c r="H20" s="70"/>
      <c r="I20" s="71" t="s">
        <v>106</v>
      </c>
      <c r="J20" s="71">
        <v>111</v>
      </c>
      <c r="K20" s="62"/>
      <c r="L20" s="62"/>
      <c r="M20" s="63"/>
      <c r="N20" s="63"/>
      <c r="O20" s="63">
        <f>92000*1.054</f>
        <v>96968</v>
      </c>
      <c r="P20" s="46">
        <f t="shared" si="0"/>
        <v>96968</v>
      </c>
      <c r="Q20" s="69" t="str">
        <f>(ISNUMBER(SEARCH('Backend Coding'!$B$2,'Budget 23-24'!A20)))&amp;", "&amp;(ISNUMBER(SEARCH('Backend Coding'!$B$3,'Budget 23-24'!A20)))&amp;", "&amp;(ISNUMBER(SEARCH('Backend Coding'!$B$4,'Budget 23-24'!A20)))&amp;", "&amp;(ISNUMBER(SEARCH('Backend Coding'!$B$5,'Budget 23-24'!A20)))&amp;", "&amp;(ISNUMBER(SEARCH('Backend Coding'!$B$6,'Budget 23-24'!A20)))&amp;", "&amp;(ISNUMBER(SEARCH('Backend Coding'!$B$7,'Budget 23-24'!A20)))&amp;", "&amp;(ISNUMBER(SEARCH('Backend Coding'!$B$8,'Budget 23-24'!A20)))&amp;", "&amp;(ISNUMBER(SEARCH('Backend Coding'!$B$9,'Budget 23-24'!A20)))&amp;", "&amp;(ISNUMBER(SEARCH('Backend Coding'!$B$10,'Budget 23-24'!A20)))&amp;", "&amp;(ISNUMBER(SEARCH('Backend Coding'!$B$11,'Budget 23-24'!A20)))&amp;", "&amp;(ISNUMBER(SEARCH('Backend Coding'!$B$12,'Budget 23-24'!A20)))&amp;", "&amp;(ISNUMBER(SEARCH('Backend Coding'!$B$13,'Budget 23-24'!A20)))&amp;", "&amp;(ISNUMBER(SEARCH('Backend Coding'!$B$14,'Budget 23-24'!A20)))&amp;", "&amp;(ISNUMBER(SEARCH('Backend Coding'!$B$15,'Budget 23-24'!A20)))&amp;", "&amp;(ISNUMBER(SEARCH('Backend Coding'!$B$16,'Budget 23-24'!A20)))&amp;", "&amp;(ISNUMBER(SEARCH('Backend Coding'!$B$17,'Budget 23-24'!A20)))&amp;", "&amp;(ISNUMBER(SEARCH('Backend Coding'!$B$18,'Budget 23-24'!A20)))&amp;", "&amp;(ISNUMBER(SEARCH('Backend Coding'!$B$19,'Budget 23-24'!A20)))&amp;", "&amp;(ISNUMBER(SEARCH('Backend Coding'!$B$20,'Budget 23-24'!A20)))&amp;", "&amp;(ISNUMBER(SEARCH('Backend Coding'!$B$21,'Budget 23-24'!A20)))&amp;", "&amp;(ISNUMBER(SEARCH('Backend Coding'!$B$22,'Budget 23-24'!A20)))&amp;", "&amp;(ISNUMBER(SEARCH('Backend Coding'!$B$23,'Budget 23-24'!A20)))&amp;", "&amp;(ISNUMBER(SEARCH('Backend Coding'!$B$24,'Budget 23-24'!A20)))&amp;", "&amp;(ISNUMBER(SEARCH('Backend Coding'!$B$25,'Budget 23-24'!A20)))&amp;", "&amp;(ISNUMBER(SEARCH('Backend Coding'!$B$26,'Budget 23-24'!A20)))</f>
        <v>FALSE, FALSE, FALSE, FALSE, FALSE, FALSE, FALSE, FALSE, FALSE, FALSE, FALSE, FALSE, FALSE, FALSE, FALSE, FALSE, FALSE, FALSE, FALSE, FALSE, FALSE, FALSE, FALSE, FALSE, FALSE</v>
      </c>
      <c r="R20" s="69" t="str">
        <f>(ISNUMBER(SEARCH('Backend Coding'!$D$2,'Budget 23-24'!A20)))&amp;", "&amp;(ISNUMBER(SEARCH('Backend Coding'!$D$3,'Budget 23-24'!A20)))&amp;", "&amp;(ISNUMBER(SEARCH('Backend Coding'!$D$4,'Budget 23-24'!A20)))&amp;", "&amp;(ISNUMBER(SEARCH('Backend Coding'!$D$5,'Budget 23-24'!A20)))&amp;", "&amp;(ISNUMBER(SEARCH('Backend Coding'!$D$6,'Budget 23-24'!A20)))&amp;", "&amp;(ISNUMBER(SEARCH('Backend Coding'!$D$7,'Budget 23-24'!A20)))&amp;", "&amp;(ISNUMBER(SEARCH('Backend Coding'!$D$8,'Budget 23-24'!A20)))&amp;", "&amp;(ISNUMBER(SEARCH('Backend Coding'!$D$9,'Budget 23-24'!A20)))&amp;", "&amp;(ISNUMBER(SEARCH('Backend Coding'!$D$10,'Budget 23-24'!A20)))&amp;", "&amp;(ISNUMBER(SEARCH('Backend Coding'!$D$11,'Budget 23-24'!A20)))&amp;", "&amp;(ISNUMBER(SEARCH('Backend Coding'!$D$12,'Budget 23-24'!A20)))&amp;", "&amp;(ISNUMBER(SEARCH('Backend Coding'!$D$13,'Budget 23-24'!A20)))&amp;", "&amp;(ISNUMBER(SEARCH('Backend Coding'!$D$14,'Budget 23-24'!A20)))&amp;", "&amp;(ISNUMBER(SEARCH('Backend Coding'!$D$15,'Budget 23-24'!A20)))&amp;", "&amp;(ISNUMBER(SEARCH('Backend Coding'!$D$16,'Budget 23-24'!A20)))&amp;", "&amp;(ISNUMBER(SEARCH('Backend Coding'!$D$17,'Budget 23-24'!A20)))&amp;", "&amp;(ISNUMBER(SEARCH('Backend Coding'!$D$18,'Budget 23-24'!A20)))&amp;", "&amp;(ISNUMBER(SEARCH('Backend Coding'!$D$19,'Budget 23-24'!A20)))&amp;", "&amp;(ISNUMBER(SEARCH('Backend Coding'!$D$20,'Budget 23-24'!A20)))&amp;", "&amp;(ISNUMBER(SEARCH('Backend Coding'!$D$21,'Budget 23-24'!A20)))&amp;", "&amp;(ISNUMBER(SEARCH('Backend Coding'!$D$22,'Budget 23-24'!A20)))&amp;", "&amp;(ISNUMBER(SEARCH('Backend Coding'!$D$23,'Budget 23-24'!A20)))&amp;", "&amp;(ISNUMBER(SEARCH('Backend Coding'!$D$24,'Budget 23-24'!A20)))&amp;", "&amp;(ISNUMBER(SEARCH('Backend Coding'!$D$25,'Budget 23-24'!A20)))&amp;", "&amp;(ISNUMBER(SEARCH('Backend Coding'!$D$26,'Budget 23-24'!A20)))</f>
        <v>FALSE, FALSE, FALSE, FALSE, FALSE, FALSE, FALSE, FALSE, FALSE, FALSE, FALSE, FALSE, FALSE, FALSE, FALSE, FALSE, FALSE, FALSE, FALSE, FALSE, FALSE, FALSE, FALSE, FALSE, FALSE</v>
      </c>
      <c r="S20" s="69" t="str">
        <f>(ISNUMBER(SEARCH('Backend Coding'!$F$2,'Budget 23-24'!A20)))&amp;", "&amp;(ISNUMBER(SEARCH('Backend Coding'!$F$3,'Budget 23-24'!A20)))&amp;", "&amp;(ISNUMBER(SEARCH('Backend Coding'!$F$4,'Budget 23-24'!A20)))&amp;", "&amp;(ISNUMBER(SEARCH('Backend Coding'!$F$5,'Budget 23-24'!A20)))&amp;", "&amp;(ISNUMBER(SEARCH('Backend Coding'!$F$6,'Budget 23-24'!A20)))&amp;", "&amp;(ISNUMBER(SEARCH('Backend Coding'!$F$7,'Budget 23-24'!A20)))&amp;", "&amp;(ISNUMBER(SEARCH('Backend Coding'!$F$8,'Budget 23-24'!A20)))&amp;", "&amp;(ISNUMBER(SEARCH('Backend Coding'!$F$9,'Budget 23-24'!A20)))&amp;", "&amp;(ISNUMBER(SEARCH('Backend Coding'!$F$10,'Budget 23-24'!A20)))&amp;", "&amp;(ISNUMBER(SEARCH('Backend Coding'!$F$11,'Budget 23-24'!A20)))&amp;", "&amp;(ISNUMBER(SEARCH('Backend Coding'!$F$12,'Budget 23-24'!A20)))&amp;", "&amp;(ISNUMBER(SEARCH('Backend Coding'!$F$13,'Budget 23-24'!A20)))&amp;", "&amp;(ISNUMBER(SEARCH('Backend Coding'!$F$14,'Budget 23-24'!A20)))&amp;", "&amp;(ISNUMBER(SEARCH('Backend Coding'!$F$15,'Budget 23-24'!A20)))&amp;", "&amp;(ISNUMBER(SEARCH('Backend Coding'!$F$16,'Budget 23-24'!A20)))&amp;", "&amp;(ISNUMBER(SEARCH('Backend Coding'!$F$17,'Budget 23-24'!A20)))&amp;", "&amp;(ISNUMBER(SEARCH('Backend Coding'!$F$18,'Budget 23-24'!A20)))&amp;", "&amp;(ISNUMBER(SEARCH('Backend Coding'!$F$19,'Budget 23-24'!A20)))&amp;", "&amp;(ISNUMBER(SEARCH('Backend Coding'!$F$20,'Budget 23-24'!A20)))&amp;", "&amp;(ISNUMBER(SEARCH('Backend Coding'!$F$21,'Budget 23-24'!A20)))&amp;", "&amp;(ISNUMBER(SEARCH('Backend Coding'!$F$22,'Budget 23-24'!A20)))&amp;", "&amp;(ISNUMBER(SEARCH('Backend Coding'!$F$23,'Budget 23-24'!A20)))&amp;", "&amp;(ISNUMBER(SEARCH('Backend Coding'!$F$24,'Budget 23-24'!A20)))&amp;", "&amp;(ISNUMBER(SEARCH('Backend Coding'!$F$25,'Budget 23-24'!A20)))&amp;", "&amp;(ISNUMBER(SEARCH('Backend Coding'!$F$26,'Budget 23-24'!A20)))</f>
        <v>FALSE, FALSE, FALSE, FALSE, FALSE, FALSE, FALSE, FALSE, FALSE, FALSE, FALSE, FALSE, FALSE, FALSE, FALSE, FALSE, FALSE, FALSE, FALSE, FALSE, FALSE, FALSE, FALSE, FALSE, FALSE</v>
      </c>
      <c r="T20" s="69" t="str">
        <f>(ISNUMBER(SEARCH('Backend Coding'!$H$2,'Budget 23-24'!A20)))&amp;", "&amp;(ISNUMBER(SEARCH('Backend Coding'!$H$3,'Budget 23-24'!A20)))&amp;", "&amp;(ISNUMBER(SEARCH('Backend Coding'!$H$4,'Budget 23-24'!A20)))&amp;", "&amp;(ISNUMBER(SEARCH('Backend Coding'!$H$5,'Budget 23-24'!A20)))&amp;", "&amp;(ISNUMBER(SEARCH('Backend Coding'!$H$6,'Budget 23-24'!A20)))&amp;", "&amp;(ISNUMBER(SEARCH('Backend Coding'!$H$7,'Budget 23-24'!A20)))&amp;", "&amp;(ISNUMBER(SEARCH('Backend Coding'!$H$8,'Budget 23-24'!A20)))&amp;", "&amp;(ISNUMBER(SEARCH('Backend Coding'!$H$9,'Budget 23-24'!A20)))&amp;", "&amp;(ISNUMBER(SEARCH('Backend Coding'!$H$10,'Budget 23-24'!A20)))&amp;", "&amp;(ISNUMBER(SEARCH('Backend Coding'!$H$11,'Budget 23-24'!A20)))&amp;", "&amp;(ISNUMBER(SEARCH('Backend Coding'!$H$12,'Budget 23-24'!A20)))&amp;", "&amp;(ISNUMBER(SEARCH('Backend Coding'!$H$13,'Budget 23-24'!A20)))&amp;", "&amp;(ISNUMBER(SEARCH('Backend Coding'!$H$14,'Budget 23-24'!A20)))&amp;", "&amp;(ISNUMBER(SEARCH('Backend Coding'!$H$15,'Budget 23-24'!A20)))&amp;", "&amp;(ISNUMBER(SEARCH('Backend Coding'!$H$16,'Budget 23-24'!A20)))&amp;", "&amp;(ISNUMBER(SEARCH('Backend Coding'!$H$17,'Budget 23-24'!A20)))&amp;", "&amp;(ISNUMBER(SEARCH('Backend Coding'!$H$18,'Budget 23-24'!A20)))&amp;", "&amp;(ISNUMBER(SEARCH('Backend Coding'!$H$19,'Budget 23-24'!A20)))&amp;", "&amp;(ISNUMBER(SEARCH('Backend Coding'!$H$20,'Budget 23-24'!A20)))&amp;", "&amp;(ISNUMBER(SEARCH('Backend Coding'!$H$21,'Budget 23-24'!A20)))&amp;", "&amp;(ISNUMBER(SEARCH('Backend Coding'!$H$22,'Budget 23-24'!A20)))&amp;", "&amp;(ISNUMBER(SEARCH('Backend Coding'!$H$23,'Budget 23-24'!A20)))&amp;", "&amp;(ISNUMBER(SEARCH('Backend Coding'!$H$24,'Budget 23-24'!A20)))&amp;", "&amp;(ISNUMBER(SEARCH('Backend Coding'!$H$25,'Budget 23-24'!A20)))&amp;", "&amp;(ISNUMBER(SEARCH('Backend Coding'!$H$26,'Budget 23-24'!A20)))</f>
        <v>FALSE, FALSE, FALSE, FALSE, FALSE, FALSE, FALSE, FALSE, FALSE, FALSE, FALSE, FALSE, FALSE, FALSE, FALSE, FALSE, FALSE, FALSE, FALSE, FALSE, FALSE, FALSE, FALSE, FALSE, FALSE</v>
      </c>
      <c r="U20" s="69" t="str">
        <f>(ISNUMBER(SEARCH('Backend Coding'!$J$2,'Budget 23-24'!A20)))&amp;", "&amp;(ISNUMBER(SEARCH('Backend Coding'!$J$3,'Budget 23-24'!A20)))&amp;", "&amp;(ISNUMBER(SEARCH('Backend Coding'!$J$4,'Budget 23-24'!A20)))&amp;", "&amp;(ISNUMBER(SEARCH('Backend Coding'!$J$5,'Budget 23-24'!A20)))&amp;", "&amp;(ISNUMBER(SEARCH('Backend Coding'!$J$6,'Budget 23-24'!A20)))&amp;", "&amp;(ISNUMBER(SEARCH('Backend Coding'!$J$7,'Budget 23-24'!A20)))&amp;", "&amp;(ISNUMBER(SEARCH('Backend Coding'!$J$8,'Budget 23-24'!A20)))&amp;", "&amp;(ISNUMBER(SEARCH('Backend Coding'!$J$9,'Budget 23-24'!A20)))&amp;", "&amp;(ISNUMBER(SEARCH('Backend Coding'!$J$10,'Budget 23-24'!A20)))&amp;", "&amp;(ISNUMBER(SEARCH('Backend Coding'!$J$11,'Budget 23-24'!A20)))&amp;", "&amp;(ISNUMBER(SEARCH('Backend Coding'!$J$12,'Budget 23-24'!A20)))&amp;", "&amp;(ISNUMBER(SEARCH('Backend Coding'!$J$13,'Budget 23-24'!A20)))&amp;", "&amp;(ISNUMBER(SEARCH('Backend Coding'!$J$14,'Budget 23-24'!A20)))&amp;", "&amp;(ISNUMBER(SEARCH('Backend Coding'!$J$15,'Budget 23-24'!A20)))&amp;", "&amp;(ISNUMBER(SEARCH('Backend Coding'!$J$16,'Budget 23-24'!A20)))&amp;", "&amp;(ISNUMBER(SEARCH('Backend Coding'!$J$17,'Budget 23-24'!A20)))&amp;", "&amp;(ISNUMBER(SEARCH('Backend Coding'!$J$18,'Budget 23-24'!A20)))&amp;", "&amp;(ISNUMBER(SEARCH('Backend Coding'!$J$19,'Budget 23-24'!A20)))&amp;", "&amp;(ISNUMBER(SEARCH('Backend Coding'!$J$20,'Budget 23-24'!A20)))&amp;", "&amp;(ISNUMBER(SEARCH('Backend Coding'!$J$21,'Budget 23-24'!A20)))&amp;", "&amp;(ISNUMBER(SEARCH('Backend Coding'!$J$22,'Budget 23-24'!A20)))&amp;", "&amp;(ISNUMBER(SEARCH('Backend Coding'!$J$23,'Budget 23-24'!A20)))&amp;", "&amp;(ISNUMBER(SEARCH('Backend Coding'!$J$24,'Budget 23-24'!A20)))&amp;", "&amp;(ISNUMBER(SEARCH('Backend Coding'!$J$25,'Budget 23-24'!A20)))&amp;", "&amp;(ISNUMBER(SEARCH('Backend Coding'!$J$26,'Budget 23-24'!A20)))</f>
        <v>FALSE, FALSE, FALSE, FALSE, FALSE, FALSE, FALSE, FALSE, FALSE, FALSE, FALSE, FALSE, FALSE, FALSE, FALSE, FALSE, FALSE, FALSE, FALSE, FALSE, FALSE, FALSE, FALSE, FALSE, FALSE</v>
      </c>
    </row>
    <row r="21" spans="1:21" ht="14.25" customHeight="1">
      <c r="A21" s="65" t="s">
        <v>24</v>
      </c>
      <c r="B21" s="60" t="s">
        <v>133</v>
      </c>
      <c r="C21" s="70"/>
      <c r="D21" s="75">
        <f>0.875*2</f>
        <v>1.75</v>
      </c>
      <c r="E21" s="71" t="s">
        <v>114</v>
      </c>
      <c r="F21" s="70"/>
      <c r="G21" s="70"/>
      <c r="H21" s="70"/>
      <c r="I21" s="71" t="s">
        <v>134</v>
      </c>
      <c r="J21" s="71">
        <v>112</v>
      </c>
      <c r="K21" s="62"/>
      <c r="L21" s="62"/>
      <c r="M21" s="63"/>
      <c r="N21" s="63"/>
      <c r="O21" s="63">
        <f>86000*1.05</f>
        <v>90300</v>
      </c>
      <c r="P21" s="46">
        <f t="shared" si="0"/>
        <v>90300</v>
      </c>
      <c r="Q21" s="69" t="str">
        <f>(ISNUMBER(SEARCH('Backend Coding'!$B$2,'Budget 23-24'!A21)))&amp;", "&amp;(ISNUMBER(SEARCH('Backend Coding'!$B$3,'Budget 23-24'!A21)))&amp;", "&amp;(ISNUMBER(SEARCH('Backend Coding'!$B$4,'Budget 23-24'!A21)))&amp;", "&amp;(ISNUMBER(SEARCH('Backend Coding'!$B$5,'Budget 23-24'!A21)))&amp;", "&amp;(ISNUMBER(SEARCH('Backend Coding'!$B$6,'Budget 23-24'!A21)))&amp;", "&amp;(ISNUMBER(SEARCH('Backend Coding'!$B$7,'Budget 23-24'!A21)))&amp;", "&amp;(ISNUMBER(SEARCH('Backend Coding'!$B$8,'Budget 23-24'!A21)))&amp;", "&amp;(ISNUMBER(SEARCH('Backend Coding'!$B$9,'Budget 23-24'!A21)))&amp;", "&amp;(ISNUMBER(SEARCH('Backend Coding'!$B$10,'Budget 23-24'!A21)))&amp;", "&amp;(ISNUMBER(SEARCH('Backend Coding'!$B$11,'Budget 23-24'!A21)))&amp;", "&amp;(ISNUMBER(SEARCH('Backend Coding'!$B$12,'Budget 23-24'!A21)))&amp;", "&amp;(ISNUMBER(SEARCH('Backend Coding'!$B$13,'Budget 23-24'!A21)))&amp;", "&amp;(ISNUMBER(SEARCH('Backend Coding'!$B$14,'Budget 23-24'!A21)))&amp;", "&amp;(ISNUMBER(SEARCH('Backend Coding'!$B$15,'Budget 23-24'!A21)))&amp;", "&amp;(ISNUMBER(SEARCH('Backend Coding'!$B$16,'Budget 23-24'!A21)))&amp;", "&amp;(ISNUMBER(SEARCH('Backend Coding'!$B$17,'Budget 23-24'!A21)))&amp;", "&amp;(ISNUMBER(SEARCH('Backend Coding'!$B$18,'Budget 23-24'!A21)))&amp;", "&amp;(ISNUMBER(SEARCH('Backend Coding'!$B$19,'Budget 23-24'!A21)))&amp;", "&amp;(ISNUMBER(SEARCH('Backend Coding'!$B$20,'Budget 23-24'!A21)))&amp;", "&amp;(ISNUMBER(SEARCH('Backend Coding'!$B$21,'Budget 23-24'!A21)))&amp;", "&amp;(ISNUMBER(SEARCH('Backend Coding'!$B$22,'Budget 23-24'!A21)))&amp;", "&amp;(ISNUMBER(SEARCH('Backend Coding'!$B$23,'Budget 23-24'!A21)))&amp;", "&amp;(ISNUMBER(SEARCH('Backend Coding'!$B$24,'Budget 23-24'!A21)))&amp;", "&amp;(ISNUMBER(SEARCH('Backend Coding'!$B$25,'Budget 23-24'!A21)))&amp;", "&amp;(ISNUMBER(SEARCH('Backend Coding'!$B$26,'Budget 23-24'!A21)))</f>
        <v>FALSE, FALSE, FALSE, FALSE, FALSE, FALSE, FALSE, FALSE, FALSE, FALSE, FALSE, FALSE, FALSE, FALSE, FALSE, FALSE, FALSE, FALSE, FALSE, FALSE, FALSE, FALSE, FALSE, FALSE, FALSE</v>
      </c>
      <c r="R21" s="69" t="str">
        <f>(ISNUMBER(SEARCH('Backend Coding'!$D$2,'Budget 23-24'!A21)))&amp;", "&amp;(ISNUMBER(SEARCH('Backend Coding'!$D$3,'Budget 23-24'!A21)))&amp;", "&amp;(ISNUMBER(SEARCH('Backend Coding'!$D$4,'Budget 23-24'!A21)))&amp;", "&amp;(ISNUMBER(SEARCH('Backend Coding'!$D$5,'Budget 23-24'!A21)))&amp;", "&amp;(ISNUMBER(SEARCH('Backend Coding'!$D$6,'Budget 23-24'!A21)))&amp;", "&amp;(ISNUMBER(SEARCH('Backend Coding'!$D$7,'Budget 23-24'!A21)))&amp;", "&amp;(ISNUMBER(SEARCH('Backend Coding'!$D$8,'Budget 23-24'!A21)))&amp;", "&amp;(ISNUMBER(SEARCH('Backend Coding'!$D$9,'Budget 23-24'!A21)))&amp;", "&amp;(ISNUMBER(SEARCH('Backend Coding'!$D$10,'Budget 23-24'!A21)))&amp;", "&amp;(ISNUMBER(SEARCH('Backend Coding'!$D$11,'Budget 23-24'!A21)))&amp;", "&amp;(ISNUMBER(SEARCH('Backend Coding'!$D$12,'Budget 23-24'!A21)))&amp;", "&amp;(ISNUMBER(SEARCH('Backend Coding'!$D$13,'Budget 23-24'!A21)))&amp;", "&amp;(ISNUMBER(SEARCH('Backend Coding'!$D$14,'Budget 23-24'!A21)))&amp;", "&amp;(ISNUMBER(SEARCH('Backend Coding'!$D$15,'Budget 23-24'!A21)))&amp;", "&amp;(ISNUMBER(SEARCH('Backend Coding'!$D$16,'Budget 23-24'!A21)))&amp;", "&amp;(ISNUMBER(SEARCH('Backend Coding'!$D$17,'Budget 23-24'!A21)))&amp;", "&amp;(ISNUMBER(SEARCH('Backend Coding'!$D$18,'Budget 23-24'!A21)))&amp;", "&amp;(ISNUMBER(SEARCH('Backend Coding'!$D$19,'Budget 23-24'!A21)))&amp;", "&amp;(ISNUMBER(SEARCH('Backend Coding'!$D$20,'Budget 23-24'!A21)))&amp;", "&amp;(ISNUMBER(SEARCH('Backend Coding'!$D$21,'Budget 23-24'!A21)))&amp;", "&amp;(ISNUMBER(SEARCH('Backend Coding'!$D$22,'Budget 23-24'!A21)))&amp;", "&amp;(ISNUMBER(SEARCH('Backend Coding'!$D$23,'Budget 23-24'!A21)))&amp;", "&amp;(ISNUMBER(SEARCH('Backend Coding'!$D$24,'Budget 23-24'!A21)))&amp;", "&amp;(ISNUMBER(SEARCH('Backend Coding'!$D$25,'Budget 23-24'!A21)))&amp;", "&amp;(ISNUMBER(SEARCH('Backend Coding'!$D$26,'Budget 23-24'!A21)))</f>
        <v>FALSE, FALSE, FALSE, FALSE, FALSE, FALSE, FALSE, FALSE, FALSE, FALSE, FALSE, FALSE, FALSE, FALSE, FALSE, FALSE, FALSE, FALSE, FALSE, FALSE, FALSE, FALSE, FALSE, FALSE, FALSE</v>
      </c>
      <c r="S21" s="69" t="str">
        <f>(ISNUMBER(SEARCH('Backend Coding'!$F$2,'Budget 23-24'!A21)))&amp;", "&amp;(ISNUMBER(SEARCH('Backend Coding'!$F$3,'Budget 23-24'!A21)))&amp;", "&amp;(ISNUMBER(SEARCH('Backend Coding'!$F$4,'Budget 23-24'!A21)))&amp;", "&amp;(ISNUMBER(SEARCH('Backend Coding'!$F$5,'Budget 23-24'!A21)))&amp;", "&amp;(ISNUMBER(SEARCH('Backend Coding'!$F$6,'Budget 23-24'!A21)))&amp;", "&amp;(ISNUMBER(SEARCH('Backend Coding'!$F$7,'Budget 23-24'!A21)))&amp;", "&amp;(ISNUMBER(SEARCH('Backend Coding'!$F$8,'Budget 23-24'!A21)))&amp;", "&amp;(ISNUMBER(SEARCH('Backend Coding'!$F$9,'Budget 23-24'!A21)))&amp;", "&amp;(ISNUMBER(SEARCH('Backend Coding'!$F$10,'Budget 23-24'!A21)))&amp;", "&amp;(ISNUMBER(SEARCH('Backend Coding'!$F$11,'Budget 23-24'!A21)))&amp;", "&amp;(ISNUMBER(SEARCH('Backend Coding'!$F$12,'Budget 23-24'!A21)))&amp;", "&amp;(ISNUMBER(SEARCH('Backend Coding'!$F$13,'Budget 23-24'!A21)))&amp;", "&amp;(ISNUMBER(SEARCH('Backend Coding'!$F$14,'Budget 23-24'!A21)))&amp;", "&amp;(ISNUMBER(SEARCH('Backend Coding'!$F$15,'Budget 23-24'!A21)))&amp;", "&amp;(ISNUMBER(SEARCH('Backend Coding'!$F$16,'Budget 23-24'!A21)))&amp;", "&amp;(ISNUMBER(SEARCH('Backend Coding'!$F$17,'Budget 23-24'!A21)))&amp;", "&amp;(ISNUMBER(SEARCH('Backend Coding'!$F$18,'Budget 23-24'!A21)))&amp;", "&amp;(ISNUMBER(SEARCH('Backend Coding'!$F$19,'Budget 23-24'!A21)))&amp;", "&amp;(ISNUMBER(SEARCH('Backend Coding'!$F$20,'Budget 23-24'!A21)))&amp;", "&amp;(ISNUMBER(SEARCH('Backend Coding'!$F$21,'Budget 23-24'!A21)))&amp;", "&amp;(ISNUMBER(SEARCH('Backend Coding'!$F$22,'Budget 23-24'!A21)))&amp;", "&amp;(ISNUMBER(SEARCH('Backend Coding'!$F$23,'Budget 23-24'!A21)))&amp;", "&amp;(ISNUMBER(SEARCH('Backend Coding'!$F$24,'Budget 23-24'!A21)))&amp;", "&amp;(ISNUMBER(SEARCH('Backend Coding'!$F$25,'Budget 23-24'!A21)))&amp;", "&amp;(ISNUMBER(SEARCH('Backend Coding'!$F$26,'Budget 23-24'!A21)))</f>
        <v>FALSE, FALSE, FALSE, FALSE, FALSE, FALSE, FALSE, FALSE, FALSE, FALSE, FALSE, FALSE, FALSE, FALSE, FALSE, FALSE, FALSE, FALSE, FALSE, FALSE, FALSE, FALSE, FALSE, FALSE, FALSE</v>
      </c>
      <c r="T21" s="69" t="str">
        <f>(ISNUMBER(SEARCH('Backend Coding'!$H$2,'Budget 23-24'!A21)))&amp;", "&amp;(ISNUMBER(SEARCH('Backend Coding'!$H$3,'Budget 23-24'!A21)))&amp;", "&amp;(ISNUMBER(SEARCH('Backend Coding'!$H$4,'Budget 23-24'!A21)))&amp;", "&amp;(ISNUMBER(SEARCH('Backend Coding'!$H$5,'Budget 23-24'!A21)))&amp;", "&amp;(ISNUMBER(SEARCH('Backend Coding'!$H$6,'Budget 23-24'!A21)))&amp;", "&amp;(ISNUMBER(SEARCH('Backend Coding'!$H$7,'Budget 23-24'!A21)))&amp;", "&amp;(ISNUMBER(SEARCH('Backend Coding'!$H$8,'Budget 23-24'!A21)))&amp;", "&amp;(ISNUMBER(SEARCH('Backend Coding'!$H$9,'Budget 23-24'!A21)))&amp;", "&amp;(ISNUMBER(SEARCH('Backend Coding'!$H$10,'Budget 23-24'!A21)))&amp;", "&amp;(ISNUMBER(SEARCH('Backend Coding'!$H$11,'Budget 23-24'!A21)))&amp;", "&amp;(ISNUMBER(SEARCH('Backend Coding'!$H$12,'Budget 23-24'!A21)))&amp;", "&amp;(ISNUMBER(SEARCH('Backend Coding'!$H$13,'Budget 23-24'!A21)))&amp;", "&amp;(ISNUMBER(SEARCH('Backend Coding'!$H$14,'Budget 23-24'!A21)))&amp;", "&amp;(ISNUMBER(SEARCH('Backend Coding'!$H$15,'Budget 23-24'!A21)))&amp;", "&amp;(ISNUMBER(SEARCH('Backend Coding'!$H$16,'Budget 23-24'!A21)))&amp;", "&amp;(ISNUMBER(SEARCH('Backend Coding'!$H$17,'Budget 23-24'!A21)))&amp;", "&amp;(ISNUMBER(SEARCH('Backend Coding'!$H$18,'Budget 23-24'!A21)))&amp;", "&amp;(ISNUMBER(SEARCH('Backend Coding'!$H$19,'Budget 23-24'!A21)))&amp;", "&amp;(ISNUMBER(SEARCH('Backend Coding'!$H$20,'Budget 23-24'!A21)))&amp;", "&amp;(ISNUMBER(SEARCH('Backend Coding'!$H$21,'Budget 23-24'!A21)))&amp;", "&amp;(ISNUMBER(SEARCH('Backend Coding'!$H$22,'Budget 23-24'!A21)))&amp;", "&amp;(ISNUMBER(SEARCH('Backend Coding'!$H$23,'Budget 23-24'!A21)))&amp;", "&amp;(ISNUMBER(SEARCH('Backend Coding'!$H$24,'Budget 23-24'!A21)))&amp;", "&amp;(ISNUMBER(SEARCH('Backend Coding'!$H$25,'Budget 23-24'!A21)))&amp;", "&amp;(ISNUMBER(SEARCH('Backend Coding'!$H$26,'Budget 23-24'!A21)))</f>
        <v>FALSE, FALSE, FALSE, FALSE, FALSE, FALSE, FALSE, FALSE, FALSE, FALSE, FALSE, FALSE, FALSE, FALSE, FALSE, FALSE, FALSE, FALSE, FALSE, FALSE, FALSE, FALSE, FALSE, FALSE, FALSE</v>
      </c>
      <c r="U21" s="69" t="str">
        <f>(ISNUMBER(SEARCH('Backend Coding'!$J$2,'Budget 23-24'!A21)))&amp;", "&amp;(ISNUMBER(SEARCH('Backend Coding'!$J$3,'Budget 23-24'!A21)))&amp;", "&amp;(ISNUMBER(SEARCH('Backend Coding'!$J$4,'Budget 23-24'!A21)))&amp;", "&amp;(ISNUMBER(SEARCH('Backend Coding'!$J$5,'Budget 23-24'!A21)))&amp;", "&amp;(ISNUMBER(SEARCH('Backend Coding'!$J$6,'Budget 23-24'!A21)))&amp;", "&amp;(ISNUMBER(SEARCH('Backend Coding'!$J$7,'Budget 23-24'!A21)))&amp;", "&amp;(ISNUMBER(SEARCH('Backend Coding'!$J$8,'Budget 23-24'!A21)))&amp;", "&amp;(ISNUMBER(SEARCH('Backend Coding'!$J$9,'Budget 23-24'!A21)))&amp;", "&amp;(ISNUMBER(SEARCH('Backend Coding'!$J$10,'Budget 23-24'!A21)))&amp;", "&amp;(ISNUMBER(SEARCH('Backend Coding'!$J$11,'Budget 23-24'!A21)))&amp;", "&amp;(ISNUMBER(SEARCH('Backend Coding'!$J$12,'Budget 23-24'!A21)))&amp;", "&amp;(ISNUMBER(SEARCH('Backend Coding'!$J$13,'Budget 23-24'!A21)))&amp;", "&amp;(ISNUMBER(SEARCH('Backend Coding'!$J$14,'Budget 23-24'!A21)))&amp;", "&amp;(ISNUMBER(SEARCH('Backend Coding'!$J$15,'Budget 23-24'!A21)))&amp;", "&amp;(ISNUMBER(SEARCH('Backend Coding'!$J$16,'Budget 23-24'!A21)))&amp;", "&amp;(ISNUMBER(SEARCH('Backend Coding'!$J$17,'Budget 23-24'!A21)))&amp;", "&amp;(ISNUMBER(SEARCH('Backend Coding'!$J$18,'Budget 23-24'!A21)))&amp;", "&amp;(ISNUMBER(SEARCH('Backend Coding'!$J$19,'Budget 23-24'!A21)))&amp;", "&amp;(ISNUMBER(SEARCH('Backend Coding'!$J$20,'Budget 23-24'!A21)))&amp;", "&amp;(ISNUMBER(SEARCH('Backend Coding'!$J$21,'Budget 23-24'!A21)))&amp;", "&amp;(ISNUMBER(SEARCH('Backend Coding'!$J$22,'Budget 23-24'!A21)))&amp;", "&amp;(ISNUMBER(SEARCH('Backend Coding'!$J$23,'Budget 23-24'!A21)))&amp;", "&amp;(ISNUMBER(SEARCH('Backend Coding'!$J$24,'Budget 23-24'!A21)))&amp;", "&amp;(ISNUMBER(SEARCH('Backend Coding'!$J$25,'Budget 23-24'!A21)))&amp;", "&amp;(ISNUMBER(SEARCH('Backend Coding'!$J$26,'Budget 23-24'!A21)))</f>
        <v>FALSE, FALSE, FALSE, FALSE, FALSE, FALSE, FALSE, FALSE, FALSE, FALSE, FALSE, FALSE, FALSE, FALSE, FALSE, FALSE, FALSE, FALSE, FALSE, FALSE, FALSE, FALSE, FALSE, FALSE, FALSE</v>
      </c>
    </row>
    <row r="22" spans="1:21" ht="14.25" customHeight="1">
      <c r="A22" s="65" t="s">
        <v>41</v>
      </c>
      <c r="B22" s="60" t="s">
        <v>135</v>
      </c>
      <c r="C22" s="70"/>
      <c r="D22" s="70"/>
      <c r="E22" s="70"/>
      <c r="F22" s="70"/>
      <c r="G22" s="70"/>
      <c r="H22" s="70"/>
      <c r="I22" s="71" t="s">
        <v>134</v>
      </c>
      <c r="J22" s="71">
        <v>410</v>
      </c>
      <c r="K22" s="62"/>
      <c r="L22" s="62"/>
      <c r="M22" s="63"/>
      <c r="N22" s="63"/>
      <c r="O22" s="63">
        <v>2000</v>
      </c>
      <c r="P22" s="46">
        <f t="shared" si="0"/>
        <v>2000</v>
      </c>
      <c r="Q22" s="69" t="str">
        <f>(ISNUMBER(SEARCH('Backend Coding'!$B$2,'Budget 23-24'!A22)))&amp;", "&amp;(ISNUMBER(SEARCH('Backend Coding'!$B$3,'Budget 23-24'!A22)))&amp;", "&amp;(ISNUMBER(SEARCH('Backend Coding'!$B$4,'Budget 23-24'!A22)))&amp;", "&amp;(ISNUMBER(SEARCH('Backend Coding'!$B$5,'Budget 23-24'!A22)))&amp;", "&amp;(ISNUMBER(SEARCH('Backend Coding'!$B$6,'Budget 23-24'!A22)))&amp;", "&amp;(ISNUMBER(SEARCH('Backend Coding'!$B$7,'Budget 23-24'!A22)))&amp;", "&amp;(ISNUMBER(SEARCH('Backend Coding'!$B$8,'Budget 23-24'!A22)))&amp;", "&amp;(ISNUMBER(SEARCH('Backend Coding'!$B$9,'Budget 23-24'!A22)))&amp;", "&amp;(ISNUMBER(SEARCH('Backend Coding'!$B$10,'Budget 23-24'!A22)))&amp;", "&amp;(ISNUMBER(SEARCH('Backend Coding'!$B$11,'Budget 23-24'!A22)))&amp;", "&amp;(ISNUMBER(SEARCH('Backend Coding'!$B$12,'Budget 23-24'!A22)))&amp;", "&amp;(ISNUMBER(SEARCH('Backend Coding'!$B$13,'Budget 23-24'!A22)))&amp;", "&amp;(ISNUMBER(SEARCH('Backend Coding'!$B$14,'Budget 23-24'!A22)))&amp;", "&amp;(ISNUMBER(SEARCH('Backend Coding'!$B$15,'Budget 23-24'!A22)))&amp;", "&amp;(ISNUMBER(SEARCH('Backend Coding'!$B$16,'Budget 23-24'!A22)))&amp;", "&amp;(ISNUMBER(SEARCH('Backend Coding'!$B$17,'Budget 23-24'!A22)))&amp;", "&amp;(ISNUMBER(SEARCH('Backend Coding'!$B$18,'Budget 23-24'!A22)))&amp;", "&amp;(ISNUMBER(SEARCH('Backend Coding'!$B$19,'Budget 23-24'!A22)))&amp;", "&amp;(ISNUMBER(SEARCH('Backend Coding'!$B$20,'Budget 23-24'!A22)))&amp;", "&amp;(ISNUMBER(SEARCH('Backend Coding'!$B$21,'Budget 23-24'!A22)))&amp;", "&amp;(ISNUMBER(SEARCH('Backend Coding'!$B$22,'Budget 23-24'!A22)))&amp;", "&amp;(ISNUMBER(SEARCH('Backend Coding'!$B$23,'Budget 23-24'!A22)))&amp;", "&amp;(ISNUMBER(SEARCH('Backend Coding'!$B$24,'Budget 23-24'!A22)))&amp;", "&amp;(ISNUMBER(SEARCH('Backend Coding'!$B$25,'Budget 23-24'!A22)))&amp;", "&amp;(ISNUMBER(SEARCH('Backend Coding'!$B$26,'Budget 23-24'!A22)))</f>
        <v>FALSE, FALSE, FALSE, FALSE, FALSE, FALSE, FALSE, FALSE, FALSE, FALSE, FALSE, FALSE, FALSE, FALSE, FALSE, FALSE, FALSE, FALSE, FALSE, FALSE, FALSE, FALSE, FALSE, FALSE, FALSE</v>
      </c>
      <c r="R22" s="69" t="str">
        <f>(ISNUMBER(SEARCH('Backend Coding'!$D$2,'Budget 23-24'!A22)))&amp;", "&amp;(ISNUMBER(SEARCH('Backend Coding'!$D$3,'Budget 23-24'!A22)))&amp;", "&amp;(ISNUMBER(SEARCH('Backend Coding'!$D$4,'Budget 23-24'!A22)))&amp;", "&amp;(ISNUMBER(SEARCH('Backend Coding'!$D$5,'Budget 23-24'!A22)))&amp;", "&amp;(ISNUMBER(SEARCH('Backend Coding'!$D$6,'Budget 23-24'!A22)))&amp;", "&amp;(ISNUMBER(SEARCH('Backend Coding'!$D$7,'Budget 23-24'!A22)))&amp;", "&amp;(ISNUMBER(SEARCH('Backend Coding'!$D$8,'Budget 23-24'!A22)))&amp;", "&amp;(ISNUMBER(SEARCH('Backend Coding'!$D$9,'Budget 23-24'!A22)))&amp;", "&amp;(ISNUMBER(SEARCH('Backend Coding'!$D$10,'Budget 23-24'!A22)))&amp;", "&amp;(ISNUMBER(SEARCH('Backend Coding'!$D$11,'Budget 23-24'!A22)))&amp;", "&amp;(ISNUMBER(SEARCH('Backend Coding'!$D$12,'Budget 23-24'!A22)))&amp;", "&amp;(ISNUMBER(SEARCH('Backend Coding'!$D$13,'Budget 23-24'!A22)))&amp;", "&amp;(ISNUMBER(SEARCH('Backend Coding'!$D$14,'Budget 23-24'!A22)))&amp;", "&amp;(ISNUMBER(SEARCH('Backend Coding'!$D$15,'Budget 23-24'!A22)))&amp;", "&amp;(ISNUMBER(SEARCH('Backend Coding'!$D$16,'Budget 23-24'!A22)))&amp;", "&amp;(ISNUMBER(SEARCH('Backend Coding'!$D$17,'Budget 23-24'!A22)))&amp;", "&amp;(ISNUMBER(SEARCH('Backend Coding'!$D$18,'Budget 23-24'!A22)))&amp;", "&amp;(ISNUMBER(SEARCH('Backend Coding'!$D$19,'Budget 23-24'!A22)))&amp;", "&amp;(ISNUMBER(SEARCH('Backend Coding'!$D$20,'Budget 23-24'!A22)))&amp;", "&amp;(ISNUMBER(SEARCH('Backend Coding'!$D$21,'Budget 23-24'!A22)))&amp;", "&amp;(ISNUMBER(SEARCH('Backend Coding'!$D$22,'Budget 23-24'!A22)))&amp;", "&amp;(ISNUMBER(SEARCH('Backend Coding'!$D$23,'Budget 23-24'!A22)))&amp;", "&amp;(ISNUMBER(SEARCH('Backend Coding'!$D$24,'Budget 23-24'!A22)))&amp;", "&amp;(ISNUMBER(SEARCH('Backend Coding'!$D$25,'Budget 23-24'!A22)))&amp;", "&amp;(ISNUMBER(SEARCH('Backend Coding'!$D$26,'Budget 23-24'!A22)))</f>
        <v>FALSE, FALSE, FALSE, FALSE, FALSE, FALSE, FALSE, FALSE, FALSE, FALSE, FALSE, FALSE, FALSE, FALSE, FALSE, FALSE, FALSE, FALSE, FALSE, FALSE, FALSE, FALSE, FALSE, FALSE, FALSE</v>
      </c>
      <c r="S22" s="69" t="str">
        <f>(ISNUMBER(SEARCH('Backend Coding'!$F$2,'Budget 23-24'!A22)))&amp;", "&amp;(ISNUMBER(SEARCH('Backend Coding'!$F$3,'Budget 23-24'!A22)))&amp;", "&amp;(ISNUMBER(SEARCH('Backend Coding'!$F$4,'Budget 23-24'!A22)))&amp;", "&amp;(ISNUMBER(SEARCH('Backend Coding'!$F$5,'Budget 23-24'!A22)))&amp;", "&amp;(ISNUMBER(SEARCH('Backend Coding'!$F$6,'Budget 23-24'!A22)))&amp;", "&amp;(ISNUMBER(SEARCH('Backend Coding'!$F$7,'Budget 23-24'!A22)))&amp;", "&amp;(ISNUMBER(SEARCH('Backend Coding'!$F$8,'Budget 23-24'!A22)))&amp;", "&amp;(ISNUMBER(SEARCH('Backend Coding'!$F$9,'Budget 23-24'!A22)))&amp;", "&amp;(ISNUMBER(SEARCH('Backend Coding'!$F$10,'Budget 23-24'!A22)))&amp;", "&amp;(ISNUMBER(SEARCH('Backend Coding'!$F$11,'Budget 23-24'!A22)))&amp;", "&amp;(ISNUMBER(SEARCH('Backend Coding'!$F$12,'Budget 23-24'!A22)))&amp;", "&amp;(ISNUMBER(SEARCH('Backend Coding'!$F$13,'Budget 23-24'!A22)))&amp;", "&amp;(ISNUMBER(SEARCH('Backend Coding'!$F$14,'Budget 23-24'!A22)))&amp;", "&amp;(ISNUMBER(SEARCH('Backend Coding'!$F$15,'Budget 23-24'!A22)))&amp;", "&amp;(ISNUMBER(SEARCH('Backend Coding'!$F$16,'Budget 23-24'!A22)))&amp;", "&amp;(ISNUMBER(SEARCH('Backend Coding'!$F$17,'Budget 23-24'!A22)))&amp;", "&amp;(ISNUMBER(SEARCH('Backend Coding'!$F$18,'Budget 23-24'!A22)))&amp;", "&amp;(ISNUMBER(SEARCH('Backend Coding'!$F$19,'Budget 23-24'!A22)))&amp;", "&amp;(ISNUMBER(SEARCH('Backend Coding'!$F$20,'Budget 23-24'!A22)))&amp;", "&amp;(ISNUMBER(SEARCH('Backend Coding'!$F$21,'Budget 23-24'!A22)))&amp;", "&amp;(ISNUMBER(SEARCH('Backend Coding'!$F$22,'Budget 23-24'!A22)))&amp;", "&amp;(ISNUMBER(SEARCH('Backend Coding'!$F$23,'Budget 23-24'!A22)))&amp;", "&amp;(ISNUMBER(SEARCH('Backend Coding'!$F$24,'Budget 23-24'!A22)))&amp;", "&amp;(ISNUMBER(SEARCH('Backend Coding'!$F$25,'Budget 23-24'!A22)))&amp;", "&amp;(ISNUMBER(SEARCH('Backend Coding'!$F$26,'Budget 23-24'!A22)))</f>
        <v>FALSE, FALSE, FALSE, FALSE, FALSE, FALSE, FALSE, FALSE, FALSE, FALSE, FALSE, FALSE, FALSE, FALSE, FALSE, FALSE, FALSE, FALSE, FALSE, FALSE, FALSE, FALSE, FALSE, FALSE, FALSE</v>
      </c>
      <c r="T22" s="69" t="str">
        <f>(ISNUMBER(SEARCH('Backend Coding'!$H$2,'Budget 23-24'!A22)))&amp;", "&amp;(ISNUMBER(SEARCH('Backend Coding'!$H$3,'Budget 23-24'!A22)))&amp;", "&amp;(ISNUMBER(SEARCH('Backend Coding'!$H$4,'Budget 23-24'!A22)))&amp;", "&amp;(ISNUMBER(SEARCH('Backend Coding'!$H$5,'Budget 23-24'!A22)))&amp;", "&amp;(ISNUMBER(SEARCH('Backend Coding'!$H$6,'Budget 23-24'!A22)))&amp;", "&amp;(ISNUMBER(SEARCH('Backend Coding'!$H$7,'Budget 23-24'!A22)))&amp;", "&amp;(ISNUMBER(SEARCH('Backend Coding'!$H$8,'Budget 23-24'!A22)))&amp;", "&amp;(ISNUMBER(SEARCH('Backend Coding'!$H$9,'Budget 23-24'!A22)))&amp;", "&amp;(ISNUMBER(SEARCH('Backend Coding'!$H$10,'Budget 23-24'!A22)))&amp;", "&amp;(ISNUMBER(SEARCH('Backend Coding'!$H$11,'Budget 23-24'!A22)))&amp;", "&amp;(ISNUMBER(SEARCH('Backend Coding'!$H$12,'Budget 23-24'!A22)))&amp;", "&amp;(ISNUMBER(SEARCH('Backend Coding'!$H$13,'Budget 23-24'!A22)))&amp;", "&amp;(ISNUMBER(SEARCH('Backend Coding'!$H$14,'Budget 23-24'!A22)))&amp;", "&amp;(ISNUMBER(SEARCH('Backend Coding'!$H$15,'Budget 23-24'!A22)))&amp;", "&amp;(ISNUMBER(SEARCH('Backend Coding'!$H$16,'Budget 23-24'!A22)))&amp;", "&amp;(ISNUMBER(SEARCH('Backend Coding'!$H$17,'Budget 23-24'!A22)))&amp;", "&amp;(ISNUMBER(SEARCH('Backend Coding'!$H$18,'Budget 23-24'!A22)))&amp;", "&amp;(ISNUMBER(SEARCH('Backend Coding'!$H$19,'Budget 23-24'!A22)))&amp;", "&amp;(ISNUMBER(SEARCH('Backend Coding'!$H$20,'Budget 23-24'!A22)))&amp;", "&amp;(ISNUMBER(SEARCH('Backend Coding'!$H$21,'Budget 23-24'!A22)))&amp;", "&amp;(ISNUMBER(SEARCH('Backend Coding'!$H$22,'Budget 23-24'!A22)))&amp;", "&amp;(ISNUMBER(SEARCH('Backend Coding'!$H$23,'Budget 23-24'!A22)))&amp;", "&amp;(ISNUMBER(SEARCH('Backend Coding'!$H$24,'Budget 23-24'!A22)))&amp;", "&amp;(ISNUMBER(SEARCH('Backend Coding'!$H$25,'Budget 23-24'!A22)))&amp;", "&amp;(ISNUMBER(SEARCH('Backend Coding'!$H$26,'Budget 23-24'!A22)))</f>
        <v>FALSE, FALSE, FALSE, FALSE, FALSE, FALSE, FALSE, FALSE, FALSE, FALSE, FALSE, FALSE, FALSE, FALSE, FALSE, FALSE, FALSE, FALSE, FALSE, FALSE, FALSE, FALSE, FALSE, FALSE, FALSE</v>
      </c>
      <c r="U22" s="69" t="str">
        <f>(ISNUMBER(SEARCH('Backend Coding'!$J$2,'Budget 23-24'!A22)))&amp;", "&amp;(ISNUMBER(SEARCH('Backend Coding'!$J$3,'Budget 23-24'!A22)))&amp;", "&amp;(ISNUMBER(SEARCH('Backend Coding'!$J$4,'Budget 23-24'!A22)))&amp;", "&amp;(ISNUMBER(SEARCH('Backend Coding'!$J$5,'Budget 23-24'!A22)))&amp;", "&amp;(ISNUMBER(SEARCH('Backend Coding'!$J$6,'Budget 23-24'!A22)))&amp;", "&amp;(ISNUMBER(SEARCH('Backend Coding'!$J$7,'Budget 23-24'!A22)))&amp;", "&amp;(ISNUMBER(SEARCH('Backend Coding'!$J$8,'Budget 23-24'!A22)))&amp;", "&amp;(ISNUMBER(SEARCH('Backend Coding'!$J$9,'Budget 23-24'!A22)))&amp;", "&amp;(ISNUMBER(SEARCH('Backend Coding'!$J$10,'Budget 23-24'!A22)))&amp;", "&amp;(ISNUMBER(SEARCH('Backend Coding'!$J$11,'Budget 23-24'!A22)))&amp;", "&amp;(ISNUMBER(SEARCH('Backend Coding'!$J$12,'Budget 23-24'!A22)))&amp;", "&amp;(ISNUMBER(SEARCH('Backend Coding'!$J$13,'Budget 23-24'!A22)))&amp;", "&amp;(ISNUMBER(SEARCH('Backend Coding'!$J$14,'Budget 23-24'!A22)))&amp;", "&amp;(ISNUMBER(SEARCH('Backend Coding'!$J$15,'Budget 23-24'!A22)))&amp;", "&amp;(ISNUMBER(SEARCH('Backend Coding'!$J$16,'Budget 23-24'!A22)))&amp;", "&amp;(ISNUMBER(SEARCH('Backend Coding'!$J$17,'Budget 23-24'!A22)))&amp;", "&amp;(ISNUMBER(SEARCH('Backend Coding'!$J$18,'Budget 23-24'!A22)))&amp;", "&amp;(ISNUMBER(SEARCH('Backend Coding'!$J$19,'Budget 23-24'!A22)))&amp;", "&amp;(ISNUMBER(SEARCH('Backend Coding'!$J$20,'Budget 23-24'!A22)))&amp;", "&amp;(ISNUMBER(SEARCH('Backend Coding'!$J$21,'Budget 23-24'!A22)))&amp;", "&amp;(ISNUMBER(SEARCH('Backend Coding'!$J$22,'Budget 23-24'!A22)))&amp;", "&amp;(ISNUMBER(SEARCH('Backend Coding'!$J$23,'Budget 23-24'!A22)))&amp;", "&amp;(ISNUMBER(SEARCH('Backend Coding'!$J$24,'Budget 23-24'!A22)))&amp;", "&amp;(ISNUMBER(SEARCH('Backend Coding'!$J$25,'Budget 23-24'!A22)))&amp;", "&amp;(ISNUMBER(SEARCH('Backend Coding'!$J$26,'Budget 23-24'!A22)))</f>
        <v>FALSE, FALSE, FALSE, FALSE, FALSE, FALSE, FALSE, FALSE, FALSE, FALSE, FALSE, FALSE, FALSE, FALSE, FALSE, FALSE, FALSE, FALSE, FALSE, FALSE, FALSE, FALSE, FALSE, FALSE, FALSE</v>
      </c>
    </row>
    <row r="23" spans="1:21" ht="14.25" customHeight="1">
      <c r="A23" s="24" t="s">
        <v>77</v>
      </c>
      <c r="B23" s="60" t="s">
        <v>136</v>
      </c>
      <c r="C23" s="70"/>
      <c r="D23" s="70"/>
      <c r="E23" s="70"/>
      <c r="F23" s="70"/>
      <c r="G23" s="70"/>
      <c r="H23" s="70"/>
      <c r="I23" s="71" t="s">
        <v>119</v>
      </c>
      <c r="J23" s="71">
        <v>460</v>
      </c>
      <c r="K23" s="62"/>
      <c r="L23" s="62"/>
      <c r="M23" s="63"/>
      <c r="N23" s="63"/>
      <c r="O23" s="76">
        <v>10206.290000000001</v>
      </c>
      <c r="P23" s="46">
        <f t="shared" si="0"/>
        <v>10206.290000000001</v>
      </c>
      <c r="Q23" s="69" t="str">
        <f>(ISNUMBER(SEARCH('Backend Coding'!$B$2,'Budget 23-24'!A23)))&amp;", "&amp;(ISNUMBER(SEARCH('Backend Coding'!$B$3,'Budget 23-24'!A23)))&amp;", "&amp;(ISNUMBER(SEARCH('Backend Coding'!$B$4,'Budget 23-24'!A23)))&amp;", "&amp;(ISNUMBER(SEARCH('Backend Coding'!$B$5,'Budget 23-24'!A23)))&amp;", "&amp;(ISNUMBER(SEARCH('Backend Coding'!$B$6,'Budget 23-24'!A23)))&amp;", "&amp;(ISNUMBER(SEARCH('Backend Coding'!$B$7,'Budget 23-24'!A23)))&amp;", "&amp;(ISNUMBER(SEARCH('Backend Coding'!$B$8,'Budget 23-24'!A23)))&amp;", "&amp;(ISNUMBER(SEARCH('Backend Coding'!$B$9,'Budget 23-24'!A23)))&amp;", "&amp;(ISNUMBER(SEARCH('Backend Coding'!$B$10,'Budget 23-24'!A23)))&amp;", "&amp;(ISNUMBER(SEARCH('Backend Coding'!$B$11,'Budget 23-24'!A23)))&amp;", "&amp;(ISNUMBER(SEARCH('Backend Coding'!$B$12,'Budget 23-24'!A23)))&amp;", "&amp;(ISNUMBER(SEARCH('Backend Coding'!$B$13,'Budget 23-24'!A23)))&amp;", "&amp;(ISNUMBER(SEARCH('Backend Coding'!$B$14,'Budget 23-24'!A23)))&amp;", "&amp;(ISNUMBER(SEARCH('Backend Coding'!$B$15,'Budget 23-24'!A23)))&amp;", "&amp;(ISNUMBER(SEARCH('Backend Coding'!$B$16,'Budget 23-24'!A23)))&amp;", "&amp;(ISNUMBER(SEARCH('Backend Coding'!$B$17,'Budget 23-24'!A23)))&amp;", "&amp;(ISNUMBER(SEARCH('Backend Coding'!$B$18,'Budget 23-24'!A23)))&amp;", "&amp;(ISNUMBER(SEARCH('Backend Coding'!$B$19,'Budget 23-24'!A23)))&amp;", "&amp;(ISNUMBER(SEARCH('Backend Coding'!$B$20,'Budget 23-24'!A23)))&amp;", "&amp;(ISNUMBER(SEARCH('Backend Coding'!$B$21,'Budget 23-24'!A23)))&amp;", "&amp;(ISNUMBER(SEARCH('Backend Coding'!$B$22,'Budget 23-24'!A23)))&amp;", "&amp;(ISNUMBER(SEARCH('Backend Coding'!$B$23,'Budget 23-24'!A23)))&amp;", "&amp;(ISNUMBER(SEARCH('Backend Coding'!$B$24,'Budget 23-24'!A23)))&amp;", "&amp;(ISNUMBER(SEARCH('Backend Coding'!$B$25,'Budget 23-24'!A23)))&amp;", "&amp;(ISNUMBER(SEARCH('Backend Coding'!$B$26,'Budget 23-24'!A23)))</f>
        <v>FALSE, FALSE, FALSE, FALSE, FALSE, FALSE, FALSE, FALSE, FALSE, FALSE, FALSE, FALSE, FALSE, FALSE, FALSE, FALSE, FALSE, FALSE, FALSE, FALSE, FALSE, FALSE, FALSE, FALSE, FALSE</v>
      </c>
      <c r="R23" s="69" t="str">
        <f>(ISNUMBER(SEARCH('Backend Coding'!$D$2,'Budget 23-24'!A23)))&amp;", "&amp;(ISNUMBER(SEARCH('Backend Coding'!$D$3,'Budget 23-24'!A23)))&amp;", "&amp;(ISNUMBER(SEARCH('Backend Coding'!$D$4,'Budget 23-24'!A23)))&amp;", "&amp;(ISNUMBER(SEARCH('Backend Coding'!$D$5,'Budget 23-24'!A23)))&amp;", "&amp;(ISNUMBER(SEARCH('Backend Coding'!$D$6,'Budget 23-24'!A23)))&amp;", "&amp;(ISNUMBER(SEARCH('Backend Coding'!$D$7,'Budget 23-24'!A23)))&amp;", "&amp;(ISNUMBER(SEARCH('Backend Coding'!$D$8,'Budget 23-24'!A23)))&amp;", "&amp;(ISNUMBER(SEARCH('Backend Coding'!$D$9,'Budget 23-24'!A23)))&amp;", "&amp;(ISNUMBER(SEARCH('Backend Coding'!$D$10,'Budget 23-24'!A23)))&amp;", "&amp;(ISNUMBER(SEARCH('Backend Coding'!$D$11,'Budget 23-24'!A23)))&amp;", "&amp;(ISNUMBER(SEARCH('Backend Coding'!$D$12,'Budget 23-24'!A23)))&amp;", "&amp;(ISNUMBER(SEARCH('Backend Coding'!$D$13,'Budget 23-24'!A23)))&amp;", "&amp;(ISNUMBER(SEARCH('Backend Coding'!$D$14,'Budget 23-24'!A23)))&amp;", "&amp;(ISNUMBER(SEARCH('Backend Coding'!$D$15,'Budget 23-24'!A23)))&amp;", "&amp;(ISNUMBER(SEARCH('Backend Coding'!$D$16,'Budget 23-24'!A23)))&amp;", "&amp;(ISNUMBER(SEARCH('Backend Coding'!$D$17,'Budget 23-24'!A23)))&amp;", "&amp;(ISNUMBER(SEARCH('Backend Coding'!$D$18,'Budget 23-24'!A23)))&amp;", "&amp;(ISNUMBER(SEARCH('Backend Coding'!$D$19,'Budget 23-24'!A23)))&amp;", "&amp;(ISNUMBER(SEARCH('Backend Coding'!$D$20,'Budget 23-24'!A23)))&amp;", "&amp;(ISNUMBER(SEARCH('Backend Coding'!$D$21,'Budget 23-24'!A23)))&amp;", "&amp;(ISNUMBER(SEARCH('Backend Coding'!$D$22,'Budget 23-24'!A23)))&amp;", "&amp;(ISNUMBER(SEARCH('Backend Coding'!$D$23,'Budget 23-24'!A23)))&amp;", "&amp;(ISNUMBER(SEARCH('Backend Coding'!$D$24,'Budget 23-24'!A23)))&amp;", "&amp;(ISNUMBER(SEARCH('Backend Coding'!$D$25,'Budget 23-24'!A23)))&amp;", "&amp;(ISNUMBER(SEARCH('Backend Coding'!$D$26,'Budget 23-24'!A23)))</f>
        <v>FALSE, FALSE, FALSE, FALSE, FALSE, FALSE, FALSE, FALSE, FALSE, FALSE, FALSE, FALSE, FALSE, FALSE, FALSE, FALSE, FALSE, FALSE, FALSE, FALSE, FALSE, FALSE, FALSE, FALSE, FALSE</v>
      </c>
      <c r="S23" s="69" t="str">
        <f>(ISNUMBER(SEARCH('Backend Coding'!$F$2,'Budget 23-24'!A23)))&amp;", "&amp;(ISNUMBER(SEARCH('Backend Coding'!$F$3,'Budget 23-24'!A23)))&amp;", "&amp;(ISNUMBER(SEARCH('Backend Coding'!$F$4,'Budget 23-24'!A23)))&amp;", "&amp;(ISNUMBER(SEARCH('Backend Coding'!$F$5,'Budget 23-24'!A23)))&amp;", "&amp;(ISNUMBER(SEARCH('Backend Coding'!$F$6,'Budget 23-24'!A23)))&amp;", "&amp;(ISNUMBER(SEARCH('Backend Coding'!$F$7,'Budget 23-24'!A23)))&amp;", "&amp;(ISNUMBER(SEARCH('Backend Coding'!$F$8,'Budget 23-24'!A23)))&amp;", "&amp;(ISNUMBER(SEARCH('Backend Coding'!$F$9,'Budget 23-24'!A23)))&amp;", "&amp;(ISNUMBER(SEARCH('Backend Coding'!$F$10,'Budget 23-24'!A23)))&amp;", "&amp;(ISNUMBER(SEARCH('Backend Coding'!$F$11,'Budget 23-24'!A23)))&amp;", "&amp;(ISNUMBER(SEARCH('Backend Coding'!$F$12,'Budget 23-24'!A23)))&amp;", "&amp;(ISNUMBER(SEARCH('Backend Coding'!$F$13,'Budget 23-24'!A23)))&amp;", "&amp;(ISNUMBER(SEARCH('Backend Coding'!$F$14,'Budget 23-24'!A23)))&amp;", "&amp;(ISNUMBER(SEARCH('Backend Coding'!$F$15,'Budget 23-24'!A23)))&amp;", "&amp;(ISNUMBER(SEARCH('Backend Coding'!$F$16,'Budget 23-24'!A23)))&amp;", "&amp;(ISNUMBER(SEARCH('Backend Coding'!$F$17,'Budget 23-24'!A23)))&amp;", "&amp;(ISNUMBER(SEARCH('Backend Coding'!$F$18,'Budget 23-24'!A23)))&amp;", "&amp;(ISNUMBER(SEARCH('Backend Coding'!$F$19,'Budget 23-24'!A23)))&amp;", "&amp;(ISNUMBER(SEARCH('Backend Coding'!$F$20,'Budget 23-24'!A23)))&amp;", "&amp;(ISNUMBER(SEARCH('Backend Coding'!$F$21,'Budget 23-24'!A23)))&amp;", "&amp;(ISNUMBER(SEARCH('Backend Coding'!$F$22,'Budget 23-24'!A23)))&amp;", "&amp;(ISNUMBER(SEARCH('Backend Coding'!$F$23,'Budget 23-24'!A23)))&amp;", "&amp;(ISNUMBER(SEARCH('Backend Coding'!$F$24,'Budget 23-24'!A23)))&amp;", "&amp;(ISNUMBER(SEARCH('Backend Coding'!$F$25,'Budget 23-24'!A23)))&amp;", "&amp;(ISNUMBER(SEARCH('Backend Coding'!$F$26,'Budget 23-24'!A23)))</f>
        <v>FALSE, FALSE, FALSE, FALSE, FALSE, FALSE, FALSE, FALSE, FALSE, FALSE, FALSE, FALSE, FALSE, FALSE, FALSE, FALSE, FALSE, FALSE, FALSE, FALSE, FALSE, FALSE, FALSE, FALSE, FALSE</v>
      </c>
      <c r="T23" s="69" t="str">
        <f>(ISNUMBER(SEARCH('Backend Coding'!$H$2,'Budget 23-24'!A23)))&amp;", "&amp;(ISNUMBER(SEARCH('Backend Coding'!$H$3,'Budget 23-24'!A23)))&amp;", "&amp;(ISNUMBER(SEARCH('Backend Coding'!$H$4,'Budget 23-24'!A23)))&amp;", "&amp;(ISNUMBER(SEARCH('Backend Coding'!$H$5,'Budget 23-24'!A23)))&amp;", "&amp;(ISNUMBER(SEARCH('Backend Coding'!$H$6,'Budget 23-24'!A23)))&amp;", "&amp;(ISNUMBER(SEARCH('Backend Coding'!$H$7,'Budget 23-24'!A23)))&amp;", "&amp;(ISNUMBER(SEARCH('Backend Coding'!$H$8,'Budget 23-24'!A23)))&amp;", "&amp;(ISNUMBER(SEARCH('Backend Coding'!$H$9,'Budget 23-24'!A23)))&amp;", "&amp;(ISNUMBER(SEARCH('Backend Coding'!$H$10,'Budget 23-24'!A23)))&amp;", "&amp;(ISNUMBER(SEARCH('Backend Coding'!$H$11,'Budget 23-24'!A23)))&amp;", "&amp;(ISNUMBER(SEARCH('Backend Coding'!$H$12,'Budget 23-24'!A23)))&amp;", "&amp;(ISNUMBER(SEARCH('Backend Coding'!$H$13,'Budget 23-24'!A23)))&amp;", "&amp;(ISNUMBER(SEARCH('Backend Coding'!$H$14,'Budget 23-24'!A23)))&amp;", "&amp;(ISNUMBER(SEARCH('Backend Coding'!$H$15,'Budget 23-24'!A23)))&amp;", "&amp;(ISNUMBER(SEARCH('Backend Coding'!$H$16,'Budget 23-24'!A23)))&amp;", "&amp;(ISNUMBER(SEARCH('Backend Coding'!$H$17,'Budget 23-24'!A23)))&amp;", "&amp;(ISNUMBER(SEARCH('Backend Coding'!$H$18,'Budget 23-24'!A23)))&amp;", "&amp;(ISNUMBER(SEARCH('Backend Coding'!$H$19,'Budget 23-24'!A23)))&amp;", "&amp;(ISNUMBER(SEARCH('Backend Coding'!$H$20,'Budget 23-24'!A23)))&amp;", "&amp;(ISNUMBER(SEARCH('Backend Coding'!$H$21,'Budget 23-24'!A23)))&amp;", "&amp;(ISNUMBER(SEARCH('Backend Coding'!$H$22,'Budget 23-24'!A23)))&amp;", "&amp;(ISNUMBER(SEARCH('Backend Coding'!$H$23,'Budget 23-24'!A23)))&amp;", "&amp;(ISNUMBER(SEARCH('Backend Coding'!$H$24,'Budget 23-24'!A23)))&amp;", "&amp;(ISNUMBER(SEARCH('Backend Coding'!$H$25,'Budget 23-24'!A23)))&amp;", "&amp;(ISNUMBER(SEARCH('Backend Coding'!$H$26,'Budget 23-24'!A23)))</f>
        <v>FALSE, FALSE, FALSE, FALSE, FALSE, FALSE, FALSE, FALSE, FALSE, FALSE, FALSE, FALSE, FALSE, FALSE, FALSE, FALSE, FALSE, FALSE, FALSE, FALSE, FALSE, FALSE, FALSE, FALSE, FALSE</v>
      </c>
      <c r="U23" s="69" t="str">
        <f>(ISNUMBER(SEARCH('Backend Coding'!$J$2,'Budget 23-24'!A23)))&amp;", "&amp;(ISNUMBER(SEARCH('Backend Coding'!$J$3,'Budget 23-24'!A23)))&amp;", "&amp;(ISNUMBER(SEARCH('Backend Coding'!$J$4,'Budget 23-24'!A23)))&amp;", "&amp;(ISNUMBER(SEARCH('Backend Coding'!$J$5,'Budget 23-24'!A23)))&amp;", "&amp;(ISNUMBER(SEARCH('Backend Coding'!$J$6,'Budget 23-24'!A23)))&amp;", "&amp;(ISNUMBER(SEARCH('Backend Coding'!$J$7,'Budget 23-24'!A23)))&amp;", "&amp;(ISNUMBER(SEARCH('Backend Coding'!$J$8,'Budget 23-24'!A23)))&amp;", "&amp;(ISNUMBER(SEARCH('Backend Coding'!$J$9,'Budget 23-24'!A23)))&amp;", "&amp;(ISNUMBER(SEARCH('Backend Coding'!$J$10,'Budget 23-24'!A23)))&amp;", "&amp;(ISNUMBER(SEARCH('Backend Coding'!$J$11,'Budget 23-24'!A23)))&amp;", "&amp;(ISNUMBER(SEARCH('Backend Coding'!$J$12,'Budget 23-24'!A23)))&amp;", "&amp;(ISNUMBER(SEARCH('Backend Coding'!$J$13,'Budget 23-24'!A23)))&amp;", "&amp;(ISNUMBER(SEARCH('Backend Coding'!$J$14,'Budget 23-24'!A23)))&amp;", "&amp;(ISNUMBER(SEARCH('Backend Coding'!$J$15,'Budget 23-24'!A23)))&amp;", "&amp;(ISNUMBER(SEARCH('Backend Coding'!$J$16,'Budget 23-24'!A23)))&amp;", "&amp;(ISNUMBER(SEARCH('Backend Coding'!$J$17,'Budget 23-24'!A23)))&amp;", "&amp;(ISNUMBER(SEARCH('Backend Coding'!$J$18,'Budget 23-24'!A23)))&amp;", "&amp;(ISNUMBER(SEARCH('Backend Coding'!$J$19,'Budget 23-24'!A23)))&amp;", "&amp;(ISNUMBER(SEARCH('Backend Coding'!$J$20,'Budget 23-24'!A23)))&amp;", "&amp;(ISNUMBER(SEARCH('Backend Coding'!$J$21,'Budget 23-24'!A23)))&amp;", "&amp;(ISNUMBER(SEARCH('Backend Coding'!$J$22,'Budget 23-24'!A23)))&amp;", "&amp;(ISNUMBER(SEARCH('Backend Coding'!$J$23,'Budget 23-24'!A23)))&amp;", "&amp;(ISNUMBER(SEARCH('Backend Coding'!$J$24,'Budget 23-24'!A23)))&amp;", "&amp;(ISNUMBER(SEARCH('Backend Coding'!$J$25,'Budget 23-24'!A23)))&amp;", "&amp;(ISNUMBER(SEARCH('Backend Coding'!$J$26,'Budget 23-24'!A23)))</f>
        <v>FALSE, FALSE, FALSE, FALSE, FALSE, FALSE, FALSE, FALSE, FALSE, FALSE, FALSE, FALSE, FALSE, FALSE, FALSE, FALSE, FALSE, FALSE, FALSE, FALSE, FALSE, FALSE, FALSE, FALSE, FALSE</v>
      </c>
    </row>
    <row r="24" spans="1:21" ht="14.25" customHeight="1">
      <c r="A24" s="24" t="s">
        <v>34</v>
      </c>
      <c r="B24" s="60" t="s">
        <v>137</v>
      </c>
      <c r="C24" s="70"/>
      <c r="D24" s="70"/>
      <c r="E24" s="70"/>
      <c r="F24" s="70"/>
      <c r="G24" s="70"/>
      <c r="H24" s="70"/>
      <c r="I24" s="71" t="s">
        <v>119</v>
      </c>
      <c r="J24" s="71">
        <v>410</v>
      </c>
      <c r="K24" s="62"/>
      <c r="L24" s="62"/>
      <c r="M24" s="63"/>
      <c r="N24" s="63"/>
      <c r="O24" s="77">
        <v>7500</v>
      </c>
      <c r="P24" s="46">
        <f t="shared" si="0"/>
        <v>7500</v>
      </c>
      <c r="Q24" s="69" t="str">
        <f>(ISNUMBER(SEARCH('Backend Coding'!$B$2,'Budget 23-24'!A24)))&amp;", "&amp;(ISNUMBER(SEARCH('Backend Coding'!$B$3,'Budget 23-24'!A24)))&amp;", "&amp;(ISNUMBER(SEARCH('Backend Coding'!$B$4,'Budget 23-24'!A24)))&amp;", "&amp;(ISNUMBER(SEARCH('Backend Coding'!$B$5,'Budget 23-24'!A24)))&amp;", "&amp;(ISNUMBER(SEARCH('Backend Coding'!$B$6,'Budget 23-24'!A24)))&amp;", "&amp;(ISNUMBER(SEARCH('Backend Coding'!$B$7,'Budget 23-24'!A24)))&amp;", "&amp;(ISNUMBER(SEARCH('Backend Coding'!$B$8,'Budget 23-24'!A24)))&amp;", "&amp;(ISNUMBER(SEARCH('Backend Coding'!$B$9,'Budget 23-24'!A24)))&amp;", "&amp;(ISNUMBER(SEARCH('Backend Coding'!$B$10,'Budget 23-24'!A24)))&amp;", "&amp;(ISNUMBER(SEARCH('Backend Coding'!$B$11,'Budget 23-24'!A24)))&amp;", "&amp;(ISNUMBER(SEARCH('Backend Coding'!$B$12,'Budget 23-24'!A24)))&amp;", "&amp;(ISNUMBER(SEARCH('Backend Coding'!$B$13,'Budget 23-24'!A24)))&amp;", "&amp;(ISNUMBER(SEARCH('Backend Coding'!$B$14,'Budget 23-24'!A24)))&amp;", "&amp;(ISNUMBER(SEARCH('Backend Coding'!$B$15,'Budget 23-24'!A24)))&amp;", "&amp;(ISNUMBER(SEARCH('Backend Coding'!$B$16,'Budget 23-24'!A24)))&amp;", "&amp;(ISNUMBER(SEARCH('Backend Coding'!$B$17,'Budget 23-24'!A24)))&amp;", "&amp;(ISNUMBER(SEARCH('Backend Coding'!$B$18,'Budget 23-24'!A24)))&amp;", "&amp;(ISNUMBER(SEARCH('Backend Coding'!$B$19,'Budget 23-24'!A24)))&amp;", "&amp;(ISNUMBER(SEARCH('Backend Coding'!$B$20,'Budget 23-24'!A24)))&amp;", "&amp;(ISNUMBER(SEARCH('Backend Coding'!$B$21,'Budget 23-24'!A24)))&amp;", "&amp;(ISNUMBER(SEARCH('Backend Coding'!$B$22,'Budget 23-24'!A24)))&amp;", "&amp;(ISNUMBER(SEARCH('Backend Coding'!$B$23,'Budget 23-24'!A24)))&amp;", "&amp;(ISNUMBER(SEARCH('Backend Coding'!$B$24,'Budget 23-24'!A24)))&amp;", "&amp;(ISNUMBER(SEARCH('Backend Coding'!$B$25,'Budget 23-24'!A24)))&amp;", "&amp;(ISNUMBER(SEARCH('Backend Coding'!$B$26,'Budget 23-24'!A24)))</f>
        <v>FALSE, FALSE, FALSE, FALSE, FALSE, FALSE, FALSE, FALSE, FALSE, FALSE, FALSE, FALSE, FALSE, FALSE, FALSE, FALSE, FALSE, FALSE, FALSE, FALSE, FALSE, FALSE, FALSE, FALSE, FALSE</v>
      </c>
      <c r="R24" s="69" t="str">
        <f>(ISNUMBER(SEARCH('Backend Coding'!$D$2,'Budget 23-24'!A24)))&amp;", "&amp;(ISNUMBER(SEARCH('Backend Coding'!$D$3,'Budget 23-24'!A24)))&amp;", "&amp;(ISNUMBER(SEARCH('Backend Coding'!$D$4,'Budget 23-24'!A24)))&amp;", "&amp;(ISNUMBER(SEARCH('Backend Coding'!$D$5,'Budget 23-24'!A24)))&amp;", "&amp;(ISNUMBER(SEARCH('Backend Coding'!$D$6,'Budget 23-24'!A24)))&amp;", "&amp;(ISNUMBER(SEARCH('Backend Coding'!$D$7,'Budget 23-24'!A24)))&amp;", "&amp;(ISNUMBER(SEARCH('Backend Coding'!$D$8,'Budget 23-24'!A24)))&amp;", "&amp;(ISNUMBER(SEARCH('Backend Coding'!$D$9,'Budget 23-24'!A24)))&amp;", "&amp;(ISNUMBER(SEARCH('Backend Coding'!$D$10,'Budget 23-24'!A24)))&amp;", "&amp;(ISNUMBER(SEARCH('Backend Coding'!$D$11,'Budget 23-24'!A24)))&amp;", "&amp;(ISNUMBER(SEARCH('Backend Coding'!$D$12,'Budget 23-24'!A24)))&amp;", "&amp;(ISNUMBER(SEARCH('Backend Coding'!$D$13,'Budget 23-24'!A24)))&amp;", "&amp;(ISNUMBER(SEARCH('Backend Coding'!$D$14,'Budget 23-24'!A24)))&amp;", "&amp;(ISNUMBER(SEARCH('Backend Coding'!$D$15,'Budget 23-24'!A24)))&amp;", "&amp;(ISNUMBER(SEARCH('Backend Coding'!$D$16,'Budget 23-24'!A24)))&amp;", "&amp;(ISNUMBER(SEARCH('Backend Coding'!$D$17,'Budget 23-24'!A24)))&amp;", "&amp;(ISNUMBER(SEARCH('Backend Coding'!$D$18,'Budget 23-24'!A24)))&amp;", "&amp;(ISNUMBER(SEARCH('Backend Coding'!$D$19,'Budget 23-24'!A24)))&amp;", "&amp;(ISNUMBER(SEARCH('Backend Coding'!$D$20,'Budget 23-24'!A24)))&amp;", "&amp;(ISNUMBER(SEARCH('Backend Coding'!$D$21,'Budget 23-24'!A24)))&amp;", "&amp;(ISNUMBER(SEARCH('Backend Coding'!$D$22,'Budget 23-24'!A24)))&amp;", "&amp;(ISNUMBER(SEARCH('Backend Coding'!$D$23,'Budget 23-24'!A24)))&amp;", "&amp;(ISNUMBER(SEARCH('Backend Coding'!$D$24,'Budget 23-24'!A24)))&amp;", "&amp;(ISNUMBER(SEARCH('Backend Coding'!$D$25,'Budget 23-24'!A24)))&amp;", "&amp;(ISNUMBER(SEARCH('Backend Coding'!$D$26,'Budget 23-24'!A24)))</f>
        <v>FALSE, FALSE, FALSE, FALSE, FALSE, FALSE, FALSE, FALSE, FALSE, FALSE, FALSE, FALSE, FALSE, FALSE, FALSE, FALSE, FALSE, FALSE, FALSE, FALSE, FALSE, FALSE, FALSE, FALSE, FALSE</v>
      </c>
      <c r="S24" s="69" t="str">
        <f>(ISNUMBER(SEARCH('Backend Coding'!$F$2,'Budget 23-24'!A24)))&amp;", "&amp;(ISNUMBER(SEARCH('Backend Coding'!$F$3,'Budget 23-24'!A24)))&amp;", "&amp;(ISNUMBER(SEARCH('Backend Coding'!$F$4,'Budget 23-24'!A24)))&amp;", "&amp;(ISNUMBER(SEARCH('Backend Coding'!$F$5,'Budget 23-24'!A24)))&amp;", "&amp;(ISNUMBER(SEARCH('Backend Coding'!$F$6,'Budget 23-24'!A24)))&amp;", "&amp;(ISNUMBER(SEARCH('Backend Coding'!$F$7,'Budget 23-24'!A24)))&amp;", "&amp;(ISNUMBER(SEARCH('Backend Coding'!$F$8,'Budget 23-24'!A24)))&amp;", "&amp;(ISNUMBER(SEARCH('Backend Coding'!$F$9,'Budget 23-24'!A24)))&amp;", "&amp;(ISNUMBER(SEARCH('Backend Coding'!$F$10,'Budget 23-24'!A24)))&amp;", "&amp;(ISNUMBER(SEARCH('Backend Coding'!$F$11,'Budget 23-24'!A24)))&amp;", "&amp;(ISNUMBER(SEARCH('Backend Coding'!$F$12,'Budget 23-24'!A24)))&amp;", "&amp;(ISNUMBER(SEARCH('Backend Coding'!$F$13,'Budget 23-24'!A24)))&amp;", "&amp;(ISNUMBER(SEARCH('Backend Coding'!$F$14,'Budget 23-24'!A24)))&amp;", "&amp;(ISNUMBER(SEARCH('Backend Coding'!$F$15,'Budget 23-24'!A24)))&amp;", "&amp;(ISNUMBER(SEARCH('Backend Coding'!$F$16,'Budget 23-24'!A24)))&amp;", "&amp;(ISNUMBER(SEARCH('Backend Coding'!$F$17,'Budget 23-24'!A24)))&amp;", "&amp;(ISNUMBER(SEARCH('Backend Coding'!$F$18,'Budget 23-24'!A24)))&amp;", "&amp;(ISNUMBER(SEARCH('Backend Coding'!$F$19,'Budget 23-24'!A24)))&amp;", "&amp;(ISNUMBER(SEARCH('Backend Coding'!$F$20,'Budget 23-24'!A24)))&amp;", "&amp;(ISNUMBER(SEARCH('Backend Coding'!$F$21,'Budget 23-24'!A24)))&amp;", "&amp;(ISNUMBER(SEARCH('Backend Coding'!$F$22,'Budget 23-24'!A24)))&amp;", "&amp;(ISNUMBER(SEARCH('Backend Coding'!$F$23,'Budget 23-24'!A24)))&amp;", "&amp;(ISNUMBER(SEARCH('Backend Coding'!$F$24,'Budget 23-24'!A24)))&amp;", "&amp;(ISNUMBER(SEARCH('Backend Coding'!$F$25,'Budget 23-24'!A24)))&amp;", "&amp;(ISNUMBER(SEARCH('Backend Coding'!$F$26,'Budget 23-24'!A24)))</f>
        <v>FALSE, FALSE, FALSE, FALSE, FALSE, FALSE, FALSE, FALSE, FALSE, FALSE, FALSE, FALSE, FALSE, FALSE, FALSE, FALSE, FALSE, FALSE, FALSE, FALSE, FALSE, FALSE, FALSE, FALSE, FALSE</v>
      </c>
      <c r="T24" s="69" t="str">
        <f>(ISNUMBER(SEARCH('Backend Coding'!$H$2,'Budget 23-24'!A24)))&amp;", "&amp;(ISNUMBER(SEARCH('Backend Coding'!$H$3,'Budget 23-24'!A24)))&amp;", "&amp;(ISNUMBER(SEARCH('Backend Coding'!$H$4,'Budget 23-24'!A24)))&amp;", "&amp;(ISNUMBER(SEARCH('Backend Coding'!$H$5,'Budget 23-24'!A24)))&amp;", "&amp;(ISNUMBER(SEARCH('Backend Coding'!$H$6,'Budget 23-24'!A24)))&amp;", "&amp;(ISNUMBER(SEARCH('Backend Coding'!$H$7,'Budget 23-24'!A24)))&amp;", "&amp;(ISNUMBER(SEARCH('Backend Coding'!$H$8,'Budget 23-24'!A24)))&amp;", "&amp;(ISNUMBER(SEARCH('Backend Coding'!$H$9,'Budget 23-24'!A24)))&amp;", "&amp;(ISNUMBER(SEARCH('Backend Coding'!$H$10,'Budget 23-24'!A24)))&amp;", "&amp;(ISNUMBER(SEARCH('Backend Coding'!$H$11,'Budget 23-24'!A24)))&amp;", "&amp;(ISNUMBER(SEARCH('Backend Coding'!$H$12,'Budget 23-24'!A24)))&amp;", "&amp;(ISNUMBER(SEARCH('Backend Coding'!$H$13,'Budget 23-24'!A24)))&amp;", "&amp;(ISNUMBER(SEARCH('Backend Coding'!$H$14,'Budget 23-24'!A24)))&amp;", "&amp;(ISNUMBER(SEARCH('Backend Coding'!$H$15,'Budget 23-24'!A24)))&amp;", "&amp;(ISNUMBER(SEARCH('Backend Coding'!$H$16,'Budget 23-24'!A24)))&amp;", "&amp;(ISNUMBER(SEARCH('Backend Coding'!$H$17,'Budget 23-24'!A24)))&amp;", "&amp;(ISNUMBER(SEARCH('Backend Coding'!$H$18,'Budget 23-24'!A24)))&amp;", "&amp;(ISNUMBER(SEARCH('Backend Coding'!$H$19,'Budget 23-24'!A24)))&amp;", "&amp;(ISNUMBER(SEARCH('Backend Coding'!$H$20,'Budget 23-24'!A24)))&amp;", "&amp;(ISNUMBER(SEARCH('Backend Coding'!$H$21,'Budget 23-24'!A24)))&amp;", "&amp;(ISNUMBER(SEARCH('Backend Coding'!$H$22,'Budget 23-24'!A24)))&amp;", "&amp;(ISNUMBER(SEARCH('Backend Coding'!$H$23,'Budget 23-24'!A24)))&amp;", "&amp;(ISNUMBER(SEARCH('Backend Coding'!$H$24,'Budget 23-24'!A24)))&amp;", "&amp;(ISNUMBER(SEARCH('Backend Coding'!$H$25,'Budget 23-24'!A24)))&amp;", "&amp;(ISNUMBER(SEARCH('Backend Coding'!$H$26,'Budget 23-24'!A24)))</f>
        <v>FALSE, FALSE, FALSE, FALSE, FALSE, FALSE, FALSE, FALSE, FALSE, FALSE, FALSE, FALSE, FALSE, FALSE, FALSE, FALSE, FALSE, FALSE, FALSE, FALSE, FALSE, FALSE, FALSE, FALSE, FALSE</v>
      </c>
      <c r="U24" s="69" t="str">
        <f>(ISNUMBER(SEARCH('Backend Coding'!$J$2,'Budget 23-24'!A24)))&amp;", "&amp;(ISNUMBER(SEARCH('Backend Coding'!$J$3,'Budget 23-24'!A24)))&amp;", "&amp;(ISNUMBER(SEARCH('Backend Coding'!$J$4,'Budget 23-24'!A24)))&amp;", "&amp;(ISNUMBER(SEARCH('Backend Coding'!$J$5,'Budget 23-24'!A24)))&amp;", "&amp;(ISNUMBER(SEARCH('Backend Coding'!$J$6,'Budget 23-24'!A24)))&amp;", "&amp;(ISNUMBER(SEARCH('Backend Coding'!$J$7,'Budget 23-24'!A24)))&amp;", "&amp;(ISNUMBER(SEARCH('Backend Coding'!$J$8,'Budget 23-24'!A24)))&amp;", "&amp;(ISNUMBER(SEARCH('Backend Coding'!$J$9,'Budget 23-24'!A24)))&amp;", "&amp;(ISNUMBER(SEARCH('Backend Coding'!$J$10,'Budget 23-24'!A24)))&amp;", "&amp;(ISNUMBER(SEARCH('Backend Coding'!$J$11,'Budget 23-24'!A24)))&amp;", "&amp;(ISNUMBER(SEARCH('Backend Coding'!$J$12,'Budget 23-24'!A24)))&amp;", "&amp;(ISNUMBER(SEARCH('Backend Coding'!$J$13,'Budget 23-24'!A24)))&amp;", "&amp;(ISNUMBER(SEARCH('Backend Coding'!$J$14,'Budget 23-24'!A24)))&amp;", "&amp;(ISNUMBER(SEARCH('Backend Coding'!$J$15,'Budget 23-24'!A24)))&amp;", "&amp;(ISNUMBER(SEARCH('Backend Coding'!$J$16,'Budget 23-24'!A24)))&amp;", "&amp;(ISNUMBER(SEARCH('Backend Coding'!$J$17,'Budget 23-24'!A24)))&amp;", "&amp;(ISNUMBER(SEARCH('Backend Coding'!$J$18,'Budget 23-24'!A24)))&amp;", "&amp;(ISNUMBER(SEARCH('Backend Coding'!$J$19,'Budget 23-24'!A24)))&amp;", "&amp;(ISNUMBER(SEARCH('Backend Coding'!$J$20,'Budget 23-24'!A24)))&amp;", "&amp;(ISNUMBER(SEARCH('Backend Coding'!$J$21,'Budget 23-24'!A24)))&amp;", "&amp;(ISNUMBER(SEARCH('Backend Coding'!$J$22,'Budget 23-24'!A24)))&amp;", "&amp;(ISNUMBER(SEARCH('Backend Coding'!$J$23,'Budget 23-24'!A24)))&amp;", "&amp;(ISNUMBER(SEARCH('Backend Coding'!$J$24,'Budget 23-24'!A24)))&amp;", "&amp;(ISNUMBER(SEARCH('Backend Coding'!$J$25,'Budget 23-24'!A24)))&amp;", "&amp;(ISNUMBER(SEARCH('Backend Coding'!$J$26,'Budget 23-24'!A24)))</f>
        <v>FALSE, FALSE, FALSE, FALSE, FALSE, FALSE, FALSE, FALSE, FALSE, FALSE, FALSE, FALSE, FALSE, FALSE, FALSE, FALSE, FALSE, FALSE, FALSE, FALSE, FALSE, FALSE, FALSE, FALSE, FALSE</v>
      </c>
    </row>
    <row r="25" spans="1:21" ht="14.25" customHeight="1">
      <c r="A25" s="24" t="s">
        <v>43</v>
      </c>
      <c r="B25" s="60" t="s">
        <v>138</v>
      </c>
      <c r="C25" s="70"/>
      <c r="D25" s="70"/>
      <c r="E25" s="70"/>
      <c r="F25" s="70"/>
      <c r="G25" s="70"/>
      <c r="H25" s="70"/>
      <c r="I25" s="71" t="s">
        <v>134</v>
      </c>
      <c r="J25" s="71">
        <v>410</v>
      </c>
      <c r="K25" s="62"/>
      <c r="L25" s="62"/>
      <c r="M25" s="63"/>
      <c r="N25" s="63"/>
      <c r="O25" s="63">
        <v>500</v>
      </c>
      <c r="P25" s="46">
        <f t="shared" si="0"/>
        <v>500</v>
      </c>
      <c r="Q25" s="69" t="str">
        <f>(ISNUMBER(SEARCH('Backend Coding'!$B$2,'Budget 23-24'!A25)))&amp;", "&amp;(ISNUMBER(SEARCH('Backend Coding'!$B$3,'Budget 23-24'!A25)))&amp;", "&amp;(ISNUMBER(SEARCH('Backend Coding'!$B$4,'Budget 23-24'!A25)))&amp;", "&amp;(ISNUMBER(SEARCH('Backend Coding'!$B$5,'Budget 23-24'!A25)))&amp;", "&amp;(ISNUMBER(SEARCH('Backend Coding'!$B$6,'Budget 23-24'!A25)))&amp;", "&amp;(ISNUMBER(SEARCH('Backend Coding'!$B$7,'Budget 23-24'!A25)))&amp;", "&amp;(ISNUMBER(SEARCH('Backend Coding'!$B$8,'Budget 23-24'!A25)))&amp;", "&amp;(ISNUMBER(SEARCH('Backend Coding'!$B$9,'Budget 23-24'!A25)))&amp;", "&amp;(ISNUMBER(SEARCH('Backend Coding'!$B$10,'Budget 23-24'!A25)))&amp;", "&amp;(ISNUMBER(SEARCH('Backend Coding'!$B$11,'Budget 23-24'!A25)))&amp;", "&amp;(ISNUMBER(SEARCH('Backend Coding'!$B$12,'Budget 23-24'!A25)))&amp;", "&amp;(ISNUMBER(SEARCH('Backend Coding'!$B$13,'Budget 23-24'!A25)))&amp;", "&amp;(ISNUMBER(SEARCH('Backend Coding'!$B$14,'Budget 23-24'!A25)))&amp;", "&amp;(ISNUMBER(SEARCH('Backend Coding'!$B$15,'Budget 23-24'!A25)))&amp;", "&amp;(ISNUMBER(SEARCH('Backend Coding'!$B$16,'Budget 23-24'!A25)))&amp;", "&amp;(ISNUMBER(SEARCH('Backend Coding'!$B$17,'Budget 23-24'!A25)))&amp;", "&amp;(ISNUMBER(SEARCH('Backend Coding'!$B$18,'Budget 23-24'!A25)))&amp;", "&amp;(ISNUMBER(SEARCH('Backend Coding'!$B$19,'Budget 23-24'!A25)))&amp;", "&amp;(ISNUMBER(SEARCH('Backend Coding'!$B$20,'Budget 23-24'!A25)))&amp;", "&amp;(ISNUMBER(SEARCH('Backend Coding'!$B$21,'Budget 23-24'!A25)))&amp;", "&amp;(ISNUMBER(SEARCH('Backend Coding'!$B$22,'Budget 23-24'!A25)))&amp;", "&amp;(ISNUMBER(SEARCH('Backend Coding'!$B$23,'Budget 23-24'!A25)))&amp;", "&amp;(ISNUMBER(SEARCH('Backend Coding'!$B$24,'Budget 23-24'!A25)))&amp;", "&amp;(ISNUMBER(SEARCH('Backend Coding'!$B$25,'Budget 23-24'!A25)))&amp;", "&amp;(ISNUMBER(SEARCH('Backend Coding'!$B$26,'Budget 23-24'!A25)))</f>
        <v>FALSE, FALSE, FALSE, FALSE, FALSE, FALSE, FALSE, FALSE, FALSE, FALSE, FALSE, FALSE, FALSE, FALSE, FALSE, FALSE, FALSE, FALSE, FALSE, FALSE, FALSE, FALSE, FALSE, FALSE, FALSE</v>
      </c>
      <c r="R25" s="69" t="str">
        <f>(ISNUMBER(SEARCH('Backend Coding'!$D$2,'Budget 23-24'!A25)))&amp;", "&amp;(ISNUMBER(SEARCH('Backend Coding'!$D$3,'Budget 23-24'!A25)))&amp;", "&amp;(ISNUMBER(SEARCH('Backend Coding'!$D$4,'Budget 23-24'!A25)))&amp;", "&amp;(ISNUMBER(SEARCH('Backend Coding'!$D$5,'Budget 23-24'!A25)))&amp;", "&amp;(ISNUMBER(SEARCH('Backend Coding'!$D$6,'Budget 23-24'!A25)))&amp;", "&amp;(ISNUMBER(SEARCH('Backend Coding'!$D$7,'Budget 23-24'!A25)))&amp;", "&amp;(ISNUMBER(SEARCH('Backend Coding'!$D$8,'Budget 23-24'!A25)))&amp;", "&amp;(ISNUMBER(SEARCH('Backend Coding'!$D$9,'Budget 23-24'!A25)))&amp;", "&amp;(ISNUMBER(SEARCH('Backend Coding'!$D$10,'Budget 23-24'!A25)))&amp;", "&amp;(ISNUMBER(SEARCH('Backend Coding'!$D$11,'Budget 23-24'!A25)))&amp;", "&amp;(ISNUMBER(SEARCH('Backend Coding'!$D$12,'Budget 23-24'!A25)))&amp;", "&amp;(ISNUMBER(SEARCH('Backend Coding'!$D$13,'Budget 23-24'!A25)))&amp;", "&amp;(ISNUMBER(SEARCH('Backend Coding'!$D$14,'Budget 23-24'!A25)))&amp;", "&amp;(ISNUMBER(SEARCH('Backend Coding'!$D$15,'Budget 23-24'!A25)))&amp;", "&amp;(ISNUMBER(SEARCH('Backend Coding'!$D$16,'Budget 23-24'!A25)))&amp;", "&amp;(ISNUMBER(SEARCH('Backend Coding'!$D$17,'Budget 23-24'!A25)))&amp;", "&amp;(ISNUMBER(SEARCH('Backend Coding'!$D$18,'Budget 23-24'!A25)))&amp;", "&amp;(ISNUMBER(SEARCH('Backend Coding'!$D$19,'Budget 23-24'!A25)))&amp;", "&amp;(ISNUMBER(SEARCH('Backend Coding'!$D$20,'Budget 23-24'!A25)))&amp;", "&amp;(ISNUMBER(SEARCH('Backend Coding'!$D$21,'Budget 23-24'!A25)))&amp;", "&amp;(ISNUMBER(SEARCH('Backend Coding'!$D$22,'Budget 23-24'!A25)))&amp;", "&amp;(ISNUMBER(SEARCH('Backend Coding'!$D$23,'Budget 23-24'!A25)))&amp;", "&amp;(ISNUMBER(SEARCH('Backend Coding'!$D$24,'Budget 23-24'!A25)))&amp;", "&amp;(ISNUMBER(SEARCH('Backend Coding'!$D$25,'Budget 23-24'!A25)))&amp;", "&amp;(ISNUMBER(SEARCH('Backend Coding'!$D$26,'Budget 23-24'!A25)))</f>
        <v>FALSE, FALSE, FALSE, FALSE, FALSE, FALSE, FALSE, FALSE, FALSE, FALSE, FALSE, FALSE, FALSE, FALSE, FALSE, FALSE, FALSE, FALSE, FALSE, FALSE, FALSE, FALSE, FALSE, FALSE, FALSE</v>
      </c>
      <c r="S25" s="69" t="str">
        <f>(ISNUMBER(SEARCH('Backend Coding'!$F$2,'Budget 23-24'!A25)))&amp;", "&amp;(ISNUMBER(SEARCH('Backend Coding'!$F$3,'Budget 23-24'!A25)))&amp;", "&amp;(ISNUMBER(SEARCH('Backend Coding'!$F$4,'Budget 23-24'!A25)))&amp;", "&amp;(ISNUMBER(SEARCH('Backend Coding'!$F$5,'Budget 23-24'!A25)))&amp;", "&amp;(ISNUMBER(SEARCH('Backend Coding'!$F$6,'Budget 23-24'!A25)))&amp;", "&amp;(ISNUMBER(SEARCH('Backend Coding'!$F$7,'Budget 23-24'!A25)))&amp;", "&amp;(ISNUMBER(SEARCH('Backend Coding'!$F$8,'Budget 23-24'!A25)))&amp;", "&amp;(ISNUMBER(SEARCH('Backend Coding'!$F$9,'Budget 23-24'!A25)))&amp;", "&amp;(ISNUMBER(SEARCH('Backend Coding'!$F$10,'Budget 23-24'!A25)))&amp;", "&amp;(ISNUMBER(SEARCH('Backend Coding'!$F$11,'Budget 23-24'!A25)))&amp;", "&amp;(ISNUMBER(SEARCH('Backend Coding'!$F$12,'Budget 23-24'!A25)))&amp;", "&amp;(ISNUMBER(SEARCH('Backend Coding'!$F$13,'Budget 23-24'!A25)))&amp;", "&amp;(ISNUMBER(SEARCH('Backend Coding'!$F$14,'Budget 23-24'!A25)))&amp;", "&amp;(ISNUMBER(SEARCH('Backend Coding'!$F$15,'Budget 23-24'!A25)))&amp;", "&amp;(ISNUMBER(SEARCH('Backend Coding'!$F$16,'Budget 23-24'!A25)))&amp;", "&amp;(ISNUMBER(SEARCH('Backend Coding'!$F$17,'Budget 23-24'!A25)))&amp;", "&amp;(ISNUMBER(SEARCH('Backend Coding'!$F$18,'Budget 23-24'!A25)))&amp;", "&amp;(ISNUMBER(SEARCH('Backend Coding'!$F$19,'Budget 23-24'!A25)))&amp;", "&amp;(ISNUMBER(SEARCH('Backend Coding'!$F$20,'Budget 23-24'!A25)))&amp;", "&amp;(ISNUMBER(SEARCH('Backend Coding'!$F$21,'Budget 23-24'!A25)))&amp;", "&amp;(ISNUMBER(SEARCH('Backend Coding'!$F$22,'Budget 23-24'!A25)))&amp;", "&amp;(ISNUMBER(SEARCH('Backend Coding'!$F$23,'Budget 23-24'!A25)))&amp;", "&amp;(ISNUMBER(SEARCH('Backend Coding'!$F$24,'Budget 23-24'!A25)))&amp;", "&amp;(ISNUMBER(SEARCH('Backend Coding'!$F$25,'Budget 23-24'!A25)))&amp;", "&amp;(ISNUMBER(SEARCH('Backend Coding'!$F$26,'Budget 23-24'!A25)))</f>
        <v>FALSE, FALSE, FALSE, FALSE, FALSE, FALSE, FALSE, FALSE, FALSE, FALSE, FALSE, FALSE, FALSE, FALSE, FALSE, FALSE, FALSE, FALSE, FALSE, FALSE, FALSE, FALSE, FALSE, FALSE, FALSE</v>
      </c>
      <c r="T25" s="69" t="str">
        <f>(ISNUMBER(SEARCH('Backend Coding'!$H$2,'Budget 23-24'!A25)))&amp;", "&amp;(ISNUMBER(SEARCH('Backend Coding'!$H$3,'Budget 23-24'!A25)))&amp;", "&amp;(ISNUMBER(SEARCH('Backend Coding'!$H$4,'Budget 23-24'!A25)))&amp;", "&amp;(ISNUMBER(SEARCH('Backend Coding'!$H$5,'Budget 23-24'!A25)))&amp;", "&amp;(ISNUMBER(SEARCH('Backend Coding'!$H$6,'Budget 23-24'!A25)))&amp;", "&amp;(ISNUMBER(SEARCH('Backend Coding'!$H$7,'Budget 23-24'!A25)))&amp;", "&amp;(ISNUMBER(SEARCH('Backend Coding'!$H$8,'Budget 23-24'!A25)))&amp;", "&amp;(ISNUMBER(SEARCH('Backend Coding'!$H$9,'Budget 23-24'!A25)))&amp;", "&amp;(ISNUMBER(SEARCH('Backend Coding'!$H$10,'Budget 23-24'!A25)))&amp;", "&amp;(ISNUMBER(SEARCH('Backend Coding'!$H$11,'Budget 23-24'!A25)))&amp;", "&amp;(ISNUMBER(SEARCH('Backend Coding'!$H$12,'Budget 23-24'!A25)))&amp;", "&amp;(ISNUMBER(SEARCH('Backend Coding'!$H$13,'Budget 23-24'!A25)))&amp;", "&amp;(ISNUMBER(SEARCH('Backend Coding'!$H$14,'Budget 23-24'!A25)))&amp;", "&amp;(ISNUMBER(SEARCH('Backend Coding'!$H$15,'Budget 23-24'!A25)))&amp;", "&amp;(ISNUMBER(SEARCH('Backend Coding'!$H$16,'Budget 23-24'!A25)))&amp;", "&amp;(ISNUMBER(SEARCH('Backend Coding'!$H$17,'Budget 23-24'!A25)))&amp;", "&amp;(ISNUMBER(SEARCH('Backend Coding'!$H$18,'Budget 23-24'!A25)))&amp;", "&amp;(ISNUMBER(SEARCH('Backend Coding'!$H$19,'Budget 23-24'!A25)))&amp;", "&amp;(ISNUMBER(SEARCH('Backend Coding'!$H$20,'Budget 23-24'!A25)))&amp;", "&amp;(ISNUMBER(SEARCH('Backend Coding'!$H$21,'Budget 23-24'!A25)))&amp;", "&amp;(ISNUMBER(SEARCH('Backend Coding'!$H$22,'Budget 23-24'!A25)))&amp;", "&amp;(ISNUMBER(SEARCH('Backend Coding'!$H$23,'Budget 23-24'!A25)))&amp;", "&amp;(ISNUMBER(SEARCH('Backend Coding'!$H$24,'Budget 23-24'!A25)))&amp;", "&amp;(ISNUMBER(SEARCH('Backend Coding'!$H$25,'Budget 23-24'!A25)))&amp;", "&amp;(ISNUMBER(SEARCH('Backend Coding'!$H$26,'Budget 23-24'!A25)))</f>
        <v>FALSE, FALSE, FALSE, FALSE, FALSE, FALSE, FALSE, FALSE, FALSE, FALSE, FALSE, FALSE, FALSE, FALSE, FALSE, FALSE, FALSE, FALSE, FALSE, FALSE, FALSE, FALSE, FALSE, FALSE, FALSE</v>
      </c>
      <c r="U25" s="69" t="str">
        <f>(ISNUMBER(SEARCH('Backend Coding'!$J$2,'Budget 23-24'!A25)))&amp;", "&amp;(ISNUMBER(SEARCH('Backend Coding'!$J$3,'Budget 23-24'!A25)))&amp;", "&amp;(ISNUMBER(SEARCH('Backend Coding'!$J$4,'Budget 23-24'!A25)))&amp;", "&amp;(ISNUMBER(SEARCH('Backend Coding'!$J$5,'Budget 23-24'!A25)))&amp;", "&amp;(ISNUMBER(SEARCH('Backend Coding'!$J$6,'Budget 23-24'!A25)))&amp;", "&amp;(ISNUMBER(SEARCH('Backend Coding'!$J$7,'Budget 23-24'!A25)))&amp;", "&amp;(ISNUMBER(SEARCH('Backend Coding'!$J$8,'Budget 23-24'!A25)))&amp;", "&amp;(ISNUMBER(SEARCH('Backend Coding'!$J$9,'Budget 23-24'!A25)))&amp;", "&amp;(ISNUMBER(SEARCH('Backend Coding'!$J$10,'Budget 23-24'!A25)))&amp;", "&amp;(ISNUMBER(SEARCH('Backend Coding'!$J$11,'Budget 23-24'!A25)))&amp;", "&amp;(ISNUMBER(SEARCH('Backend Coding'!$J$12,'Budget 23-24'!A25)))&amp;", "&amp;(ISNUMBER(SEARCH('Backend Coding'!$J$13,'Budget 23-24'!A25)))&amp;", "&amp;(ISNUMBER(SEARCH('Backend Coding'!$J$14,'Budget 23-24'!A25)))&amp;", "&amp;(ISNUMBER(SEARCH('Backend Coding'!$J$15,'Budget 23-24'!A25)))&amp;", "&amp;(ISNUMBER(SEARCH('Backend Coding'!$J$16,'Budget 23-24'!A25)))&amp;", "&amp;(ISNUMBER(SEARCH('Backend Coding'!$J$17,'Budget 23-24'!A25)))&amp;", "&amp;(ISNUMBER(SEARCH('Backend Coding'!$J$18,'Budget 23-24'!A25)))&amp;", "&amp;(ISNUMBER(SEARCH('Backend Coding'!$J$19,'Budget 23-24'!A25)))&amp;", "&amp;(ISNUMBER(SEARCH('Backend Coding'!$J$20,'Budget 23-24'!A25)))&amp;", "&amp;(ISNUMBER(SEARCH('Backend Coding'!$J$21,'Budget 23-24'!A25)))&amp;", "&amp;(ISNUMBER(SEARCH('Backend Coding'!$J$22,'Budget 23-24'!A25)))&amp;", "&amp;(ISNUMBER(SEARCH('Backend Coding'!$J$23,'Budget 23-24'!A25)))&amp;", "&amp;(ISNUMBER(SEARCH('Backend Coding'!$J$24,'Budget 23-24'!A25)))&amp;", "&amp;(ISNUMBER(SEARCH('Backend Coding'!$J$25,'Budget 23-24'!A25)))&amp;", "&amp;(ISNUMBER(SEARCH('Backend Coding'!$J$26,'Budget 23-24'!A25)))</f>
        <v>FALSE, FALSE, FALSE, FALSE, FALSE, FALSE, FALSE, FALSE, FALSE, FALSE, FALSE, FALSE, FALSE, FALSE, FALSE, FALSE, FALSE, FALSE, FALSE, FALSE, FALSE, FALSE, FALSE, FALSE, FALSE</v>
      </c>
    </row>
    <row r="26" spans="1:21" ht="14.25" customHeight="1">
      <c r="A26" s="24" t="s">
        <v>24</v>
      </c>
      <c r="B26" s="60" t="s">
        <v>139</v>
      </c>
      <c r="C26" s="70"/>
      <c r="D26" s="70"/>
      <c r="E26" s="70"/>
      <c r="F26" s="70"/>
      <c r="G26" s="70"/>
      <c r="H26" s="70"/>
      <c r="I26" s="71" t="s">
        <v>119</v>
      </c>
      <c r="J26" s="71" t="s">
        <v>140</v>
      </c>
      <c r="K26" s="62"/>
      <c r="L26" s="62"/>
      <c r="M26" s="63"/>
      <c r="N26" s="63"/>
      <c r="O26" s="78">
        <v>5000</v>
      </c>
      <c r="P26" s="46">
        <f t="shared" si="0"/>
        <v>5000</v>
      </c>
      <c r="Q26" s="69" t="str">
        <f>(ISNUMBER(SEARCH('Backend Coding'!$B$2,'Budget 23-24'!A26)))&amp;", "&amp;(ISNUMBER(SEARCH('Backend Coding'!$B$3,'Budget 23-24'!A26)))&amp;", "&amp;(ISNUMBER(SEARCH('Backend Coding'!$B$4,'Budget 23-24'!A26)))&amp;", "&amp;(ISNUMBER(SEARCH('Backend Coding'!$B$5,'Budget 23-24'!A26)))&amp;", "&amp;(ISNUMBER(SEARCH('Backend Coding'!$B$6,'Budget 23-24'!A26)))&amp;", "&amp;(ISNUMBER(SEARCH('Backend Coding'!$B$7,'Budget 23-24'!A26)))&amp;", "&amp;(ISNUMBER(SEARCH('Backend Coding'!$B$8,'Budget 23-24'!A26)))&amp;", "&amp;(ISNUMBER(SEARCH('Backend Coding'!$B$9,'Budget 23-24'!A26)))&amp;", "&amp;(ISNUMBER(SEARCH('Backend Coding'!$B$10,'Budget 23-24'!A26)))&amp;", "&amp;(ISNUMBER(SEARCH('Backend Coding'!$B$11,'Budget 23-24'!A26)))&amp;", "&amp;(ISNUMBER(SEARCH('Backend Coding'!$B$12,'Budget 23-24'!A26)))&amp;", "&amp;(ISNUMBER(SEARCH('Backend Coding'!$B$13,'Budget 23-24'!A26)))&amp;", "&amp;(ISNUMBER(SEARCH('Backend Coding'!$B$14,'Budget 23-24'!A26)))&amp;", "&amp;(ISNUMBER(SEARCH('Backend Coding'!$B$15,'Budget 23-24'!A26)))&amp;", "&amp;(ISNUMBER(SEARCH('Backend Coding'!$B$16,'Budget 23-24'!A26)))&amp;", "&amp;(ISNUMBER(SEARCH('Backend Coding'!$B$17,'Budget 23-24'!A26)))&amp;", "&amp;(ISNUMBER(SEARCH('Backend Coding'!$B$18,'Budget 23-24'!A26)))&amp;", "&amp;(ISNUMBER(SEARCH('Backend Coding'!$B$19,'Budget 23-24'!A26)))&amp;", "&amp;(ISNUMBER(SEARCH('Backend Coding'!$B$20,'Budget 23-24'!A26)))&amp;", "&amp;(ISNUMBER(SEARCH('Backend Coding'!$B$21,'Budget 23-24'!A26)))&amp;", "&amp;(ISNUMBER(SEARCH('Backend Coding'!$B$22,'Budget 23-24'!A26)))&amp;", "&amp;(ISNUMBER(SEARCH('Backend Coding'!$B$23,'Budget 23-24'!A26)))&amp;", "&amp;(ISNUMBER(SEARCH('Backend Coding'!$B$24,'Budget 23-24'!A26)))&amp;", "&amp;(ISNUMBER(SEARCH('Backend Coding'!$B$25,'Budget 23-24'!A26)))&amp;", "&amp;(ISNUMBER(SEARCH('Backend Coding'!$B$26,'Budget 23-24'!A26)))</f>
        <v>FALSE, FALSE, FALSE, FALSE, FALSE, FALSE, FALSE, FALSE, FALSE, FALSE, FALSE, FALSE, FALSE, FALSE, FALSE, FALSE, FALSE, FALSE, FALSE, FALSE, FALSE, FALSE, FALSE, FALSE, FALSE</v>
      </c>
      <c r="R26" s="69" t="str">
        <f>(ISNUMBER(SEARCH('Backend Coding'!$D$2,'Budget 23-24'!A26)))&amp;", "&amp;(ISNUMBER(SEARCH('Backend Coding'!$D$3,'Budget 23-24'!A26)))&amp;", "&amp;(ISNUMBER(SEARCH('Backend Coding'!$D$4,'Budget 23-24'!A26)))&amp;", "&amp;(ISNUMBER(SEARCH('Backend Coding'!$D$5,'Budget 23-24'!A26)))&amp;", "&amp;(ISNUMBER(SEARCH('Backend Coding'!$D$6,'Budget 23-24'!A26)))&amp;", "&amp;(ISNUMBER(SEARCH('Backend Coding'!$D$7,'Budget 23-24'!A26)))&amp;", "&amp;(ISNUMBER(SEARCH('Backend Coding'!$D$8,'Budget 23-24'!A26)))&amp;", "&amp;(ISNUMBER(SEARCH('Backend Coding'!$D$9,'Budget 23-24'!A26)))&amp;", "&amp;(ISNUMBER(SEARCH('Backend Coding'!$D$10,'Budget 23-24'!A26)))&amp;", "&amp;(ISNUMBER(SEARCH('Backend Coding'!$D$11,'Budget 23-24'!A26)))&amp;", "&amp;(ISNUMBER(SEARCH('Backend Coding'!$D$12,'Budget 23-24'!A26)))&amp;", "&amp;(ISNUMBER(SEARCH('Backend Coding'!$D$13,'Budget 23-24'!A26)))&amp;", "&amp;(ISNUMBER(SEARCH('Backend Coding'!$D$14,'Budget 23-24'!A26)))&amp;", "&amp;(ISNUMBER(SEARCH('Backend Coding'!$D$15,'Budget 23-24'!A26)))&amp;", "&amp;(ISNUMBER(SEARCH('Backend Coding'!$D$16,'Budget 23-24'!A26)))&amp;", "&amp;(ISNUMBER(SEARCH('Backend Coding'!$D$17,'Budget 23-24'!A26)))&amp;", "&amp;(ISNUMBER(SEARCH('Backend Coding'!$D$18,'Budget 23-24'!A26)))&amp;", "&amp;(ISNUMBER(SEARCH('Backend Coding'!$D$19,'Budget 23-24'!A26)))&amp;", "&amp;(ISNUMBER(SEARCH('Backend Coding'!$D$20,'Budget 23-24'!A26)))&amp;", "&amp;(ISNUMBER(SEARCH('Backend Coding'!$D$21,'Budget 23-24'!A26)))&amp;", "&amp;(ISNUMBER(SEARCH('Backend Coding'!$D$22,'Budget 23-24'!A26)))&amp;", "&amp;(ISNUMBER(SEARCH('Backend Coding'!$D$23,'Budget 23-24'!A26)))&amp;", "&amp;(ISNUMBER(SEARCH('Backend Coding'!$D$24,'Budget 23-24'!A26)))&amp;", "&amp;(ISNUMBER(SEARCH('Backend Coding'!$D$25,'Budget 23-24'!A26)))&amp;", "&amp;(ISNUMBER(SEARCH('Backend Coding'!$D$26,'Budget 23-24'!A26)))</f>
        <v>FALSE, FALSE, FALSE, FALSE, FALSE, FALSE, FALSE, FALSE, FALSE, FALSE, FALSE, FALSE, FALSE, FALSE, FALSE, FALSE, FALSE, FALSE, FALSE, FALSE, FALSE, FALSE, FALSE, FALSE, FALSE</v>
      </c>
      <c r="S26" s="69" t="str">
        <f>(ISNUMBER(SEARCH('Backend Coding'!$F$2,'Budget 23-24'!A26)))&amp;", "&amp;(ISNUMBER(SEARCH('Backend Coding'!$F$3,'Budget 23-24'!A26)))&amp;", "&amp;(ISNUMBER(SEARCH('Backend Coding'!$F$4,'Budget 23-24'!A26)))&amp;", "&amp;(ISNUMBER(SEARCH('Backend Coding'!$F$5,'Budget 23-24'!A26)))&amp;", "&amp;(ISNUMBER(SEARCH('Backend Coding'!$F$6,'Budget 23-24'!A26)))&amp;", "&amp;(ISNUMBER(SEARCH('Backend Coding'!$F$7,'Budget 23-24'!A26)))&amp;", "&amp;(ISNUMBER(SEARCH('Backend Coding'!$F$8,'Budget 23-24'!A26)))&amp;", "&amp;(ISNUMBER(SEARCH('Backend Coding'!$F$9,'Budget 23-24'!A26)))&amp;", "&amp;(ISNUMBER(SEARCH('Backend Coding'!$F$10,'Budget 23-24'!A26)))&amp;", "&amp;(ISNUMBER(SEARCH('Backend Coding'!$F$11,'Budget 23-24'!A26)))&amp;", "&amp;(ISNUMBER(SEARCH('Backend Coding'!$F$12,'Budget 23-24'!A26)))&amp;", "&amp;(ISNUMBER(SEARCH('Backend Coding'!$F$13,'Budget 23-24'!A26)))&amp;", "&amp;(ISNUMBER(SEARCH('Backend Coding'!$F$14,'Budget 23-24'!A26)))&amp;", "&amp;(ISNUMBER(SEARCH('Backend Coding'!$F$15,'Budget 23-24'!A26)))&amp;", "&amp;(ISNUMBER(SEARCH('Backend Coding'!$F$16,'Budget 23-24'!A26)))&amp;", "&amp;(ISNUMBER(SEARCH('Backend Coding'!$F$17,'Budget 23-24'!A26)))&amp;", "&amp;(ISNUMBER(SEARCH('Backend Coding'!$F$18,'Budget 23-24'!A26)))&amp;", "&amp;(ISNUMBER(SEARCH('Backend Coding'!$F$19,'Budget 23-24'!A26)))&amp;", "&amp;(ISNUMBER(SEARCH('Backend Coding'!$F$20,'Budget 23-24'!A26)))&amp;", "&amp;(ISNUMBER(SEARCH('Backend Coding'!$F$21,'Budget 23-24'!A26)))&amp;", "&amp;(ISNUMBER(SEARCH('Backend Coding'!$F$22,'Budget 23-24'!A26)))&amp;", "&amp;(ISNUMBER(SEARCH('Backend Coding'!$F$23,'Budget 23-24'!A26)))&amp;", "&amp;(ISNUMBER(SEARCH('Backend Coding'!$F$24,'Budget 23-24'!A26)))&amp;", "&amp;(ISNUMBER(SEARCH('Backend Coding'!$F$25,'Budget 23-24'!A26)))&amp;", "&amp;(ISNUMBER(SEARCH('Backend Coding'!$F$26,'Budget 23-24'!A26)))</f>
        <v>FALSE, FALSE, FALSE, FALSE, FALSE, FALSE, FALSE, FALSE, FALSE, FALSE, FALSE, FALSE, FALSE, FALSE, FALSE, FALSE, FALSE, FALSE, FALSE, FALSE, FALSE, FALSE, FALSE, FALSE, FALSE</v>
      </c>
      <c r="T26" s="69" t="str">
        <f>(ISNUMBER(SEARCH('Backend Coding'!$H$2,'Budget 23-24'!A26)))&amp;", "&amp;(ISNUMBER(SEARCH('Backend Coding'!$H$3,'Budget 23-24'!A26)))&amp;", "&amp;(ISNUMBER(SEARCH('Backend Coding'!$H$4,'Budget 23-24'!A26)))&amp;", "&amp;(ISNUMBER(SEARCH('Backend Coding'!$H$5,'Budget 23-24'!A26)))&amp;", "&amp;(ISNUMBER(SEARCH('Backend Coding'!$H$6,'Budget 23-24'!A26)))&amp;", "&amp;(ISNUMBER(SEARCH('Backend Coding'!$H$7,'Budget 23-24'!A26)))&amp;", "&amp;(ISNUMBER(SEARCH('Backend Coding'!$H$8,'Budget 23-24'!A26)))&amp;", "&amp;(ISNUMBER(SEARCH('Backend Coding'!$H$9,'Budget 23-24'!A26)))&amp;", "&amp;(ISNUMBER(SEARCH('Backend Coding'!$H$10,'Budget 23-24'!A26)))&amp;", "&amp;(ISNUMBER(SEARCH('Backend Coding'!$H$11,'Budget 23-24'!A26)))&amp;", "&amp;(ISNUMBER(SEARCH('Backend Coding'!$H$12,'Budget 23-24'!A26)))&amp;", "&amp;(ISNUMBER(SEARCH('Backend Coding'!$H$13,'Budget 23-24'!A26)))&amp;", "&amp;(ISNUMBER(SEARCH('Backend Coding'!$H$14,'Budget 23-24'!A26)))&amp;", "&amp;(ISNUMBER(SEARCH('Backend Coding'!$H$15,'Budget 23-24'!A26)))&amp;", "&amp;(ISNUMBER(SEARCH('Backend Coding'!$H$16,'Budget 23-24'!A26)))&amp;", "&amp;(ISNUMBER(SEARCH('Backend Coding'!$H$17,'Budget 23-24'!A26)))&amp;", "&amp;(ISNUMBER(SEARCH('Backend Coding'!$H$18,'Budget 23-24'!A26)))&amp;", "&amp;(ISNUMBER(SEARCH('Backend Coding'!$H$19,'Budget 23-24'!A26)))&amp;", "&amp;(ISNUMBER(SEARCH('Backend Coding'!$H$20,'Budget 23-24'!A26)))&amp;", "&amp;(ISNUMBER(SEARCH('Backend Coding'!$H$21,'Budget 23-24'!A26)))&amp;", "&amp;(ISNUMBER(SEARCH('Backend Coding'!$H$22,'Budget 23-24'!A26)))&amp;", "&amp;(ISNUMBER(SEARCH('Backend Coding'!$H$23,'Budget 23-24'!A26)))&amp;", "&amp;(ISNUMBER(SEARCH('Backend Coding'!$H$24,'Budget 23-24'!A26)))&amp;", "&amp;(ISNUMBER(SEARCH('Backend Coding'!$H$25,'Budget 23-24'!A26)))&amp;", "&amp;(ISNUMBER(SEARCH('Backend Coding'!$H$26,'Budget 23-24'!A26)))</f>
        <v>FALSE, FALSE, FALSE, FALSE, FALSE, FALSE, FALSE, FALSE, FALSE, FALSE, FALSE, FALSE, FALSE, FALSE, FALSE, FALSE, FALSE, FALSE, FALSE, FALSE, FALSE, FALSE, FALSE, FALSE, FALSE</v>
      </c>
      <c r="U26" s="69" t="str">
        <f>(ISNUMBER(SEARCH('Backend Coding'!$J$2,'Budget 23-24'!A26)))&amp;", "&amp;(ISNUMBER(SEARCH('Backend Coding'!$J$3,'Budget 23-24'!A26)))&amp;", "&amp;(ISNUMBER(SEARCH('Backend Coding'!$J$4,'Budget 23-24'!A26)))&amp;", "&amp;(ISNUMBER(SEARCH('Backend Coding'!$J$5,'Budget 23-24'!A26)))&amp;", "&amp;(ISNUMBER(SEARCH('Backend Coding'!$J$6,'Budget 23-24'!A26)))&amp;", "&amp;(ISNUMBER(SEARCH('Backend Coding'!$J$7,'Budget 23-24'!A26)))&amp;", "&amp;(ISNUMBER(SEARCH('Backend Coding'!$J$8,'Budget 23-24'!A26)))&amp;", "&amp;(ISNUMBER(SEARCH('Backend Coding'!$J$9,'Budget 23-24'!A26)))&amp;", "&amp;(ISNUMBER(SEARCH('Backend Coding'!$J$10,'Budget 23-24'!A26)))&amp;", "&amp;(ISNUMBER(SEARCH('Backend Coding'!$J$11,'Budget 23-24'!A26)))&amp;", "&amp;(ISNUMBER(SEARCH('Backend Coding'!$J$12,'Budget 23-24'!A26)))&amp;", "&amp;(ISNUMBER(SEARCH('Backend Coding'!$J$13,'Budget 23-24'!A26)))&amp;", "&amp;(ISNUMBER(SEARCH('Backend Coding'!$J$14,'Budget 23-24'!A26)))&amp;", "&amp;(ISNUMBER(SEARCH('Backend Coding'!$J$15,'Budget 23-24'!A26)))&amp;", "&amp;(ISNUMBER(SEARCH('Backend Coding'!$J$16,'Budget 23-24'!A26)))&amp;", "&amp;(ISNUMBER(SEARCH('Backend Coding'!$J$17,'Budget 23-24'!A26)))&amp;", "&amp;(ISNUMBER(SEARCH('Backend Coding'!$J$18,'Budget 23-24'!A26)))&amp;", "&amp;(ISNUMBER(SEARCH('Backend Coding'!$J$19,'Budget 23-24'!A26)))&amp;", "&amp;(ISNUMBER(SEARCH('Backend Coding'!$J$20,'Budget 23-24'!A26)))&amp;", "&amp;(ISNUMBER(SEARCH('Backend Coding'!$J$21,'Budget 23-24'!A26)))&amp;", "&amp;(ISNUMBER(SEARCH('Backend Coding'!$J$22,'Budget 23-24'!A26)))&amp;", "&amp;(ISNUMBER(SEARCH('Backend Coding'!$J$23,'Budget 23-24'!A26)))&amp;", "&amp;(ISNUMBER(SEARCH('Backend Coding'!$J$24,'Budget 23-24'!A26)))&amp;", "&amp;(ISNUMBER(SEARCH('Backend Coding'!$J$25,'Budget 23-24'!A26)))&amp;", "&amp;(ISNUMBER(SEARCH('Backend Coding'!$J$26,'Budget 23-24'!A26)))</f>
        <v>FALSE, FALSE, FALSE, FALSE, FALSE, FALSE, FALSE, FALSE, FALSE, FALSE, FALSE, FALSE, FALSE, FALSE, FALSE, FALSE, FALSE, FALSE, FALSE, FALSE, FALSE, FALSE, FALSE, FALSE, FALSE</v>
      </c>
    </row>
    <row r="27" spans="1:21" ht="14.25" customHeight="1">
      <c r="A27" s="24" t="s">
        <v>22</v>
      </c>
      <c r="B27" s="60" t="s">
        <v>141</v>
      </c>
      <c r="C27" s="70"/>
      <c r="D27" s="71">
        <v>0.875</v>
      </c>
      <c r="E27" s="71" t="s">
        <v>132</v>
      </c>
      <c r="F27" s="70"/>
      <c r="G27" s="70"/>
      <c r="H27" s="70"/>
      <c r="I27" s="71" t="s">
        <v>106</v>
      </c>
      <c r="J27" s="71">
        <v>112</v>
      </c>
      <c r="K27" s="62"/>
      <c r="L27" s="62"/>
      <c r="M27" s="63"/>
      <c r="N27" s="63"/>
      <c r="O27" s="78">
        <v>82000</v>
      </c>
      <c r="P27" s="46">
        <f t="shared" si="0"/>
        <v>82000</v>
      </c>
      <c r="Q27" s="69" t="str">
        <f>(ISNUMBER(SEARCH('Backend Coding'!$B$2,'Budget 23-24'!A27)))&amp;", "&amp;(ISNUMBER(SEARCH('Backend Coding'!$B$3,'Budget 23-24'!A27)))&amp;", "&amp;(ISNUMBER(SEARCH('Backend Coding'!$B$4,'Budget 23-24'!A27)))&amp;", "&amp;(ISNUMBER(SEARCH('Backend Coding'!$B$5,'Budget 23-24'!A27)))&amp;", "&amp;(ISNUMBER(SEARCH('Backend Coding'!$B$6,'Budget 23-24'!A27)))&amp;", "&amp;(ISNUMBER(SEARCH('Backend Coding'!$B$7,'Budget 23-24'!A27)))&amp;", "&amp;(ISNUMBER(SEARCH('Backend Coding'!$B$8,'Budget 23-24'!A27)))&amp;", "&amp;(ISNUMBER(SEARCH('Backend Coding'!$B$9,'Budget 23-24'!A27)))&amp;", "&amp;(ISNUMBER(SEARCH('Backend Coding'!$B$10,'Budget 23-24'!A27)))&amp;", "&amp;(ISNUMBER(SEARCH('Backend Coding'!$B$11,'Budget 23-24'!A27)))&amp;", "&amp;(ISNUMBER(SEARCH('Backend Coding'!$B$12,'Budget 23-24'!A27)))&amp;", "&amp;(ISNUMBER(SEARCH('Backend Coding'!$B$13,'Budget 23-24'!A27)))&amp;", "&amp;(ISNUMBER(SEARCH('Backend Coding'!$B$14,'Budget 23-24'!A27)))&amp;", "&amp;(ISNUMBER(SEARCH('Backend Coding'!$B$15,'Budget 23-24'!A27)))&amp;", "&amp;(ISNUMBER(SEARCH('Backend Coding'!$B$16,'Budget 23-24'!A27)))&amp;", "&amp;(ISNUMBER(SEARCH('Backend Coding'!$B$17,'Budget 23-24'!A27)))&amp;", "&amp;(ISNUMBER(SEARCH('Backend Coding'!$B$18,'Budget 23-24'!A27)))&amp;", "&amp;(ISNUMBER(SEARCH('Backend Coding'!$B$19,'Budget 23-24'!A27)))&amp;", "&amp;(ISNUMBER(SEARCH('Backend Coding'!$B$20,'Budget 23-24'!A27)))&amp;", "&amp;(ISNUMBER(SEARCH('Backend Coding'!$B$21,'Budget 23-24'!A27)))&amp;", "&amp;(ISNUMBER(SEARCH('Backend Coding'!$B$22,'Budget 23-24'!A27)))&amp;", "&amp;(ISNUMBER(SEARCH('Backend Coding'!$B$23,'Budget 23-24'!A27)))&amp;", "&amp;(ISNUMBER(SEARCH('Backend Coding'!$B$24,'Budget 23-24'!A27)))&amp;", "&amp;(ISNUMBER(SEARCH('Backend Coding'!$B$25,'Budget 23-24'!A27)))&amp;", "&amp;(ISNUMBER(SEARCH('Backend Coding'!$B$26,'Budget 23-24'!A27)))</f>
        <v>FALSE, FALSE, FALSE, FALSE, FALSE, FALSE, FALSE, FALSE, FALSE, FALSE, FALSE, FALSE, FALSE, FALSE, FALSE, FALSE, FALSE, FALSE, FALSE, FALSE, FALSE, FALSE, FALSE, FALSE, FALSE</v>
      </c>
      <c r="R27" s="69" t="str">
        <f>(ISNUMBER(SEARCH('Backend Coding'!$D$2,'Budget 23-24'!A27)))&amp;", "&amp;(ISNUMBER(SEARCH('Backend Coding'!$D$3,'Budget 23-24'!A27)))&amp;", "&amp;(ISNUMBER(SEARCH('Backend Coding'!$D$4,'Budget 23-24'!A27)))&amp;", "&amp;(ISNUMBER(SEARCH('Backend Coding'!$D$5,'Budget 23-24'!A27)))&amp;", "&amp;(ISNUMBER(SEARCH('Backend Coding'!$D$6,'Budget 23-24'!A27)))&amp;", "&amp;(ISNUMBER(SEARCH('Backend Coding'!$D$7,'Budget 23-24'!A27)))&amp;", "&amp;(ISNUMBER(SEARCH('Backend Coding'!$D$8,'Budget 23-24'!A27)))&amp;", "&amp;(ISNUMBER(SEARCH('Backend Coding'!$D$9,'Budget 23-24'!A27)))&amp;", "&amp;(ISNUMBER(SEARCH('Backend Coding'!$D$10,'Budget 23-24'!A27)))&amp;", "&amp;(ISNUMBER(SEARCH('Backend Coding'!$D$11,'Budget 23-24'!A27)))&amp;", "&amp;(ISNUMBER(SEARCH('Backend Coding'!$D$12,'Budget 23-24'!A27)))&amp;", "&amp;(ISNUMBER(SEARCH('Backend Coding'!$D$13,'Budget 23-24'!A27)))&amp;", "&amp;(ISNUMBER(SEARCH('Backend Coding'!$D$14,'Budget 23-24'!A27)))&amp;", "&amp;(ISNUMBER(SEARCH('Backend Coding'!$D$15,'Budget 23-24'!A27)))&amp;", "&amp;(ISNUMBER(SEARCH('Backend Coding'!$D$16,'Budget 23-24'!A27)))&amp;", "&amp;(ISNUMBER(SEARCH('Backend Coding'!$D$17,'Budget 23-24'!A27)))&amp;", "&amp;(ISNUMBER(SEARCH('Backend Coding'!$D$18,'Budget 23-24'!A27)))&amp;", "&amp;(ISNUMBER(SEARCH('Backend Coding'!$D$19,'Budget 23-24'!A27)))&amp;", "&amp;(ISNUMBER(SEARCH('Backend Coding'!$D$20,'Budget 23-24'!A27)))&amp;", "&amp;(ISNUMBER(SEARCH('Backend Coding'!$D$21,'Budget 23-24'!A27)))&amp;", "&amp;(ISNUMBER(SEARCH('Backend Coding'!$D$22,'Budget 23-24'!A27)))&amp;", "&amp;(ISNUMBER(SEARCH('Backend Coding'!$D$23,'Budget 23-24'!A27)))&amp;", "&amp;(ISNUMBER(SEARCH('Backend Coding'!$D$24,'Budget 23-24'!A27)))&amp;", "&amp;(ISNUMBER(SEARCH('Backend Coding'!$D$25,'Budget 23-24'!A27)))&amp;", "&amp;(ISNUMBER(SEARCH('Backend Coding'!$D$26,'Budget 23-24'!A27)))</f>
        <v>FALSE, FALSE, FALSE, FALSE, FALSE, FALSE, FALSE, FALSE, FALSE, FALSE, FALSE, FALSE, FALSE, FALSE, FALSE, FALSE, FALSE, FALSE, FALSE, FALSE, FALSE, FALSE, FALSE, FALSE, FALSE</v>
      </c>
      <c r="S27" s="69" t="str">
        <f>(ISNUMBER(SEARCH('Backend Coding'!$F$2,'Budget 23-24'!A27)))&amp;", "&amp;(ISNUMBER(SEARCH('Backend Coding'!$F$3,'Budget 23-24'!A27)))&amp;", "&amp;(ISNUMBER(SEARCH('Backend Coding'!$F$4,'Budget 23-24'!A27)))&amp;", "&amp;(ISNUMBER(SEARCH('Backend Coding'!$F$5,'Budget 23-24'!A27)))&amp;", "&amp;(ISNUMBER(SEARCH('Backend Coding'!$F$6,'Budget 23-24'!A27)))&amp;", "&amp;(ISNUMBER(SEARCH('Backend Coding'!$F$7,'Budget 23-24'!A27)))&amp;", "&amp;(ISNUMBER(SEARCH('Backend Coding'!$F$8,'Budget 23-24'!A27)))&amp;", "&amp;(ISNUMBER(SEARCH('Backend Coding'!$F$9,'Budget 23-24'!A27)))&amp;", "&amp;(ISNUMBER(SEARCH('Backend Coding'!$F$10,'Budget 23-24'!A27)))&amp;", "&amp;(ISNUMBER(SEARCH('Backend Coding'!$F$11,'Budget 23-24'!A27)))&amp;", "&amp;(ISNUMBER(SEARCH('Backend Coding'!$F$12,'Budget 23-24'!A27)))&amp;", "&amp;(ISNUMBER(SEARCH('Backend Coding'!$F$13,'Budget 23-24'!A27)))&amp;", "&amp;(ISNUMBER(SEARCH('Backend Coding'!$F$14,'Budget 23-24'!A27)))&amp;", "&amp;(ISNUMBER(SEARCH('Backend Coding'!$F$15,'Budget 23-24'!A27)))&amp;", "&amp;(ISNUMBER(SEARCH('Backend Coding'!$F$16,'Budget 23-24'!A27)))&amp;", "&amp;(ISNUMBER(SEARCH('Backend Coding'!$F$17,'Budget 23-24'!A27)))&amp;", "&amp;(ISNUMBER(SEARCH('Backend Coding'!$F$18,'Budget 23-24'!A27)))&amp;", "&amp;(ISNUMBER(SEARCH('Backend Coding'!$F$19,'Budget 23-24'!A27)))&amp;", "&amp;(ISNUMBER(SEARCH('Backend Coding'!$F$20,'Budget 23-24'!A27)))&amp;", "&amp;(ISNUMBER(SEARCH('Backend Coding'!$F$21,'Budget 23-24'!A27)))&amp;", "&amp;(ISNUMBER(SEARCH('Backend Coding'!$F$22,'Budget 23-24'!A27)))&amp;", "&amp;(ISNUMBER(SEARCH('Backend Coding'!$F$23,'Budget 23-24'!A27)))&amp;", "&amp;(ISNUMBER(SEARCH('Backend Coding'!$F$24,'Budget 23-24'!A27)))&amp;", "&amp;(ISNUMBER(SEARCH('Backend Coding'!$F$25,'Budget 23-24'!A27)))&amp;", "&amp;(ISNUMBER(SEARCH('Backend Coding'!$F$26,'Budget 23-24'!A27)))</f>
        <v>FALSE, FALSE, FALSE, FALSE, FALSE, FALSE, FALSE, FALSE, FALSE, FALSE, FALSE, FALSE, FALSE, FALSE, FALSE, FALSE, FALSE, FALSE, FALSE, FALSE, FALSE, FALSE, FALSE, FALSE, FALSE</v>
      </c>
      <c r="T27" s="69" t="str">
        <f>(ISNUMBER(SEARCH('Backend Coding'!$H$2,'Budget 23-24'!A27)))&amp;", "&amp;(ISNUMBER(SEARCH('Backend Coding'!$H$3,'Budget 23-24'!A27)))&amp;", "&amp;(ISNUMBER(SEARCH('Backend Coding'!$H$4,'Budget 23-24'!A27)))&amp;", "&amp;(ISNUMBER(SEARCH('Backend Coding'!$H$5,'Budget 23-24'!A27)))&amp;", "&amp;(ISNUMBER(SEARCH('Backend Coding'!$H$6,'Budget 23-24'!A27)))&amp;", "&amp;(ISNUMBER(SEARCH('Backend Coding'!$H$7,'Budget 23-24'!A27)))&amp;", "&amp;(ISNUMBER(SEARCH('Backend Coding'!$H$8,'Budget 23-24'!A27)))&amp;", "&amp;(ISNUMBER(SEARCH('Backend Coding'!$H$9,'Budget 23-24'!A27)))&amp;", "&amp;(ISNUMBER(SEARCH('Backend Coding'!$H$10,'Budget 23-24'!A27)))&amp;", "&amp;(ISNUMBER(SEARCH('Backend Coding'!$H$11,'Budget 23-24'!A27)))&amp;", "&amp;(ISNUMBER(SEARCH('Backend Coding'!$H$12,'Budget 23-24'!A27)))&amp;", "&amp;(ISNUMBER(SEARCH('Backend Coding'!$H$13,'Budget 23-24'!A27)))&amp;", "&amp;(ISNUMBER(SEARCH('Backend Coding'!$H$14,'Budget 23-24'!A27)))&amp;", "&amp;(ISNUMBER(SEARCH('Backend Coding'!$H$15,'Budget 23-24'!A27)))&amp;", "&amp;(ISNUMBER(SEARCH('Backend Coding'!$H$16,'Budget 23-24'!A27)))&amp;", "&amp;(ISNUMBER(SEARCH('Backend Coding'!$H$17,'Budget 23-24'!A27)))&amp;", "&amp;(ISNUMBER(SEARCH('Backend Coding'!$H$18,'Budget 23-24'!A27)))&amp;", "&amp;(ISNUMBER(SEARCH('Backend Coding'!$H$19,'Budget 23-24'!A27)))&amp;", "&amp;(ISNUMBER(SEARCH('Backend Coding'!$H$20,'Budget 23-24'!A27)))&amp;", "&amp;(ISNUMBER(SEARCH('Backend Coding'!$H$21,'Budget 23-24'!A27)))&amp;", "&amp;(ISNUMBER(SEARCH('Backend Coding'!$H$22,'Budget 23-24'!A27)))&amp;", "&amp;(ISNUMBER(SEARCH('Backend Coding'!$H$23,'Budget 23-24'!A27)))&amp;", "&amp;(ISNUMBER(SEARCH('Backend Coding'!$H$24,'Budget 23-24'!A27)))&amp;", "&amp;(ISNUMBER(SEARCH('Backend Coding'!$H$25,'Budget 23-24'!A27)))&amp;", "&amp;(ISNUMBER(SEARCH('Backend Coding'!$H$26,'Budget 23-24'!A27)))</f>
        <v>FALSE, FALSE, FALSE, FALSE, FALSE, FALSE, FALSE, FALSE, FALSE, FALSE, FALSE, FALSE, FALSE, FALSE, FALSE, FALSE, FALSE, FALSE, FALSE, FALSE, FALSE, FALSE, FALSE, FALSE, FALSE</v>
      </c>
      <c r="U27" s="69" t="str">
        <f>(ISNUMBER(SEARCH('Backend Coding'!$J$2,'Budget 23-24'!A27)))&amp;", "&amp;(ISNUMBER(SEARCH('Backend Coding'!$J$3,'Budget 23-24'!A27)))&amp;", "&amp;(ISNUMBER(SEARCH('Backend Coding'!$J$4,'Budget 23-24'!A27)))&amp;", "&amp;(ISNUMBER(SEARCH('Backend Coding'!$J$5,'Budget 23-24'!A27)))&amp;", "&amp;(ISNUMBER(SEARCH('Backend Coding'!$J$6,'Budget 23-24'!A27)))&amp;", "&amp;(ISNUMBER(SEARCH('Backend Coding'!$J$7,'Budget 23-24'!A27)))&amp;", "&amp;(ISNUMBER(SEARCH('Backend Coding'!$J$8,'Budget 23-24'!A27)))&amp;", "&amp;(ISNUMBER(SEARCH('Backend Coding'!$J$9,'Budget 23-24'!A27)))&amp;", "&amp;(ISNUMBER(SEARCH('Backend Coding'!$J$10,'Budget 23-24'!A27)))&amp;", "&amp;(ISNUMBER(SEARCH('Backend Coding'!$J$11,'Budget 23-24'!A27)))&amp;", "&amp;(ISNUMBER(SEARCH('Backend Coding'!$J$12,'Budget 23-24'!A27)))&amp;", "&amp;(ISNUMBER(SEARCH('Backend Coding'!$J$13,'Budget 23-24'!A27)))&amp;", "&amp;(ISNUMBER(SEARCH('Backend Coding'!$J$14,'Budget 23-24'!A27)))&amp;", "&amp;(ISNUMBER(SEARCH('Backend Coding'!$J$15,'Budget 23-24'!A27)))&amp;", "&amp;(ISNUMBER(SEARCH('Backend Coding'!$J$16,'Budget 23-24'!A27)))&amp;", "&amp;(ISNUMBER(SEARCH('Backend Coding'!$J$17,'Budget 23-24'!A27)))&amp;", "&amp;(ISNUMBER(SEARCH('Backend Coding'!$J$18,'Budget 23-24'!A27)))&amp;", "&amp;(ISNUMBER(SEARCH('Backend Coding'!$J$19,'Budget 23-24'!A27)))&amp;", "&amp;(ISNUMBER(SEARCH('Backend Coding'!$J$20,'Budget 23-24'!A27)))&amp;", "&amp;(ISNUMBER(SEARCH('Backend Coding'!$J$21,'Budget 23-24'!A27)))&amp;", "&amp;(ISNUMBER(SEARCH('Backend Coding'!$J$22,'Budget 23-24'!A27)))&amp;", "&amp;(ISNUMBER(SEARCH('Backend Coding'!$J$23,'Budget 23-24'!A27)))&amp;", "&amp;(ISNUMBER(SEARCH('Backend Coding'!$J$24,'Budget 23-24'!A27)))&amp;", "&amp;(ISNUMBER(SEARCH('Backend Coding'!$J$25,'Budget 23-24'!A27)))&amp;", "&amp;(ISNUMBER(SEARCH('Backend Coding'!$J$26,'Budget 23-24'!A27)))</f>
        <v>FALSE, FALSE, FALSE, FALSE, FALSE, FALSE, FALSE, FALSE, FALSE, FALSE, FALSE, FALSE, FALSE, FALSE, FALSE, FALSE, FALSE, FALSE, FALSE, FALSE, FALSE, FALSE, FALSE, FALSE, FALSE</v>
      </c>
    </row>
    <row r="28" spans="1:21" ht="14.25" customHeight="1">
      <c r="A28" s="24" t="s">
        <v>58</v>
      </c>
      <c r="B28" s="79" t="s">
        <v>142</v>
      </c>
      <c r="C28" s="70"/>
      <c r="D28" s="71">
        <v>0.5</v>
      </c>
      <c r="E28" s="71" t="s">
        <v>132</v>
      </c>
      <c r="F28" s="70"/>
      <c r="G28" s="70"/>
      <c r="H28" s="70"/>
      <c r="I28" s="71" t="s">
        <v>106</v>
      </c>
      <c r="J28" s="71">
        <v>111</v>
      </c>
      <c r="K28" s="62"/>
      <c r="L28" s="62"/>
      <c r="M28" s="63"/>
      <c r="N28" s="63"/>
      <c r="O28" s="78">
        <f>75000*0.5</f>
        <v>37500</v>
      </c>
      <c r="P28" s="46">
        <f t="shared" si="0"/>
        <v>37500</v>
      </c>
      <c r="Q28" s="69" t="str">
        <f>(ISNUMBER(SEARCH('Backend Coding'!$B$2,'Budget 24-25'!A28)))&amp;", "&amp;(ISNUMBER(SEARCH('Backend Coding'!$B$3,'Budget 24-25'!A28)))&amp;", "&amp;(ISNUMBER(SEARCH('Backend Coding'!$B$4,'Budget 24-25'!A28)))&amp;", "&amp;(ISNUMBER(SEARCH('Backend Coding'!$B$5,'Budget 24-25'!A28)))&amp;", "&amp;(ISNUMBER(SEARCH('Backend Coding'!$B$6,'Budget 24-25'!A28)))&amp;", "&amp;(ISNUMBER(SEARCH('Backend Coding'!$B$7,'Budget 24-25'!A28)))&amp;", "&amp;(ISNUMBER(SEARCH('Backend Coding'!$B$8,'Budget 24-25'!A28)))&amp;", "&amp;(ISNUMBER(SEARCH('Backend Coding'!$B$9,'Budget 24-25'!A28)))&amp;", "&amp;(ISNUMBER(SEARCH('Backend Coding'!$B$10,'Budget 24-25'!A28)))&amp;", "&amp;(ISNUMBER(SEARCH('Backend Coding'!$B$11,'Budget 24-25'!A28)))&amp;", "&amp;(ISNUMBER(SEARCH('Backend Coding'!$B$12,'Budget 24-25'!A28)))&amp;", "&amp;(ISNUMBER(SEARCH('Backend Coding'!$B$13,'Budget 24-25'!A28)))&amp;", "&amp;(ISNUMBER(SEARCH('Backend Coding'!$B$14,'Budget 24-25'!A28)))&amp;", "&amp;(ISNUMBER(SEARCH('Backend Coding'!$B$15,'Budget 24-25'!A28)))&amp;", "&amp;(ISNUMBER(SEARCH('Backend Coding'!$B$16,'Budget 24-25'!A28)))&amp;", "&amp;(ISNUMBER(SEARCH('Backend Coding'!$B$17,'Budget 24-25'!A28)))&amp;", "&amp;(ISNUMBER(SEARCH('Backend Coding'!$B$18,'Budget 24-25'!A28)))&amp;", "&amp;(ISNUMBER(SEARCH('Backend Coding'!$B$19,'Budget 24-25'!A28)))&amp;", "&amp;(ISNUMBER(SEARCH('Backend Coding'!$B$20,'Budget 24-25'!A28)))&amp;", "&amp;(ISNUMBER(SEARCH('Backend Coding'!$B$21,'Budget 24-25'!A28)))&amp;", "&amp;(ISNUMBER(SEARCH('Backend Coding'!$B$22,'Budget 24-25'!A28)))&amp;", "&amp;(ISNUMBER(SEARCH('Backend Coding'!$B$23,'Budget 24-25'!A28)))&amp;", "&amp;(ISNUMBER(SEARCH('Backend Coding'!$B$24,'Budget 24-25'!A28)))&amp;", "&amp;(ISNUMBER(SEARCH('Backend Coding'!$B$25,'Budget 24-25'!A28)))&amp;", "&amp;(ISNUMBER(SEARCH('Backend Coding'!$B$26,'Budget 24-25'!A28)))</f>
        <v>FALSE, FALSE, FALSE, FALSE, FALSE, FALSE, FALSE, FALSE, FALSE, FALSE, FALSE, FALSE, FALSE, FALSE, FALSE, FALSE, FALSE, FALSE, FALSE, FALSE, FALSE, FALSE, FALSE, FALSE, FALSE</v>
      </c>
      <c r="R28" s="69" t="str">
        <f>(ISNUMBER(SEARCH('Backend Coding'!$D$2,'Budget 24-25'!A28)))&amp;", "&amp;(ISNUMBER(SEARCH('Backend Coding'!$D$3,'Budget 24-25'!A28)))&amp;", "&amp;(ISNUMBER(SEARCH('Backend Coding'!$D$4,'Budget 24-25'!A28)))&amp;", "&amp;(ISNUMBER(SEARCH('Backend Coding'!$D$5,'Budget 24-25'!A28)))&amp;", "&amp;(ISNUMBER(SEARCH('Backend Coding'!$D$6,'Budget 24-25'!A28)))&amp;", "&amp;(ISNUMBER(SEARCH('Backend Coding'!$D$7,'Budget 24-25'!A28)))&amp;", "&amp;(ISNUMBER(SEARCH('Backend Coding'!$D$8,'Budget 24-25'!A28)))&amp;", "&amp;(ISNUMBER(SEARCH('Backend Coding'!$D$9,'Budget 24-25'!A28)))&amp;", "&amp;(ISNUMBER(SEARCH('Backend Coding'!$D$10,'Budget 24-25'!A28)))&amp;", "&amp;(ISNUMBER(SEARCH('Backend Coding'!$D$11,'Budget 24-25'!A28)))&amp;", "&amp;(ISNUMBER(SEARCH('Backend Coding'!$D$12,'Budget 24-25'!A28)))&amp;", "&amp;(ISNUMBER(SEARCH('Backend Coding'!$D$13,'Budget 24-25'!A28)))&amp;", "&amp;(ISNUMBER(SEARCH('Backend Coding'!$D$14,'Budget 24-25'!A28)))&amp;", "&amp;(ISNUMBER(SEARCH('Backend Coding'!$D$15,'Budget 24-25'!A28)))&amp;", "&amp;(ISNUMBER(SEARCH('Backend Coding'!$D$16,'Budget 24-25'!A28)))&amp;", "&amp;(ISNUMBER(SEARCH('Backend Coding'!$D$17,'Budget 24-25'!A28)))&amp;", "&amp;(ISNUMBER(SEARCH('Backend Coding'!$D$18,'Budget 24-25'!A28)))&amp;", "&amp;(ISNUMBER(SEARCH('Backend Coding'!$D$19,'Budget 24-25'!A28)))&amp;", "&amp;(ISNUMBER(SEARCH('Backend Coding'!$D$20,'Budget 24-25'!A28)))&amp;", "&amp;(ISNUMBER(SEARCH('Backend Coding'!$D$21,'Budget 24-25'!A28)))&amp;", "&amp;(ISNUMBER(SEARCH('Backend Coding'!$D$22,'Budget 24-25'!A28)))&amp;", "&amp;(ISNUMBER(SEARCH('Backend Coding'!$D$23,'Budget 24-25'!A28)))&amp;", "&amp;(ISNUMBER(SEARCH('Backend Coding'!$D$24,'Budget 24-25'!A28)))&amp;", "&amp;(ISNUMBER(SEARCH('Backend Coding'!$D$25,'Budget 24-25'!A28)))&amp;", "&amp;(ISNUMBER(SEARCH('Backend Coding'!$D$26,'Budget 24-25'!A28)))</f>
        <v>FALSE, FALSE, FALSE, FALSE, FALSE, FALSE, FALSE, FALSE, FALSE, FALSE, FALSE, FALSE, FALSE, FALSE, FALSE, FALSE, FALSE, FALSE, FALSE, FALSE, FALSE, FALSE, FALSE, FALSE, FALSE</v>
      </c>
      <c r="S28" s="69" t="str">
        <f>(ISNUMBER(SEARCH('Backend Coding'!$F$2,'Budget 24-25'!A28)))&amp;", "&amp;(ISNUMBER(SEARCH('Backend Coding'!$F$3,'Budget 24-25'!A28)))&amp;", "&amp;(ISNUMBER(SEARCH('Backend Coding'!$F$4,'Budget 24-25'!A28)))&amp;", "&amp;(ISNUMBER(SEARCH('Backend Coding'!$F$5,'Budget 24-25'!A28)))&amp;", "&amp;(ISNUMBER(SEARCH('Backend Coding'!$F$6,'Budget 24-25'!A28)))&amp;", "&amp;(ISNUMBER(SEARCH('Backend Coding'!$F$7,'Budget 24-25'!A28)))&amp;", "&amp;(ISNUMBER(SEARCH('Backend Coding'!$F$8,'Budget 24-25'!A28)))&amp;", "&amp;(ISNUMBER(SEARCH('Backend Coding'!$F$9,'Budget 24-25'!A28)))&amp;", "&amp;(ISNUMBER(SEARCH('Backend Coding'!$F$10,'Budget 24-25'!A28)))&amp;", "&amp;(ISNUMBER(SEARCH('Backend Coding'!$F$11,'Budget 24-25'!A28)))&amp;", "&amp;(ISNUMBER(SEARCH('Backend Coding'!$F$12,'Budget 24-25'!A28)))&amp;", "&amp;(ISNUMBER(SEARCH('Backend Coding'!$F$13,'Budget 24-25'!A28)))&amp;", "&amp;(ISNUMBER(SEARCH('Backend Coding'!$F$14,'Budget 24-25'!A28)))&amp;", "&amp;(ISNUMBER(SEARCH('Backend Coding'!$F$15,'Budget 24-25'!A28)))&amp;", "&amp;(ISNUMBER(SEARCH('Backend Coding'!$F$16,'Budget 24-25'!A28)))&amp;", "&amp;(ISNUMBER(SEARCH('Backend Coding'!$F$17,'Budget 24-25'!A28)))&amp;", "&amp;(ISNUMBER(SEARCH('Backend Coding'!$F$18,'Budget 24-25'!A28)))&amp;", "&amp;(ISNUMBER(SEARCH('Backend Coding'!$F$19,'Budget 24-25'!A28)))&amp;", "&amp;(ISNUMBER(SEARCH('Backend Coding'!$F$20,'Budget 24-25'!A28)))&amp;", "&amp;(ISNUMBER(SEARCH('Backend Coding'!$F$21,'Budget 24-25'!A28)))&amp;", "&amp;(ISNUMBER(SEARCH('Backend Coding'!$F$22,'Budget 24-25'!A28)))&amp;", "&amp;(ISNUMBER(SEARCH('Backend Coding'!$F$23,'Budget 24-25'!A28)))&amp;", "&amp;(ISNUMBER(SEARCH('Backend Coding'!$F$24,'Budget 24-25'!A28)))&amp;", "&amp;(ISNUMBER(SEARCH('Backend Coding'!$F$25,'Budget 24-25'!A28)))&amp;", "&amp;(ISNUMBER(SEARCH('Backend Coding'!$F$26,'Budget 24-25'!A28)))</f>
        <v>FALSE, FALSE, FALSE, FALSE, FALSE, FALSE, FALSE, FALSE, FALSE, FALSE, FALSE, FALSE, FALSE, FALSE, FALSE, FALSE, FALSE, FALSE, FALSE, FALSE, FALSE, FALSE, FALSE, FALSE, FALSE</v>
      </c>
      <c r="T28" s="69" t="str">
        <f>(ISNUMBER(SEARCH('Backend Coding'!$H$2,'Budget 24-25'!A28)))&amp;", "&amp;(ISNUMBER(SEARCH('Backend Coding'!$H$3,'Budget 24-25'!A28)))&amp;", "&amp;(ISNUMBER(SEARCH('Backend Coding'!$H$4,'Budget 24-25'!A28)))&amp;", "&amp;(ISNUMBER(SEARCH('Backend Coding'!$H$5,'Budget 24-25'!A28)))&amp;", "&amp;(ISNUMBER(SEARCH('Backend Coding'!$H$6,'Budget 24-25'!A28)))&amp;", "&amp;(ISNUMBER(SEARCH('Backend Coding'!$H$7,'Budget 24-25'!A28)))&amp;", "&amp;(ISNUMBER(SEARCH('Backend Coding'!$H$8,'Budget 24-25'!A28)))&amp;", "&amp;(ISNUMBER(SEARCH('Backend Coding'!$H$9,'Budget 24-25'!A28)))&amp;", "&amp;(ISNUMBER(SEARCH('Backend Coding'!$H$10,'Budget 24-25'!A28)))&amp;", "&amp;(ISNUMBER(SEARCH('Backend Coding'!$H$11,'Budget 24-25'!A28)))&amp;", "&amp;(ISNUMBER(SEARCH('Backend Coding'!$H$12,'Budget 24-25'!A28)))&amp;", "&amp;(ISNUMBER(SEARCH('Backend Coding'!$H$13,'Budget 24-25'!A28)))&amp;", "&amp;(ISNUMBER(SEARCH('Backend Coding'!$H$14,'Budget 24-25'!A28)))&amp;", "&amp;(ISNUMBER(SEARCH('Backend Coding'!$H$15,'Budget 24-25'!A28)))&amp;", "&amp;(ISNUMBER(SEARCH('Backend Coding'!$H$16,'Budget 24-25'!A28)))&amp;", "&amp;(ISNUMBER(SEARCH('Backend Coding'!$H$17,'Budget 24-25'!A28)))&amp;", "&amp;(ISNUMBER(SEARCH('Backend Coding'!$H$18,'Budget 24-25'!A28)))&amp;", "&amp;(ISNUMBER(SEARCH('Backend Coding'!$H$19,'Budget 24-25'!A28)))&amp;", "&amp;(ISNUMBER(SEARCH('Backend Coding'!$H$20,'Budget 24-25'!A28)))&amp;", "&amp;(ISNUMBER(SEARCH('Backend Coding'!$H$21,'Budget 24-25'!A28)))&amp;", "&amp;(ISNUMBER(SEARCH('Backend Coding'!$H$22,'Budget 24-25'!A28)))&amp;", "&amp;(ISNUMBER(SEARCH('Backend Coding'!$H$23,'Budget 24-25'!A28)))&amp;", "&amp;(ISNUMBER(SEARCH('Backend Coding'!$H$24,'Budget 24-25'!A28)))&amp;", "&amp;(ISNUMBER(SEARCH('Backend Coding'!$H$25,'Budget 24-25'!A28)))&amp;", "&amp;(ISNUMBER(SEARCH('Backend Coding'!$H$26,'Budget 24-25'!A28)))</f>
        <v>FALSE, FALSE, FALSE, FALSE, FALSE, FALSE, FALSE, FALSE, FALSE, FALSE, FALSE, FALSE, FALSE, FALSE, FALSE, FALSE, FALSE, FALSE, FALSE, FALSE, FALSE, FALSE, FALSE, FALSE, FALSE</v>
      </c>
      <c r="U28" s="69" t="str">
        <f>(ISNUMBER(SEARCH('Backend Coding'!$J$2,'Budget 24-25'!A28)))&amp;", "&amp;(ISNUMBER(SEARCH('Backend Coding'!$J$3,'Budget 24-25'!A28)))&amp;", "&amp;(ISNUMBER(SEARCH('Backend Coding'!$J$4,'Budget 24-25'!A28)))&amp;", "&amp;(ISNUMBER(SEARCH('Backend Coding'!$J$5,'Budget 24-25'!A28)))&amp;", "&amp;(ISNUMBER(SEARCH('Backend Coding'!$J$6,'Budget 24-25'!A28)))&amp;", "&amp;(ISNUMBER(SEARCH('Backend Coding'!$J$7,'Budget 24-25'!A28)))&amp;", "&amp;(ISNUMBER(SEARCH('Backend Coding'!$J$8,'Budget 24-25'!A28)))&amp;", "&amp;(ISNUMBER(SEARCH('Backend Coding'!$J$9,'Budget 24-25'!A28)))&amp;", "&amp;(ISNUMBER(SEARCH('Backend Coding'!$J$10,'Budget 24-25'!A28)))&amp;", "&amp;(ISNUMBER(SEARCH('Backend Coding'!$J$11,'Budget 24-25'!A28)))&amp;", "&amp;(ISNUMBER(SEARCH('Backend Coding'!$J$12,'Budget 24-25'!A28)))&amp;", "&amp;(ISNUMBER(SEARCH('Backend Coding'!$J$13,'Budget 24-25'!A28)))&amp;", "&amp;(ISNUMBER(SEARCH('Backend Coding'!$J$14,'Budget 24-25'!A28)))&amp;", "&amp;(ISNUMBER(SEARCH('Backend Coding'!$J$15,'Budget 24-25'!A28)))&amp;", "&amp;(ISNUMBER(SEARCH('Backend Coding'!$J$16,'Budget 24-25'!A28)))&amp;", "&amp;(ISNUMBER(SEARCH('Backend Coding'!$J$17,'Budget 24-25'!A28)))&amp;", "&amp;(ISNUMBER(SEARCH('Backend Coding'!$J$18,'Budget 24-25'!A28)))&amp;", "&amp;(ISNUMBER(SEARCH('Backend Coding'!$J$19,'Budget 24-25'!A28)))&amp;", "&amp;(ISNUMBER(SEARCH('Backend Coding'!$J$20,'Budget 24-25'!A28)))&amp;", "&amp;(ISNUMBER(SEARCH('Backend Coding'!$J$21,'Budget 24-25'!A28)))&amp;", "&amp;(ISNUMBER(SEARCH('Backend Coding'!$J$22,'Budget 24-25'!A28)))&amp;", "&amp;(ISNUMBER(SEARCH('Backend Coding'!$J$23,'Budget 24-25'!A28)))&amp;", "&amp;(ISNUMBER(SEARCH('Backend Coding'!$J$24,'Budget 24-25'!A28)))&amp;", "&amp;(ISNUMBER(SEARCH('Backend Coding'!$J$25,'Budget 24-25'!A28)))&amp;", "&amp;(ISNUMBER(SEARCH('Backend Coding'!$J$26,'Budget 24-25'!A28)))</f>
        <v>FALSE, FALSE, FALSE, FALSE, FALSE, FALSE, FALSE, FALSE, FALSE, FALSE, FALSE, FALSE, FALSE, FALSE, FALSE, FALSE, FALSE, FALSE, FALSE, FALSE, FALSE, FALSE, FALSE, FALSE, FALSE</v>
      </c>
    </row>
    <row r="29" spans="1:21" ht="14.25" customHeight="1">
      <c r="A29" s="24" t="s">
        <v>19</v>
      </c>
      <c r="B29" s="60" t="s">
        <v>143</v>
      </c>
      <c r="C29" s="66"/>
      <c r="D29" s="67">
        <v>0.8</v>
      </c>
      <c r="E29" s="80" t="s">
        <v>144</v>
      </c>
      <c r="F29" s="81"/>
      <c r="G29" s="81"/>
      <c r="H29" s="80" t="s">
        <v>145</v>
      </c>
      <c r="I29" s="66"/>
      <c r="J29" s="67">
        <v>111</v>
      </c>
      <c r="K29" s="62"/>
      <c r="L29" s="62"/>
      <c r="M29" s="63"/>
      <c r="N29" s="63">
        <f>98018.1*1.02</f>
        <v>99978.462000000014</v>
      </c>
      <c r="O29" s="63"/>
      <c r="P29" s="46">
        <f t="shared" si="0"/>
        <v>99978.462000000014</v>
      </c>
      <c r="Q29" s="69" t="str">
        <f>(ISNUMBER(SEARCH('Backend Coding'!$B$2,'Budget 23-24'!A29)))&amp;", "&amp;(ISNUMBER(SEARCH('Backend Coding'!$B$3,'Budget 23-24'!A29)))&amp;", "&amp;(ISNUMBER(SEARCH('Backend Coding'!$B$4,'Budget 23-24'!A29)))&amp;", "&amp;(ISNUMBER(SEARCH('Backend Coding'!$B$5,'Budget 23-24'!A29)))&amp;", "&amp;(ISNUMBER(SEARCH('Backend Coding'!$B$6,'Budget 23-24'!A29)))&amp;", "&amp;(ISNUMBER(SEARCH('Backend Coding'!$B$7,'Budget 23-24'!A29)))&amp;", "&amp;(ISNUMBER(SEARCH('Backend Coding'!$B$8,'Budget 23-24'!A29)))&amp;", "&amp;(ISNUMBER(SEARCH('Backend Coding'!$B$9,'Budget 23-24'!A29)))&amp;", "&amp;(ISNUMBER(SEARCH('Backend Coding'!$B$10,'Budget 23-24'!A29)))&amp;", "&amp;(ISNUMBER(SEARCH('Backend Coding'!$B$11,'Budget 23-24'!A29)))&amp;", "&amp;(ISNUMBER(SEARCH('Backend Coding'!$B$12,'Budget 23-24'!A29)))&amp;", "&amp;(ISNUMBER(SEARCH('Backend Coding'!$B$13,'Budget 23-24'!A29)))&amp;", "&amp;(ISNUMBER(SEARCH('Backend Coding'!$B$14,'Budget 23-24'!A29)))&amp;", "&amp;(ISNUMBER(SEARCH('Backend Coding'!$B$15,'Budget 23-24'!A29)))&amp;", "&amp;(ISNUMBER(SEARCH('Backend Coding'!$B$16,'Budget 23-24'!A29)))&amp;", "&amp;(ISNUMBER(SEARCH('Backend Coding'!$B$17,'Budget 23-24'!A29)))&amp;", "&amp;(ISNUMBER(SEARCH('Backend Coding'!$B$18,'Budget 23-24'!A29)))&amp;", "&amp;(ISNUMBER(SEARCH('Backend Coding'!$B$19,'Budget 23-24'!A29)))&amp;", "&amp;(ISNUMBER(SEARCH('Backend Coding'!$B$20,'Budget 23-24'!A29)))&amp;", "&amp;(ISNUMBER(SEARCH('Backend Coding'!$B$21,'Budget 23-24'!A29)))&amp;", "&amp;(ISNUMBER(SEARCH('Backend Coding'!$B$22,'Budget 23-24'!A29)))&amp;", "&amp;(ISNUMBER(SEARCH('Backend Coding'!$B$23,'Budget 23-24'!A29)))&amp;", "&amp;(ISNUMBER(SEARCH('Backend Coding'!$B$24,'Budget 23-24'!A29)))&amp;", "&amp;(ISNUMBER(SEARCH('Backend Coding'!$B$25,'Budget 23-24'!A29)))&amp;", "&amp;(ISNUMBER(SEARCH('Backend Coding'!$B$26,'Budget 23-24'!A29)))</f>
        <v>FALSE, FALSE, FALSE, FALSE, FALSE, FALSE, FALSE, FALSE, FALSE, FALSE, FALSE, FALSE, FALSE, FALSE, FALSE, FALSE, FALSE, FALSE, FALSE, FALSE, FALSE, FALSE, FALSE, FALSE, FALSE</v>
      </c>
      <c r="R29" s="69" t="str">
        <f>(ISNUMBER(SEARCH('Backend Coding'!$D$2,'Budget 23-24'!A29)))&amp;", "&amp;(ISNUMBER(SEARCH('Backend Coding'!$D$3,'Budget 23-24'!A29)))&amp;", "&amp;(ISNUMBER(SEARCH('Backend Coding'!$D$4,'Budget 23-24'!A29)))&amp;", "&amp;(ISNUMBER(SEARCH('Backend Coding'!$D$5,'Budget 23-24'!A29)))&amp;", "&amp;(ISNUMBER(SEARCH('Backend Coding'!$D$6,'Budget 23-24'!A29)))&amp;", "&amp;(ISNUMBER(SEARCH('Backend Coding'!$D$7,'Budget 23-24'!A29)))&amp;", "&amp;(ISNUMBER(SEARCH('Backend Coding'!$D$8,'Budget 23-24'!A29)))&amp;", "&amp;(ISNUMBER(SEARCH('Backend Coding'!$D$9,'Budget 23-24'!A29)))&amp;", "&amp;(ISNUMBER(SEARCH('Backend Coding'!$D$10,'Budget 23-24'!A29)))&amp;", "&amp;(ISNUMBER(SEARCH('Backend Coding'!$D$11,'Budget 23-24'!A29)))&amp;", "&amp;(ISNUMBER(SEARCH('Backend Coding'!$D$12,'Budget 23-24'!A29)))&amp;", "&amp;(ISNUMBER(SEARCH('Backend Coding'!$D$13,'Budget 23-24'!A29)))&amp;", "&amp;(ISNUMBER(SEARCH('Backend Coding'!$D$14,'Budget 23-24'!A29)))&amp;", "&amp;(ISNUMBER(SEARCH('Backend Coding'!$D$15,'Budget 23-24'!A29)))&amp;", "&amp;(ISNUMBER(SEARCH('Backend Coding'!$D$16,'Budget 23-24'!A29)))&amp;", "&amp;(ISNUMBER(SEARCH('Backend Coding'!$D$17,'Budget 23-24'!A29)))&amp;", "&amp;(ISNUMBER(SEARCH('Backend Coding'!$D$18,'Budget 23-24'!A29)))&amp;", "&amp;(ISNUMBER(SEARCH('Backend Coding'!$D$19,'Budget 23-24'!A29)))&amp;", "&amp;(ISNUMBER(SEARCH('Backend Coding'!$D$20,'Budget 23-24'!A29)))&amp;", "&amp;(ISNUMBER(SEARCH('Backend Coding'!$D$21,'Budget 23-24'!A29)))&amp;", "&amp;(ISNUMBER(SEARCH('Backend Coding'!$D$22,'Budget 23-24'!A29)))&amp;", "&amp;(ISNUMBER(SEARCH('Backend Coding'!$D$23,'Budget 23-24'!A29)))&amp;", "&amp;(ISNUMBER(SEARCH('Backend Coding'!$D$24,'Budget 23-24'!A29)))&amp;", "&amp;(ISNUMBER(SEARCH('Backend Coding'!$D$25,'Budget 23-24'!A29)))&amp;", "&amp;(ISNUMBER(SEARCH('Backend Coding'!$D$26,'Budget 23-24'!A29)))</f>
        <v>FALSE, FALSE, FALSE, FALSE, FALSE, FALSE, FALSE, FALSE, FALSE, FALSE, FALSE, FALSE, FALSE, FALSE, FALSE, FALSE, FALSE, FALSE, FALSE, FALSE, FALSE, FALSE, FALSE, FALSE, FALSE</v>
      </c>
      <c r="S29" s="69" t="str">
        <f>(ISNUMBER(SEARCH('Backend Coding'!$F$2,'Budget 23-24'!A29)))&amp;", "&amp;(ISNUMBER(SEARCH('Backend Coding'!$F$3,'Budget 23-24'!A29)))&amp;", "&amp;(ISNUMBER(SEARCH('Backend Coding'!$F$4,'Budget 23-24'!A29)))&amp;", "&amp;(ISNUMBER(SEARCH('Backend Coding'!$F$5,'Budget 23-24'!A29)))&amp;", "&amp;(ISNUMBER(SEARCH('Backend Coding'!$F$6,'Budget 23-24'!A29)))&amp;", "&amp;(ISNUMBER(SEARCH('Backend Coding'!$F$7,'Budget 23-24'!A29)))&amp;", "&amp;(ISNUMBER(SEARCH('Backend Coding'!$F$8,'Budget 23-24'!A29)))&amp;", "&amp;(ISNUMBER(SEARCH('Backend Coding'!$F$9,'Budget 23-24'!A29)))&amp;", "&amp;(ISNUMBER(SEARCH('Backend Coding'!$F$10,'Budget 23-24'!A29)))&amp;", "&amp;(ISNUMBER(SEARCH('Backend Coding'!$F$11,'Budget 23-24'!A29)))&amp;", "&amp;(ISNUMBER(SEARCH('Backend Coding'!$F$12,'Budget 23-24'!A29)))&amp;", "&amp;(ISNUMBER(SEARCH('Backend Coding'!$F$13,'Budget 23-24'!A29)))&amp;", "&amp;(ISNUMBER(SEARCH('Backend Coding'!$F$14,'Budget 23-24'!A29)))&amp;", "&amp;(ISNUMBER(SEARCH('Backend Coding'!$F$15,'Budget 23-24'!A29)))&amp;", "&amp;(ISNUMBER(SEARCH('Backend Coding'!$F$16,'Budget 23-24'!A29)))&amp;", "&amp;(ISNUMBER(SEARCH('Backend Coding'!$F$17,'Budget 23-24'!A29)))&amp;", "&amp;(ISNUMBER(SEARCH('Backend Coding'!$F$18,'Budget 23-24'!A29)))&amp;", "&amp;(ISNUMBER(SEARCH('Backend Coding'!$F$19,'Budget 23-24'!A29)))&amp;", "&amp;(ISNUMBER(SEARCH('Backend Coding'!$F$20,'Budget 23-24'!A29)))&amp;", "&amp;(ISNUMBER(SEARCH('Backend Coding'!$F$21,'Budget 23-24'!A29)))&amp;", "&amp;(ISNUMBER(SEARCH('Backend Coding'!$F$22,'Budget 23-24'!A29)))&amp;", "&amp;(ISNUMBER(SEARCH('Backend Coding'!$F$23,'Budget 23-24'!A29)))&amp;", "&amp;(ISNUMBER(SEARCH('Backend Coding'!$F$24,'Budget 23-24'!A29)))&amp;", "&amp;(ISNUMBER(SEARCH('Backend Coding'!$F$25,'Budget 23-24'!A29)))&amp;", "&amp;(ISNUMBER(SEARCH('Backend Coding'!$F$26,'Budget 23-24'!A29)))</f>
        <v>FALSE, FALSE, FALSE, FALSE, FALSE, FALSE, FALSE, FALSE, FALSE, FALSE, FALSE, FALSE, FALSE, FALSE, FALSE, FALSE, FALSE, FALSE, FALSE, FALSE, FALSE, FALSE, FALSE, FALSE, FALSE</v>
      </c>
      <c r="T29" s="69" t="str">
        <f>(ISNUMBER(SEARCH('Backend Coding'!$H$2,'Budget 23-24'!A29)))&amp;", "&amp;(ISNUMBER(SEARCH('Backend Coding'!$H$3,'Budget 23-24'!A29)))&amp;", "&amp;(ISNUMBER(SEARCH('Backend Coding'!$H$4,'Budget 23-24'!A29)))&amp;", "&amp;(ISNUMBER(SEARCH('Backend Coding'!$H$5,'Budget 23-24'!A29)))&amp;", "&amp;(ISNUMBER(SEARCH('Backend Coding'!$H$6,'Budget 23-24'!A29)))&amp;", "&amp;(ISNUMBER(SEARCH('Backend Coding'!$H$7,'Budget 23-24'!A29)))&amp;", "&amp;(ISNUMBER(SEARCH('Backend Coding'!$H$8,'Budget 23-24'!A29)))&amp;", "&amp;(ISNUMBER(SEARCH('Backend Coding'!$H$9,'Budget 23-24'!A29)))&amp;", "&amp;(ISNUMBER(SEARCH('Backend Coding'!$H$10,'Budget 23-24'!A29)))&amp;", "&amp;(ISNUMBER(SEARCH('Backend Coding'!$H$11,'Budget 23-24'!A29)))&amp;", "&amp;(ISNUMBER(SEARCH('Backend Coding'!$H$12,'Budget 23-24'!A29)))&amp;", "&amp;(ISNUMBER(SEARCH('Backend Coding'!$H$13,'Budget 23-24'!A29)))&amp;", "&amp;(ISNUMBER(SEARCH('Backend Coding'!$H$14,'Budget 23-24'!A29)))&amp;", "&amp;(ISNUMBER(SEARCH('Backend Coding'!$H$15,'Budget 23-24'!A29)))&amp;", "&amp;(ISNUMBER(SEARCH('Backend Coding'!$H$16,'Budget 23-24'!A29)))&amp;", "&amp;(ISNUMBER(SEARCH('Backend Coding'!$H$17,'Budget 23-24'!A29)))&amp;", "&amp;(ISNUMBER(SEARCH('Backend Coding'!$H$18,'Budget 23-24'!A29)))&amp;", "&amp;(ISNUMBER(SEARCH('Backend Coding'!$H$19,'Budget 23-24'!A29)))&amp;", "&amp;(ISNUMBER(SEARCH('Backend Coding'!$H$20,'Budget 23-24'!A29)))&amp;", "&amp;(ISNUMBER(SEARCH('Backend Coding'!$H$21,'Budget 23-24'!A29)))&amp;", "&amp;(ISNUMBER(SEARCH('Backend Coding'!$H$22,'Budget 23-24'!A29)))&amp;", "&amp;(ISNUMBER(SEARCH('Backend Coding'!$H$23,'Budget 23-24'!A29)))&amp;", "&amp;(ISNUMBER(SEARCH('Backend Coding'!$H$24,'Budget 23-24'!A29)))&amp;", "&amp;(ISNUMBER(SEARCH('Backend Coding'!$H$25,'Budget 23-24'!A29)))&amp;", "&amp;(ISNUMBER(SEARCH('Backend Coding'!$H$26,'Budget 23-24'!A29)))</f>
        <v>FALSE, FALSE, FALSE, FALSE, FALSE, FALSE, FALSE, FALSE, FALSE, FALSE, FALSE, FALSE, FALSE, FALSE, FALSE, FALSE, FALSE, FALSE, FALSE, FALSE, FALSE, FALSE, FALSE, FALSE, FALSE</v>
      </c>
      <c r="U29" s="69" t="str">
        <f>(ISNUMBER(SEARCH('Backend Coding'!$J$2,'Budget 23-24'!A29)))&amp;", "&amp;(ISNUMBER(SEARCH('Backend Coding'!$J$3,'Budget 23-24'!A29)))&amp;", "&amp;(ISNUMBER(SEARCH('Backend Coding'!$J$4,'Budget 23-24'!A29)))&amp;", "&amp;(ISNUMBER(SEARCH('Backend Coding'!$J$5,'Budget 23-24'!A29)))&amp;", "&amp;(ISNUMBER(SEARCH('Backend Coding'!$J$6,'Budget 23-24'!A29)))&amp;", "&amp;(ISNUMBER(SEARCH('Backend Coding'!$J$7,'Budget 23-24'!A29)))&amp;", "&amp;(ISNUMBER(SEARCH('Backend Coding'!$J$8,'Budget 23-24'!A29)))&amp;", "&amp;(ISNUMBER(SEARCH('Backend Coding'!$J$9,'Budget 23-24'!A29)))&amp;", "&amp;(ISNUMBER(SEARCH('Backend Coding'!$J$10,'Budget 23-24'!A29)))&amp;", "&amp;(ISNUMBER(SEARCH('Backend Coding'!$J$11,'Budget 23-24'!A29)))&amp;", "&amp;(ISNUMBER(SEARCH('Backend Coding'!$J$12,'Budget 23-24'!A29)))&amp;", "&amp;(ISNUMBER(SEARCH('Backend Coding'!$J$13,'Budget 23-24'!A29)))&amp;", "&amp;(ISNUMBER(SEARCH('Backend Coding'!$J$14,'Budget 23-24'!A29)))&amp;", "&amp;(ISNUMBER(SEARCH('Backend Coding'!$J$15,'Budget 23-24'!A29)))&amp;", "&amp;(ISNUMBER(SEARCH('Backend Coding'!$J$16,'Budget 23-24'!A29)))&amp;", "&amp;(ISNUMBER(SEARCH('Backend Coding'!$J$17,'Budget 23-24'!A29)))&amp;", "&amp;(ISNUMBER(SEARCH('Backend Coding'!$J$18,'Budget 23-24'!A29)))&amp;", "&amp;(ISNUMBER(SEARCH('Backend Coding'!$J$19,'Budget 23-24'!A29)))&amp;", "&amp;(ISNUMBER(SEARCH('Backend Coding'!$J$20,'Budget 23-24'!A29)))&amp;", "&amp;(ISNUMBER(SEARCH('Backend Coding'!$J$21,'Budget 23-24'!A29)))&amp;", "&amp;(ISNUMBER(SEARCH('Backend Coding'!$J$22,'Budget 23-24'!A29)))&amp;", "&amp;(ISNUMBER(SEARCH('Backend Coding'!$J$23,'Budget 23-24'!A29)))&amp;", "&amp;(ISNUMBER(SEARCH('Backend Coding'!$J$24,'Budget 23-24'!A29)))&amp;", "&amp;(ISNUMBER(SEARCH('Backend Coding'!$J$25,'Budget 23-24'!A29)))&amp;", "&amp;(ISNUMBER(SEARCH('Backend Coding'!$J$26,'Budget 23-24'!A29)))</f>
        <v>FALSE, FALSE, FALSE, FALSE, FALSE, FALSE, FALSE, FALSE, FALSE, FALSE, FALSE, FALSE, FALSE, FALSE, FALSE, FALSE, FALSE, FALSE, FALSE, FALSE, FALSE, FALSE, FALSE, FALSE, FALSE</v>
      </c>
    </row>
    <row r="30" spans="1:21" ht="14.25" customHeight="1">
      <c r="A30" s="24" t="s">
        <v>69</v>
      </c>
      <c r="B30" s="60" t="s">
        <v>146</v>
      </c>
      <c r="C30" s="70"/>
      <c r="D30" s="82">
        <v>1</v>
      </c>
      <c r="E30" s="82" t="s">
        <v>147</v>
      </c>
      <c r="F30" s="83"/>
      <c r="G30" s="83"/>
      <c r="H30" s="82" t="s">
        <v>148</v>
      </c>
      <c r="I30" s="70"/>
      <c r="J30" s="71">
        <v>111</v>
      </c>
      <c r="K30" s="62"/>
      <c r="L30" s="62"/>
      <c r="M30" s="63"/>
      <c r="N30" s="63">
        <f>92069.76*1.054</f>
        <v>97041.527040000001</v>
      </c>
      <c r="O30" s="63"/>
      <c r="P30" s="46">
        <f t="shared" si="0"/>
        <v>97041.527040000001</v>
      </c>
      <c r="Q30" s="69"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FALSE, FALSE, FALSE, FALSE</v>
      </c>
      <c r="R30" s="69"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FALSE, FALSE, FALSE, FALSE</v>
      </c>
      <c r="S30" s="69"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FALSE, FALSE, FALSE, FALSE, FALSE</v>
      </c>
      <c r="T30" s="69"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30" s="69"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row>
    <row r="31" spans="1:21" ht="14.25" customHeight="1">
      <c r="A31" s="24" t="s">
        <v>69</v>
      </c>
      <c r="B31" s="60" t="s">
        <v>149</v>
      </c>
      <c r="C31" s="70"/>
      <c r="D31" s="82">
        <v>2</v>
      </c>
      <c r="E31" s="82" t="s">
        <v>147</v>
      </c>
      <c r="F31" s="83"/>
      <c r="G31" s="83"/>
      <c r="H31" s="82" t="s">
        <v>148</v>
      </c>
      <c r="I31" s="70"/>
      <c r="J31" s="71">
        <v>112</v>
      </c>
      <c r="K31" s="62"/>
      <c r="L31" s="62"/>
      <c r="M31" s="63"/>
      <c r="N31" s="63">
        <f>107355.6*1.05</f>
        <v>112723.38</v>
      </c>
      <c r="O31" s="63"/>
      <c r="P31" s="46">
        <f t="shared" si="0"/>
        <v>112723.38</v>
      </c>
      <c r="Q31" s="69" t="str">
        <f>(ISNUMBER(SEARCH('Backend Coding'!$B$2,'Budget 23-24'!A31)))&amp;", "&amp;(ISNUMBER(SEARCH('Backend Coding'!$B$3,'Budget 23-24'!A31)))&amp;", "&amp;(ISNUMBER(SEARCH('Backend Coding'!$B$4,'Budget 23-24'!A31)))&amp;", "&amp;(ISNUMBER(SEARCH('Backend Coding'!$B$5,'Budget 23-24'!A31)))&amp;", "&amp;(ISNUMBER(SEARCH('Backend Coding'!$B$6,'Budget 23-24'!A31)))&amp;", "&amp;(ISNUMBER(SEARCH('Backend Coding'!$B$7,'Budget 23-24'!A31)))&amp;", "&amp;(ISNUMBER(SEARCH('Backend Coding'!$B$8,'Budget 23-24'!A31)))&amp;", "&amp;(ISNUMBER(SEARCH('Backend Coding'!$B$9,'Budget 23-24'!A31)))&amp;", "&amp;(ISNUMBER(SEARCH('Backend Coding'!$B$10,'Budget 23-24'!A31)))&amp;", "&amp;(ISNUMBER(SEARCH('Backend Coding'!$B$11,'Budget 23-24'!A31)))&amp;", "&amp;(ISNUMBER(SEARCH('Backend Coding'!$B$12,'Budget 23-24'!A31)))&amp;", "&amp;(ISNUMBER(SEARCH('Backend Coding'!$B$13,'Budget 23-24'!A31)))&amp;", "&amp;(ISNUMBER(SEARCH('Backend Coding'!$B$14,'Budget 23-24'!A31)))&amp;", "&amp;(ISNUMBER(SEARCH('Backend Coding'!$B$15,'Budget 23-24'!A31)))&amp;", "&amp;(ISNUMBER(SEARCH('Backend Coding'!$B$16,'Budget 23-24'!A31)))&amp;", "&amp;(ISNUMBER(SEARCH('Backend Coding'!$B$17,'Budget 23-24'!A31)))&amp;", "&amp;(ISNUMBER(SEARCH('Backend Coding'!$B$18,'Budget 23-24'!A31)))&amp;", "&amp;(ISNUMBER(SEARCH('Backend Coding'!$B$19,'Budget 23-24'!A31)))&amp;", "&amp;(ISNUMBER(SEARCH('Backend Coding'!$B$20,'Budget 23-24'!A31)))&amp;", "&amp;(ISNUMBER(SEARCH('Backend Coding'!$B$21,'Budget 23-24'!A31)))&amp;", "&amp;(ISNUMBER(SEARCH('Backend Coding'!$B$22,'Budget 23-24'!A31)))&amp;", "&amp;(ISNUMBER(SEARCH('Backend Coding'!$B$23,'Budget 23-24'!A31)))&amp;", "&amp;(ISNUMBER(SEARCH('Backend Coding'!$B$24,'Budget 23-24'!A31)))&amp;", "&amp;(ISNUMBER(SEARCH('Backend Coding'!$B$25,'Budget 23-24'!A31)))&amp;", "&amp;(ISNUMBER(SEARCH('Backend Coding'!$B$26,'Budget 23-24'!A31)))</f>
        <v>FALSE, FALSE, FALSE, FALSE, FALSE, FALSE, FALSE, FALSE, FALSE, FALSE, FALSE, FALSE, FALSE, FALSE, FALSE, FALSE, FALSE, FALSE, FALSE, FALSE, FALSE, FALSE, FALSE, FALSE, FALSE</v>
      </c>
      <c r="R31" s="69" t="str">
        <f>(ISNUMBER(SEARCH('Backend Coding'!$D$2,'Budget 23-24'!A31)))&amp;", "&amp;(ISNUMBER(SEARCH('Backend Coding'!$D$3,'Budget 23-24'!A31)))&amp;", "&amp;(ISNUMBER(SEARCH('Backend Coding'!$D$4,'Budget 23-24'!A31)))&amp;", "&amp;(ISNUMBER(SEARCH('Backend Coding'!$D$5,'Budget 23-24'!A31)))&amp;", "&amp;(ISNUMBER(SEARCH('Backend Coding'!$D$6,'Budget 23-24'!A31)))&amp;", "&amp;(ISNUMBER(SEARCH('Backend Coding'!$D$7,'Budget 23-24'!A31)))&amp;", "&amp;(ISNUMBER(SEARCH('Backend Coding'!$D$8,'Budget 23-24'!A31)))&amp;", "&amp;(ISNUMBER(SEARCH('Backend Coding'!$D$9,'Budget 23-24'!A31)))&amp;", "&amp;(ISNUMBER(SEARCH('Backend Coding'!$D$10,'Budget 23-24'!A31)))&amp;", "&amp;(ISNUMBER(SEARCH('Backend Coding'!$D$11,'Budget 23-24'!A31)))&amp;", "&amp;(ISNUMBER(SEARCH('Backend Coding'!$D$12,'Budget 23-24'!A31)))&amp;", "&amp;(ISNUMBER(SEARCH('Backend Coding'!$D$13,'Budget 23-24'!A31)))&amp;", "&amp;(ISNUMBER(SEARCH('Backend Coding'!$D$14,'Budget 23-24'!A31)))&amp;", "&amp;(ISNUMBER(SEARCH('Backend Coding'!$D$15,'Budget 23-24'!A31)))&amp;", "&amp;(ISNUMBER(SEARCH('Backend Coding'!$D$16,'Budget 23-24'!A31)))&amp;", "&amp;(ISNUMBER(SEARCH('Backend Coding'!$D$17,'Budget 23-24'!A31)))&amp;", "&amp;(ISNUMBER(SEARCH('Backend Coding'!$D$18,'Budget 23-24'!A31)))&amp;", "&amp;(ISNUMBER(SEARCH('Backend Coding'!$D$19,'Budget 23-24'!A31)))&amp;", "&amp;(ISNUMBER(SEARCH('Backend Coding'!$D$20,'Budget 23-24'!A31)))&amp;", "&amp;(ISNUMBER(SEARCH('Backend Coding'!$D$21,'Budget 23-24'!A31)))&amp;", "&amp;(ISNUMBER(SEARCH('Backend Coding'!$D$22,'Budget 23-24'!A31)))&amp;", "&amp;(ISNUMBER(SEARCH('Backend Coding'!$D$23,'Budget 23-24'!A31)))&amp;", "&amp;(ISNUMBER(SEARCH('Backend Coding'!$D$24,'Budget 23-24'!A31)))&amp;", "&amp;(ISNUMBER(SEARCH('Backend Coding'!$D$25,'Budget 23-24'!A31)))&amp;", "&amp;(ISNUMBER(SEARCH('Backend Coding'!$D$26,'Budget 23-24'!A31)))</f>
        <v>FALSE, FALSE, FALSE, FALSE, FALSE, FALSE, FALSE, FALSE, FALSE, FALSE, FALSE, FALSE, FALSE, FALSE, FALSE, FALSE, FALSE, FALSE, FALSE, FALSE, FALSE, FALSE, FALSE, FALSE, FALSE</v>
      </c>
      <c r="S31" s="69" t="str">
        <f>(ISNUMBER(SEARCH('Backend Coding'!$F$2,'Budget 23-24'!A31)))&amp;", "&amp;(ISNUMBER(SEARCH('Backend Coding'!$F$3,'Budget 23-24'!A31)))&amp;", "&amp;(ISNUMBER(SEARCH('Backend Coding'!$F$4,'Budget 23-24'!A31)))&amp;", "&amp;(ISNUMBER(SEARCH('Backend Coding'!$F$5,'Budget 23-24'!A31)))&amp;", "&amp;(ISNUMBER(SEARCH('Backend Coding'!$F$6,'Budget 23-24'!A31)))&amp;", "&amp;(ISNUMBER(SEARCH('Backend Coding'!$F$7,'Budget 23-24'!A31)))&amp;", "&amp;(ISNUMBER(SEARCH('Backend Coding'!$F$8,'Budget 23-24'!A31)))&amp;", "&amp;(ISNUMBER(SEARCH('Backend Coding'!$F$9,'Budget 23-24'!A31)))&amp;", "&amp;(ISNUMBER(SEARCH('Backend Coding'!$F$10,'Budget 23-24'!A31)))&amp;", "&amp;(ISNUMBER(SEARCH('Backend Coding'!$F$11,'Budget 23-24'!A31)))&amp;", "&amp;(ISNUMBER(SEARCH('Backend Coding'!$F$12,'Budget 23-24'!A31)))&amp;", "&amp;(ISNUMBER(SEARCH('Backend Coding'!$F$13,'Budget 23-24'!A31)))&amp;", "&amp;(ISNUMBER(SEARCH('Backend Coding'!$F$14,'Budget 23-24'!A31)))&amp;", "&amp;(ISNUMBER(SEARCH('Backend Coding'!$F$15,'Budget 23-24'!A31)))&amp;", "&amp;(ISNUMBER(SEARCH('Backend Coding'!$F$16,'Budget 23-24'!A31)))&amp;", "&amp;(ISNUMBER(SEARCH('Backend Coding'!$F$17,'Budget 23-24'!A31)))&amp;", "&amp;(ISNUMBER(SEARCH('Backend Coding'!$F$18,'Budget 23-24'!A31)))&amp;", "&amp;(ISNUMBER(SEARCH('Backend Coding'!$F$19,'Budget 23-24'!A31)))&amp;", "&amp;(ISNUMBER(SEARCH('Backend Coding'!$F$20,'Budget 23-24'!A31)))&amp;", "&amp;(ISNUMBER(SEARCH('Backend Coding'!$F$21,'Budget 23-24'!A31)))&amp;", "&amp;(ISNUMBER(SEARCH('Backend Coding'!$F$22,'Budget 23-24'!A31)))&amp;", "&amp;(ISNUMBER(SEARCH('Backend Coding'!$F$23,'Budget 23-24'!A31)))&amp;", "&amp;(ISNUMBER(SEARCH('Backend Coding'!$F$24,'Budget 23-24'!A31)))&amp;", "&amp;(ISNUMBER(SEARCH('Backend Coding'!$F$25,'Budget 23-24'!A31)))&amp;", "&amp;(ISNUMBER(SEARCH('Backend Coding'!$F$26,'Budget 23-24'!A31)))</f>
        <v>FALSE, FALSE, FALSE, FALSE, FALSE, FALSE, FALSE, FALSE, FALSE, FALSE, FALSE, FALSE, FALSE, FALSE, FALSE, FALSE, FALSE, FALSE, FALSE, FALSE, FALSE, FALSE, FALSE, FALSE, FALSE</v>
      </c>
      <c r="T31" s="69" t="str">
        <f>(ISNUMBER(SEARCH('Backend Coding'!$H$2,'Budget 23-24'!A31)))&amp;", "&amp;(ISNUMBER(SEARCH('Backend Coding'!$H$3,'Budget 23-24'!A31)))&amp;", "&amp;(ISNUMBER(SEARCH('Backend Coding'!$H$4,'Budget 23-24'!A31)))&amp;", "&amp;(ISNUMBER(SEARCH('Backend Coding'!$H$5,'Budget 23-24'!A31)))&amp;", "&amp;(ISNUMBER(SEARCH('Backend Coding'!$H$6,'Budget 23-24'!A31)))&amp;", "&amp;(ISNUMBER(SEARCH('Backend Coding'!$H$7,'Budget 23-24'!A31)))&amp;", "&amp;(ISNUMBER(SEARCH('Backend Coding'!$H$8,'Budget 23-24'!A31)))&amp;", "&amp;(ISNUMBER(SEARCH('Backend Coding'!$H$9,'Budget 23-24'!A31)))&amp;", "&amp;(ISNUMBER(SEARCH('Backend Coding'!$H$10,'Budget 23-24'!A31)))&amp;", "&amp;(ISNUMBER(SEARCH('Backend Coding'!$H$11,'Budget 23-24'!A31)))&amp;", "&amp;(ISNUMBER(SEARCH('Backend Coding'!$H$12,'Budget 23-24'!A31)))&amp;", "&amp;(ISNUMBER(SEARCH('Backend Coding'!$H$13,'Budget 23-24'!A31)))&amp;", "&amp;(ISNUMBER(SEARCH('Backend Coding'!$H$14,'Budget 23-24'!A31)))&amp;", "&amp;(ISNUMBER(SEARCH('Backend Coding'!$H$15,'Budget 23-24'!A31)))&amp;", "&amp;(ISNUMBER(SEARCH('Backend Coding'!$H$16,'Budget 23-24'!A31)))&amp;", "&amp;(ISNUMBER(SEARCH('Backend Coding'!$H$17,'Budget 23-24'!A31)))&amp;", "&amp;(ISNUMBER(SEARCH('Backend Coding'!$H$18,'Budget 23-24'!A31)))&amp;", "&amp;(ISNUMBER(SEARCH('Backend Coding'!$H$19,'Budget 23-24'!A31)))&amp;", "&amp;(ISNUMBER(SEARCH('Backend Coding'!$H$20,'Budget 23-24'!A31)))&amp;", "&amp;(ISNUMBER(SEARCH('Backend Coding'!$H$21,'Budget 23-24'!A31)))&amp;", "&amp;(ISNUMBER(SEARCH('Backend Coding'!$H$22,'Budget 23-24'!A31)))&amp;", "&amp;(ISNUMBER(SEARCH('Backend Coding'!$H$23,'Budget 23-24'!A31)))&amp;", "&amp;(ISNUMBER(SEARCH('Backend Coding'!$H$24,'Budget 23-24'!A31)))&amp;", "&amp;(ISNUMBER(SEARCH('Backend Coding'!$H$25,'Budget 23-24'!A31)))&amp;", "&amp;(ISNUMBER(SEARCH('Backend Coding'!$H$26,'Budget 23-24'!A31)))</f>
        <v>FALSE, FALSE, FALSE, FALSE, FALSE, FALSE, FALSE, FALSE, FALSE, FALSE, FALSE, FALSE, FALSE, FALSE, FALSE, FALSE, FALSE, FALSE, FALSE, FALSE, FALSE, FALSE, FALSE, FALSE, FALSE</v>
      </c>
      <c r="U31" s="69" t="str">
        <f>(ISNUMBER(SEARCH('Backend Coding'!$J$2,'Budget 23-24'!A31)))&amp;", "&amp;(ISNUMBER(SEARCH('Backend Coding'!$J$3,'Budget 23-24'!A31)))&amp;", "&amp;(ISNUMBER(SEARCH('Backend Coding'!$J$4,'Budget 23-24'!A31)))&amp;", "&amp;(ISNUMBER(SEARCH('Backend Coding'!$J$5,'Budget 23-24'!A31)))&amp;", "&amp;(ISNUMBER(SEARCH('Backend Coding'!$J$6,'Budget 23-24'!A31)))&amp;", "&amp;(ISNUMBER(SEARCH('Backend Coding'!$J$7,'Budget 23-24'!A31)))&amp;", "&amp;(ISNUMBER(SEARCH('Backend Coding'!$J$8,'Budget 23-24'!A31)))&amp;", "&amp;(ISNUMBER(SEARCH('Backend Coding'!$J$9,'Budget 23-24'!A31)))&amp;", "&amp;(ISNUMBER(SEARCH('Backend Coding'!$J$10,'Budget 23-24'!A31)))&amp;", "&amp;(ISNUMBER(SEARCH('Backend Coding'!$J$11,'Budget 23-24'!A31)))&amp;", "&amp;(ISNUMBER(SEARCH('Backend Coding'!$J$12,'Budget 23-24'!A31)))&amp;", "&amp;(ISNUMBER(SEARCH('Backend Coding'!$J$13,'Budget 23-24'!A31)))&amp;", "&amp;(ISNUMBER(SEARCH('Backend Coding'!$J$14,'Budget 23-24'!A31)))&amp;", "&amp;(ISNUMBER(SEARCH('Backend Coding'!$J$15,'Budget 23-24'!A31)))&amp;", "&amp;(ISNUMBER(SEARCH('Backend Coding'!$J$16,'Budget 23-24'!A31)))&amp;", "&amp;(ISNUMBER(SEARCH('Backend Coding'!$J$17,'Budget 23-24'!A31)))&amp;", "&amp;(ISNUMBER(SEARCH('Backend Coding'!$J$18,'Budget 23-24'!A31)))&amp;", "&amp;(ISNUMBER(SEARCH('Backend Coding'!$J$19,'Budget 23-24'!A31)))&amp;", "&amp;(ISNUMBER(SEARCH('Backend Coding'!$J$20,'Budget 23-24'!A31)))&amp;", "&amp;(ISNUMBER(SEARCH('Backend Coding'!$J$21,'Budget 23-24'!A31)))&amp;", "&amp;(ISNUMBER(SEARCH('Backend Coding'!$J$22,'Budget 23-24'!A31)))&amp;", "&amp;(ISNUMBER(SEARCH('Backend Coding'!$J$23,'Budget 23-24'!A31)))&amp;", "&amp;(ISNUMBER(SEARCH('Backend Coding'!$J$24,'Budget 23-24'!A31)))&amp;", "&amp;(ISNUMBER(SEARCH('Backend Coding'!$J$25,'Budget 23-24'!A31)))&amp;", "&amp;(ISNUMBER(SEARCH('Backend Coding'!$J$26,'Budget 23-24'!A31)))</f>
        <v>FALSE, FALSE, FALSE, FALSE, FALSE, FALSE, FALSE, FALSE, FALSE, FALSE, FALSE, FALSE, FALSE, FALSE, FALSE, FALSE, FALSE, FALSE, FALSE, FALSE, FALSE, FALSE, FALSE, FALSE, FALSE</v>
      </c>
    </row>
    <row r="32" spans="1:21" ht="14.25" customHeight="1">
      <c r="A32" s="24" t="s">
        <v>69</v>
      </c>
      <c r="B32" s="60" t="s">
        <v>150</v>
      </c>
      <c r="C32" s="70"/>
      <c r="D32" s="83"/>
      <c r="E32" s="84"/>
      <c r="F32" s="83"/>
      <c r="G32" s="83"/>
      <c r="H32" s="82" t="s">
        <v>148</v>
      </c>
      <c r="I32" s="70"/>
      <c r="J32" s="71" t="s">
        <v>122</v>
      </c>
      <c r="K32" s="62"/>
      <c r="L32" s="62"/>
      <c r="M32" s="63"/>
      <c r="N32" s="63">
        <f>4266.25*1.05</f>
        <v>4479.5625</v>
      </c>
      <c r="O32" s="63"/>
      <c r="P32" s="46">
        <f t="shared" si="0"/>
        <v>4479.5625</v>
      </c>
      <c r="Q32" s="69" t="str">
        <f>(ISNUMBER(SEARCH('Backend Coding'!$B$2,'Budget 23-24'!A32)))&amp;", "&amp;(ISNUMBER(SEARCH('Backend Coding'!$B$3,'Budget 23-24'!A32)))&amp;", "&amp;(ISNUMBER(SEARCH('Backend Coding'!$B$4,'Budget 23-24'!A32)))&amp;", "&amp;(ISNUMBER(SEARCH('Backend Coding'!$B$5,'Budget 23-24'!A32)))&amp;", "&amp;(ISNUMBER(SEARCH('Backend Coding'!$B$6,'Budget 23-24'!A32)))&amp;", "&amp;(ISNUMBER(SEARCH('Backend Coding'!$B$7,'Budget 23-24'!A32)))&amp;", "&amp;(ISNUMBER(SEARCH('Backend Coding'!$B$8,'Budget 23-24'!A32)))&amp;", "&amp;(ISNUMBER(SEARCH('Backend Coding'!$B$9,'Budget 23-24'!A32)))&amp;", "&amp;(ISNUMBER(SEARCH('Backend Coding'!$B$10,'Budget 23-24'!A32)))&amp;", "&amp;(ISNUMBER(SEARCH('Backend Coding'!$B$11,'Budget 23-24'!A32)))&amp;", "&amp;(ISNUMBER(SEARCH('Backend Coding'!$B$12,'Budget 23-24'!A32)))&amp;", "&amp;(ISNUMBER(SEARCH('Backend Coding'!$B$13,'Budget 23-24'!A32)))&amp;", "&amp;(ISNUMBER(SEARCH('Backend Coding'!$B$14,'Budget 23-24'!A32)))&amp;", "&amp;(ISNUMBER(SEARCH('Backend Coding'!$B$15,'Budget 23-24'!A32)))&amp;", "&amp;(ISNUMBER(SEARCH('Backend Coding'!$B$16,'Budget 23-24'!A32)))&amp;", "&amp;(ISNUMBER(SEARCH('Backend Coding'!$B$17,'Budget 23-24'!A32)))&amp;", "&amp;(ISNUMBER(SEARCH('Backend Coding'!$B$18,'Budget 23-24'!A32)))&amp;", "&amp;(ISNUMBER(SEARCH('Backend Coding'!$B$19,'Budget 23-24'!A32)))&amp;", "&amp;(ISNUMBER(SEARCH('Backend Coding'!$B$20,'Budget 23-24'!A32)))&amp;", "&amp;(ISNUMBER(SEARCH('Backend Coding'!$B$21,'Budget 23-24'!A32)))&amp;", "&amp;(ISNUMBER(SEARCH('Backend Coding'!$B$22,'Budget 23-24'!A32)))&amp;", "&amp;(ISNUMBER(SEARCH('Backend Coding'!$B$23,'Budget 23-24'!A32)))&amp;", "&amp;(ISNUMBER(SEARCH('Backend Coding'!$B$24,'Budget 23-24'!A32)))&amp;", "&amp;(ISNUMBER(SEARCH('Backend Coding'!$B$25,'Budget 23-24'!A32)))&amp;", "&amp;(ISNUMBER(SEARCH('Backend Coding'!$B$26,'Budget 23-24'!A32)))</f>
        <v>FALSE, FALSE, FALSE, FALSE, FALSE, FALSE, FALSE, FALSE, FALSE, FALSE, FALSE, FALSE, FALSE, FALSE, FALSE, FALSE, FALSE, FALSE, FALSE, FALSE, FALSE, FALSE, FALSE, FALSE, FALSE</v>
      </c>
      <c r="R32" s="69" t="str">
        <f>(ISNUMBER(SEARCH('Backend Coding'!$D$2,'Budget 23-24'!A32)))&amp;", "&amp;(ISNUMBER(SEARCH('Backend Coding'!$D$3,'Budget 23-24'!A32)))&amp;", "&amp;(ISNUMBER(SEARCH('Backend Coding'!$D$4,'Budget 23-24'!A32)))&amp;", "&amp;(ISNUMBER(SEARCH('Backend Coding'!$D$5,'Budget 23-24'!A32)))&amp;", "&amp;(ISNUMBER(SEARCH('Backend Coding'!$D$6,'Budget 23-24'!A32)))&amp;", "&amp;(ISNUMBER(SEARCH('Backend Coding'!$D$7,'Budget 23-24'!A32)))&amp;", "&amp;(ISNUMBER(SEARCH('Backend Coding'!$D$8,'Budget 23-24'!A32)))&amp;", "&amp;(ISNUMBER(SEARCH('Backend Coding'!$D$9,'Budget 23-24'!A32)))&amp;", "&amp;(ISNUMBER(SEARCH('Backend Coding'!$D$10,'Budget 23-24'!A32)))&amp;", "&amp;(ISNUMBER(SEARCH('Backend Coding'!$D$11,'Budget 23-24'!A32)))&amp;", "&amp;(ISNUMBER(SEARCH('Backend Coding'!$D$12,'Budget 23-24'!A32)))&amp;", "&amp;(ISNUMBER(SEARCH('Backend Coding'!$D$13,'Budget 23-24'!A32)))&amp;", "&amp;(ISNUMBER(SEARCH('Backend Coding'!$D$14,'Budget 23-24'!A32)))&amp;", "&amp;(ISNUMBER(SEARCH('Backend Coding'!$D$15,'Budget 23-24'!A32)))&amp;", "&amp;(ISNUMBER(SEARCH('Backend Coding'!$D$16,'Budget 23-24'!A32)))&amp;", "&amp;(ISNUMBER(SEARCH('Backend Coding'!$D$17,'Budget 23-24'!A32)))&amp;", "&amp;(ISNUMBER(SEARCH('Backend Coding'!$D$18,'Budget 23-24'!A32)))&amp;", "&amp;(ISNUMBER(SEARCH('Backend Coding'!$D$19,'Budget 23-24'!A32)))&amp;", "&amp;(ISNUMBER(SEARCH('Backend Coding'!$D$20,'Budget 23-24'!A32)))&amp;", "&amp;(ISNUMBER(SEARCH('Backend Coding'!$D$21,'Budget 23-24'!A32)))&amp;", "&amp;(ISNUMBER(SEARCH('Backend Coding'!$D$22,'Budget 23-24'!A32)))&amp;", "&amp;(ISNUMBER(SEARCH('Backend Coding'!$D$23,'Budget 23-24'!A32)))&amp;", "&amp;(ISNUMBER(SEARCH('Backend Coding'!$D$24,'Budget 23-24'!A32)))&amp;", "&amp;(ISNUMBER(SEARCH('Backend Coding'!$D$25,'Budget 23-24'!A32)))&amp;", "&amp;(ISNUMBER(SEARCH('Backend Coding'!$D$26,'Budget 23-24'!A32)))</f>
        <v>FALSE, FALSE, FALSE, FALSE, FALSE, FALSE, FALSE, FALSE, FALSE, FALSE, FALSE, FALSE, FALSE, FALSE, FALSE, FALSE, FALSE, FALSE, FALSE, FALSE, FALSE, FALSE, FALSE, FALSE, FALSE</v>
      </c>
      <c r="S32" s="69" t="str">
        <f>(ISNUMBER(SEARCH('Backend Coding'!$F$2,'Budget 23-24'!A32)))&amp;", "&amp;(ISNUMBER(SEARCH('Backend Coding'!$F$3,'Budget 23-24'!A32)))&amp;", "&amp;(ISNUMBER(SEARCH('Backend Coding'!$F$4,'Budget 23-24'!A32)))&amp;", "&amp;(ISNUMBER(SEARCH('Backend Coding'!$F$5,'Budget 23-24'!A32)))&amp;", "&amp;(ISNUMBER(SEARCH('Backend Coding'!$F$6,'Budget 23-24'!A32)))&amp;", "&amp;(ISNUMBER(SEARCH('Backend Coding'!$F$7,'Budget 23-24'!A32)))&amp;", "&amp;(ISNUMBER(SEARCH('Backend Coding'!$F$8,'Budget 23-24'!A32)))&amp;", "&amp;(ISNUMBER(SEARCH('Backend Coding'!$F$9,'Budget 23-24'!A32)))&amp;", "&amp;(ISNUMBER(SEARCH('Backend Coding'!$F$10,'Budget 23-24'!A32)))&amp;", "&amp;(ISNUMBER(SEARCH('Backend Coding'!$F$11,'Budget 23-24'!A32)))&amp;", "&amp;(ISNUMBER(SEARCH('Backend Coding'!$F$12,'Budget 23-24'!A32)))&amp;", "&amp;(ISNUMBER(SEARCH('Backend Coding'!$F$13,'Budget 23-24'!A32)))&amp;", "&amp;(ISNUMBER(SEARCH('Backend Coding'!$F$14,'Budget 23-24'!A32)))&amp;", "&amp;(ISNUMBER(SEARCH('Backend Coding'!$F$15,'Budget 23-24'!A32)))&amp;", "&amp;(ISNUMBER(SEARCH('Backend Coding'!$F$16,'Budget 23-24'!A32)))&amp;", "&amp;(ISNUMBER(SEARCH('Backend Coding'!$F$17,'Budget 23-24'!A32)))&amp;", "&amp;(ISNUMBER(SEARCH('Backend Coding'!$F$18,'Budget 23-24'!A32)))&amp;", "&amp;(ISNUMBER(SEARCH('Backend Coding'!$F$19,'Budget 23-24'!A32)))&amp;", "&amp;(ISNUMBER(SEARCH('Backend Coding'!$F$20,'Budget 23-24'!A32)))&amp;", "&amp;(ISNUMBER(SEARCH('Backend Coding'!$F$21,'Budget 23-24'!A32)))&amp;", "&amp;(ISNUMBER(SEARCH('Backend Coding'!$F$22,'Budget 23-24'!A32)))&amp;", "&amp;(ISNUMBER(SEARCH('Backend Coding'!$F$23,'Budget 23-24'!A32)))&amp;", "&amp;(ISNUMBER(SEARCH('Backend Coding'!$F$24,'Budget 23-24'!A32)))&amp;", "&amp;(ISNUMBER(SEARCH('Backend Coding'!$F$25,'Budget 23-24'!A32)))&amp;", "&amp;(ISNUMBER(SEARCH('Backend Coding'!$F$26,'Budget 23-24'!A32)))</f>
        <v>FALSE, FALSE, FALSE, FALSE, FALSE, FALSE, FALSE, FALSE, FALSE, FALSE, FALSE, FALSE, FALSE, FALSE, FALSE, FALSE, FALSE, FALSE, FALSE, FALSE, FALSE, FALSE, FALSE, FALSE, FALSE</v>
      </c>
      <c r="T32" s="69" t="str">
        <f>(ISNUMBER(SEARCH('Backend Coding'!$H$2,'Budget 23-24'!A32)))&amp;", "&amp;(ISNUMBER(SEARCH('Backend Coding'!$H$3,'Budget 23-24'!A32)))&amp;", "&amp;(ISNUMBER(SEARCH('Backend Coding'!$H$4,'Budget 23-24'!A32)))&amp;", "&amp;(ISNUMBER(SEARCH('Backend Coding'!$H$5,'Budget 23-24'!A32)))&amp;", "&amp;(ISNUMBER(SEARCH('Backend Coding'!$H$6,'Budget 23-24'!A32)))&amp;", "&amp;(ISNUMBER(SEARCH('Backend Coding'!$H$7,'Budget 23-24'!A32)))&amp;", "&amp;(ISNUMBER(SEARCH('Backend Coding'!$H$8,'Budget 23-24'!A32)))&amp;", "&amp;(ISNUMBER(SEARCH('Backend Coding'!$H$9,'Budget 23-24'!A32)))&amp;", "&amp;(ISNUMBER(SEARCH('Backend Coding'!$H$10,'Budget 23-24'!A32)))&amp;", "&amp;(ISNUMBER(SEARCH('Backend Coding'!$H$11,'Budget 23-24'!A32)))&amp;", "&amp;(ISNUMBER(SEARCH('Backend Coding'!$H$12,'Budget 23-24'!A32)))&amp;", "&amp;(ISNUMBER(SEARCH('Backend Coding'!$H$13,'Budget 23-24'!A32)))&amp;", "&amp;(ISNUMBER(SEARCH('Backend Coding'!$H$14,'Budget 23-24'!A32)))&amp;", "&amp;(ISNUMBER(SEARCH('Backend Coding'!$H$15,'Budget 23-24'!A32)))&amp;", "&amp;(ISNUMBER(SEARCH('Backend Coding'!$H$16,'Budget 23-24'!A32)))&amp;", "&amp;(ISNUMBER(SEARCH('Backend Coding'!$H$17,'Budget 23-24'!A32)))&amp;", "&amp;(ISNUMBER(SEARCH('Backend Coding'!$H$18,'Budget 23-24'!A32)))&amp;", "&amp;(ISNUMBER(SEARCH('Backend Coding'!$H$19,'Budget 23-24'!A32)))&amp;", "&amp;(ISNUMBER(SEARCH('Backend Coding'!$H$20,'Budget 23-24'!A32)))&amp;", "&amp;(ISNUMBER(SEARCH('Backend Coding'!$H$21,'Budget 23-24'!A32)))&amp;", "&amp;(ISNUMBER(SEARCH('Backend Coding'!$H$22,'Budget 23-24'!A32)))&amp;", "&amp;(ISNUMBER(SEARCH('Backend Coding'!$H$23,'Budget 23-24'!A32)))&amp;", "&amp;(ISNUMBER(SEARCH('Backend Coding'!$H$24,'Budget 23-24'!A32)))&amp;", "&amp;(ISNUMBER(SEARCH('Backend Coding'!$H$25,'Budget 23-24'!A32)))&amp;", "&amp;(ISNUMBER(SEARCH('Backend Coding'!$H$26,'Budget 23-24'!A32)))</f>
        <v>FALSE, FALSE, FALSE, FALSE, FALSE, FALSE, FALSE, FALSE, FALSE, FALSE, FALSE, FALSE, FALSE, FALSE, FALSE, FALSE, FALSE, FALSE, FALSE, FALSE, FALSE, FALSE, FALSE, FALSE, FALSE</v>
      </c>
      <c r="U32" s="69" t="str">
        <f>(ISNUMBER(SEARCH('Backend Coding'!$J$2,'Budget 23-24'!A32)))&amp;", "&amp;(ISNUMBER(SEARCH('Backend Coding'!$J$3,'Budget 23-24'!A32)))&amp;", "&amp;(ISNUMBER(SEARCH('Backend Coding'!$J$4,'Budget 23-24'!A32)))&amp;", "&amp;(ISNUMBER(SEARCH('Backend Coding'!$J$5,'Budget 23-24'!A32)))&amp;", "&amp;(ISNUMBER(SEARCH('Backend Coding'!$J$6,'Budget 23-24'!A32)))&amp;", "&amp;(ISNUMBER(SEARCH('Backend Coding'!$J$7,'Budget 23-24'!A32)))&amp;", "&amp;(ISNUMBER(SEARCH('Backend Coding'!$J$8,'Budget 23-24'!A32)))&amp;", "&amp;(ISNUMBER(SEARCH('Backend Coding'!$J$9,'Budget 23-24'!A32)))&amp;", "&amp;(ISNUMBER(SEARCH('Backend Coding'!$J$10,'Budget 23-24'!A32)))&amp;", "&amp;(ISNUMBER(SEARCH('Backend Coding'!$J$11,'Budget 23-24'!A32)))&amp;", "&amp;(ISNUMBER(SEARCH('Backend Coding'!$J$12,'Budget 23-24'!A32)))&amp;", "&amp;(ISNUMBER(SEARCH('Backend Coding'!$J$13,'Budget 23-24'!A32)))&amp;", "&amp;(ISNUMBER(SEARCH('Backend Coding'!$J$14,'Budget 23-24'!A32)))&amp;", "&amp;(ISNUMBER(SEARCH('Backend Coding'!$J$15,'Budget 23-24'!A32)))&amp;", "&amp;(ISNUMBER(SEARCH('Backend Coding'!$J$16,'Budget 23-24'!A32)))&amp;", "&amp;(ISNUMBER(SEARCH('Backend Coding'!$J$17,'Budget 23-24'!A32)))&amp;", "&amp;(ISNUMBER(SEARCH('Backend Coding'!$J$18,'Budget 23-24'!A32)))&amp;", "&amp;(ISNUMBER(SEARCH('Backend Coding'!$J$19,'Budget 23-24'!A32)))&amp;", "&amp;(ISNUMBER(SEARCH('Backend Coding'!$J$20,'Budget 23-24'!A32)))&amp;", "&amp;(ISNUMBER(SEARCH('Backend Coding'!$J$21,'Budget 23-24'!A32)))&amp;", "&amp;(ISNUMBER(SEARCH('Backend Coding'!$J$22,'Budget 23-24'!A32)))&amp;", "&amp;(ISNUMBER(SEARCH('Backend Coding'!$J$23,'Budget 23-24'!A32)))&amp;", "&amp;(ISNUMBER(SEARCH('Backend Coding'!$J$24,'Budget 23-24'!A32)))&amp;", "&amp;(ISNUMBER(SEARCH('Backend Coding'!$J$25,'Budget 23-24'!A32)))&amp;", "&amp;(ISNUMBER(SEARCH('Backend Coding'!$J$26,'Budget 23-24'!A32)))</f>
        <v>FALSE, FALSE, FALSE, FALSE, FALSE, FALSE, FALSE, FALSE, FALSE, FALSE, FALSE, FALSE, FALSE, FALSE, FALSE, FALSE, FALSE, FALSE, FALSE, FALSE, FALSE, FALSE, FALSE, FALSE, FALSE</v>
      </c>
    </row>
    <row r="33" spans="1:21" ht="14.25" customHeight="1">
      <c r="A33" s="24" t="s">
        <v>30</v>
      </c>
      <c r="B33" s="60" t="s">
        <v>151</v>
      </c>
      <c r="C33" s="70"/>
      <c r="D33" s="82">
        <v>1</v>
      </c>
      <c r="E33" s="82" t="s">
        <v>109</v>
      </c>
      <c r="F33" s="83"/>
      <c r="G33" s="83"/>
      <c r="H33" s="82" t="s">
        <v>148</v>
      </c>
      <c r="I33" s="70"/>
      <c r="J33" s="71">
        <v>112</v>
      </c>
      <c r="K33" s="62"/>
      <c r="L33" s="62"/>
      <c r="M33" s="63"/>
      <c r="N33" s="63">
        <f>33426.89*1.05</f>
        <v>35098.234499999999</v>
      </c>
      <c r="O33" s="63"/>
      <c r="P33" s="46">
        <f t="shared" si="0"/>
        <v>35098.234499999999</v>
      </c>
      <c r="Q33" s="69" t="str">
        <f>(ISNUMBER(SEARCH('Backend Coding'!$B$2,'Budget 23-24'!A33)))&amp;", "&amp;(ISNUMBER(SEARCH('Backend Coding'!$B$3,'Budget 23-24'!A33)))&amp;", "&amp;(ISNUMBER(SEARCH('Backend Coding'!$B$4,'Budget 23-24'!A33)))&amp;", "&amp;(ISNUMBER(SEARCH('Backend Coding'!$B$5,'Budget 23-24'!A33)))&amp;", "&amp;(ISNUMBER(SEARCH('Backend Coding'!$B$6,'Budget 23-24'!A33)))&amp;", "&amp;(ISNUMBER(SEARCH('Backend Coding'!$B$7,'Budget 23-24'!A33)))&amp;", "&amp;(ISNUMBER(SEARCH('Backend Coding'!$B$8,'Budget 23-24'!A33)))&amp;", "&amp;(ISNUMBER(SEARCH('Backend Coding'!$B$9,'Budget 23-24'!A33)))&amp;", "&amp;(ISNUMBER(SEARCH('Backend Coding'!$B$10,'Budget 23-24'!A33)))&amp;", "&amp;(ISNUMBER(SEARCH('Backend Coding'!$B$11,'Budget 23-24'!A33)))&amp;", "&amp;(ISNUMBER(SEARCH('Backend Coding'!$B$12,'Budget 23-24'!A33)))&amp;", "&amp;(ISNUMBER(SEARCH('Backend Coding'!$B$13,'Budget 23-24'!A33)))&amp;", "&amp;(ISNUMBER(SEARCH('Backend Coding'!$B$14,'Budget 23-24'!A33)))&amp;", "&amp;(ISNUMBER(SEARCH('Backend Coding'!$B$15,'Budget 23-24'!A33)))&amp;", "&amp;(ISNUMBER(SEARCH('Backend Coding'!$B$16,'Budget 23-24'!A33)))&amp;", "&amp;(ISNUMBER(SEARCH('Backend Coding'!$B$17,'Budget 23-24'!A33)))&amp;", "&amp;(ISNUMBER(SEARCH('Backend Coding'!$B$18,'Budget 23-24'!A33)))&amp;", "&amp;(ISNUMBER(SEARCH('Backend Coding'!$B$19,'Budget 23-24'!A33)))&amp;", "&amp;(ISNUMBER(SEARCH('Backend Coding'!$B$20,'Budget 23-24'!A33)))&amp;", "&amp;(ISNUMBER(SEARCH('Backend Coding'!$B$21,'Budget 23-24'!A33)))&amp;", "&amp;(ISNUMBER(SEARCH('Backend Coding'!$B$22,'Budget 23-24'!A33)))&amp;", "&amp;(ISNUMBER(SEARCH('Backend Coding'!$B$23,'Budget 23-24'!A33)))&amp;", "&amp;(ISNUMBER(SEARCH('Backend Coding'!$B$24,'Budget 23-24'!A33)))&amp;", "&amp;(ISNUMBER(SEARCH('Backend Coding'!$B$25,'Budget 23-24'!A33)))&amp;", "&amp;(ISNUMBER(SEARCH('Backend Coding'!$B$26,'Budget 23-24'!A33)))</f>
        <v>FALSE, FALSE, FALSE, FALSE, FALSE, FALSE, FALSE, FALSE, FALSE, FALSE, FALSE, FALSE, FALSE, FALSE, FALSE, FALSE, FALSE, FALSE, FALSE, FALSE, FALSE, FALSE, FALSE, FALSE, FALSE</v>
      </c>
      <c r="R33" s="69" t="str">
        <f>(ISNUMBER(SEARCH('Backend Coding'!$D$2,'Budget 23-24'!A33)))&amp;", "&amp;(ISNUMBER(SEARCH('Backend Coding'!$D$3,'Budget 23-24'!A33)))&amp;", "&amp;(ISNUMBER(SEARCH('Backend Coding'!$D$4,'Budget 23-24'!A33)))&amp;", "&amp;(ISNUMBER(SEARCH('Backend Coding'!$D$5,'Budget 23-24'!A33)))&amp;", "&amp;(ISNUMBER(SEARCH('Backend Coding'!$D$6,'Budget 23-24'!A33)))&amp;", "&amp;(ISNUMBER(SEARCH('Backend Coding'!$D$7,'Budget 23-24'!A33)))&amp;", "&amp;(ISNUMBER(SEARCH('Backend Coding'!$D$8,'Budget 23-24'!A33)))&amp;", "&amp;(ISNUMBER(SEARCH('Backend Coding'!$D$9,'Budget 23-24'!A33)))&amp;", "&amp;(ISNUMBER(SEARCH('Backend Coding'!$D$10,'Budget 23-24'!A33)))&amp;", "&amp;(ISNUMBER(SEARCH('Backend Coding'!$D$11,'Budget 23-24'!A33)))&amp;", "&amp;(ISNUMBER(SEARCH('Backend Coding'!$D$12,'Budget 23-24'!A33)))&amp;", "&amp;(ISNUMBER(SEARCH('Backend Coding'!$D$13,'Budget 23-24'!A33)))&amp;", "&amp;(ISNUMBER(SEARCH('Backend Coding'!$D$14,'Budget 23-24'!A33)))&amp;", "&amp;(ISNUMBER(SEARCH('Backend Coding'!$D$15,'Budget 23-24'!A33)))&amp;", "&amp;(ISNUMBER(SEARCH('Backend Coding'!$D$16,'Budget 23-24'!A33)))&amp;", "&amp;(ISNUMBER(SEARCH('Backend Coding'!$D$17,'Budget 23-24'!A33)))&amp;", "&amp;(ISNUMBER(SEARCH('Backend Coding'!$D$18,'Budget 23-24'!A33)))&amp;", "&amp;(ISNUMBER(SEARCH('Backend Coding'!$D$19,'Budget 23-24'!A33)))&amp;", "&amp;(ISNUMBER(SEARCH('Backend Coding'!$D$20,'Budget 23-24'!A33)))&amp;", "&amp;(ISNUMBER(SEARCH('Backend Coding'!$D$21,'Budget 23-24'!A33)))&amp;", "&amp;(ISNUMBER(SEARCH('Backend Coding'!$D$22,'Budget 23-24'!A33)))&amp;", "&amp;(ISNUMBER(SEARCH('Backend Coding'!$D$23,'Budget 23-24'!A33)))&amp;", "&amp;(ISNUMBER(SEARCH('Backend Coding'!$D$24,'Budget 23-24'!A33)))&amp;", "&amp;(ISNUMBER(SEARCH('Backend Coding'!$D$25,'Budget 23-24'!A33)))&amp;", "&amp;(ISNUMBER(SEARCH('Backend Coding'!$D$26,'Budget 23-24'!A33)))</f>
        <v>FALSE, FALSE, FALSE, FALSE, FALSE, FALSE, FALSE, FALSE, FALSE, FALSE, FALSE, FALSE, FALSE, FALSE, FALSE, FALSE, FALSE, FALSE, FALSE, FALSE, FALSE, FALSE, FALSE, FALSE, FALSE</v>
      </c>
      <c r="S33" s="69" t="str">
        <f>(ISNUMBER(SEARCH('Backend Coding'!$F$2,'Budget 23-24'!A33)))&amp;", "&amp;(ISNUMBER(SEARCH('Backend Coding'!$F$3,'Budget 23-24'!A33)))&amp;", "&amp;(ISNUMBER(SEARCH('Backend Coding'!$F$4,'Budget 23-24'!A33)))&amp;", "&amp;(ISNUMBER(SEARCH('Backend Coding'!$F$5,'Budget 23-24'!A33)))&amp;", "&amp;(ISNUMBER(SEARCH('Backend Coding'!$F$6,'Budget 23-24'!A33)))&amp;", "&amp;(ISNUMBER(SEARCH('Backend Coding'!$F$7,'Budget 23-24'!A33)))&amp;", "&amp;(ISNUMBER(SEARCH('Backend Coding'!$F$8,'Budget 23-24'!A33)))&amp;", "&amp;(ISNUMBER(SEARCH('Backend Coding'!$F$9,'Budget 23-24'!A33)))&amp;", "&amp;(ISNUMBER(SEARCH('Backend Coding'!$F$10,'Budget 23-24'!A33)))&amp;", "&amp;(ISNUMBER(SEARCH('Backend Coding'!$F$11,'Budget 23-24'!A33)))&amp;", "&amp;(ISNUMBER(SEARCH('Backend Coding'!$F$12,'Budget 23-24'!A33)))&amp;", "&amp;(ISNUMBER(SEARCH('Backend Coding'!$F$13,'Budget 23-24'!A33)))&amp;", "&amp;(ISNUMBER(SEARCH('Backend Coding'!$F$14,'Budget 23-24'!A33)))&amp;", "&amp;(ISNUMBER(SEARCH('Backend Coding'!$F$15,'Budget 23-24'!A33)))&amp;", "&amp;(ISNUMBER(SEARCH('Backend Coding'!$F$16,'Budget 23-24'!A33)))&amp;", "&amp;(ISNUMBER(SEARCH('Backend Coding'!$F$17,'Budget 23-24'!A33)))&amp;", "&amp;(ISNUMBER(SEARCH('Backend Coding'!$F$18,'Budget 23-24'!A33)))&amp;", "&amp;(ISNUMBER(SEARCH('Backend Coding'!$F$19,'Budget 23-24'!A33)))&amp;", "&amp;(ISNUMBER(SEARCH('Backend Coding'!$F$20,'Budget 23-24'!A33)))&amp;", "&amp;(ISNUMBER(SEARCH('Backend Coding'!$F$21,'Budget 23-24'!A33)))&amp;", "&amp;(ISNUMBER(SEARCH('Backend Coding'!$F$22,'Budget 23-24'!A33)))&amp;", "&amp;(ISNUMBER(SEARCH('Backend Coding'!$F$23,'Budget 23-24'!A33)))&amp;", "&amp;(ISNUMBER(SEARCH('Backend Coding'!$F$24,'Budget 23-24'!A33)))&amp;", "&amp;(ISNUMBER(SEARCH('Backend Coding'!$F$25,'Budget 23-24'!A33)))&amp;", "&amp;(ISNUMBER(SEARCH('Backend Coding'!$F$26,'Budget 23-24'!A33)))</f>
        <v>FALSE, FALSE, FALSE, FALSE, FALSE, FALSE, FALSE, FALSE, FALSE, FALSE, FALSE, FALSE, FALSE, FALSE, FALSE, FALSE, FALSE, FALSE, FALSE, FALSE, FALSE, FALSE, FALSE, FALSE, FALSE</v>
      </c>
      <c r="T33" s="69" t="str">
        <f>(ISNUMBER(SEARCH('Backend Coding'!$H$2,'Budget 23-24'!A33)))&amp;", "&amp;(ISNUMBER(SEARCH('Backend Coding'!$H$3,'Budget 23-24'!A33)))&amp;", "&amp;(ISNUMBER(SEARCH('Backend Coding'!$H$4,'Budget 23-24'!A33)))&amp;", "&amp;(ISNUMBER(SEARCH('Backend Coding'!$H$5,'Budget 23-24'!A33)))&amp;", "&amp;(ISNUMBER(SEARCH('Backend Coding'!$H$6,'Budget 23-24'!A33)))&amp;", "&amp;(ISNUMBER(SEARCH('Backend Coding'!$H$7,'Budget 23-24'!A33)))&amp;", "&amp;(ISNUMBER(SEARCH('Backend Coding'!$H$8,'Budget 23-24'!A33)))&amp;", "&amp;(ISNUMBER(SEARCH('Backend Coding'!$H$9,'Budget 23-24'!A33)))&amp;", "&amp;(ISNUMBER(SEARCH('Backend Coding'!$H$10,'Budget 23-24'!A33)))&amp;", "&amp;(ISNUMBER(SEARCH('Backend Coding'!$H$11,'Budget 23-24'!A33)))&amp;", "&amp;(ISNUMBER(SEARCH('Backend Coding'!$H$12,'Budget 23-24'!A33)))&amp;", "&amp;(ISNUMBER(SEARCH('Backend Coding'!$H$13,'Budget 23-24'!A33)))&amp;", "&amp;(ISNUMBER(SEARCH('Backend Coding'!$H$14,'Budget 23-24'!A33)))&amp;", "&amp;(ISNUMBER(SEARCH('Backend Coding'!$H$15,'Budget 23-24'!A33)))&amp;", "&amp;(ISNUMBER(SEARCH('Backend Coding'!$H$16,'Budget 23-24'!A33)))&amp;", "&amp;(ISNUMBER(SEARCH('Backend Coding'!$H$17,'Budget 23-24'!A33)))&amp;", "&amp;(ISNUMBER(SEARCH('Backend Coding'!$H$18,'Budget 23-24'!A33)))&amp;", "&amp;(ISNUMBER(SEARCH('Backend Coding'!$H$19,'Budget 23-24'!A33)))&amp;", "&amp;(ISNUMBER(SEARCH('Backend Coding'!$H$20,'Budget 23-24'!A33)))&amp;", "&amp;(ISNUMBER(SEARCH('Backend Coding'!$H$21,'Budget 23-24'!A33)))&amp;", "&amp;(ISNUMBER(SEARCH('Backend Coding'!$H$22,'Budget 23-24'!A33)))&amp;", "&amp;(ISNUMBER(SEARCH('Backend Coding'!$H$23,'Budget 23-24'!A33)))&amp;", "&amp;(ISNUMBER(SEARCH('Backend Coding'!$H$24,'Budget 23-24'!A33)))&amp;", "&amp;(ISNUMBER(SEARCH('Backend Coding'!$H$25,'Budget 23-24'!A33)))&amp;", "&amp;(ISNUMBER(SEARCH('Backend Coding'!$H$26,'Budget 23-24'!A33)))</f>
        <v>FALSE, FALSE, FALSE, FALSE, FALSE, FALSE, FALSE, FALSE, FALSE, FALSE, FALSE, FALSE, FALSE, FALSE, FALSE, FALSE, FALSE, FALSE, FALSE, FALSE, FALSE, FALSE, FALSE, FALSE, FALSE</v>
      </c>
      <c r="U33" s="69" t="str">
        <f>(ISNUMBER(SEARCH('Backend Coding'!$J$2,'Budget 23-24'!A33)))&amp;", "&amp;(ISNUMBER(SEARCH('Backend Coding'!$J$3,'Budget 23-24'!A33)))&amp;", "&amp;(ISNUMBER(SEARCH('Backend Coding'!$J$4,'Budget 23-24'!A33)))&amp;", "&amp;(ISNUMBER(SEARCH('Backend Coding'!$J$5,'Budget 23-24'!A33)))&amp;", "&amp;(ISNUMBER(SEARCH('Backend Coding'!$J$6,'Budget 23-24'!A33)))&amp;", "&amp;(ISNUMBER(SEARCH('Backend Coding'!$J$7,'Budget 23-24'!A33)))&amp;", "&amp;(ISNUMBER(SEARCH('Backend Coding'!$J$8,'Budget 23-24'!A33)))&amp;", "&amp;(ISNUMBER(SEARCH('Backend Coding'!$J$9,'Budget 23-24'!A33)))&amp;", "&amp;(ISNUMBER(SEARCH('Backend Coding'!$J$10,'Budget 23-24'!A33)))&amp;", "&amp;(ISNUMBER(SEARCH('Backend Coding'!$J$11,'Budget 23-24'!A33)))&amp;", "&amp;(ISNUMBER(SEARCH('Backend Coding'!$J$12,'Budget 23-24'!A33)))&amp;", "&amp;(ISNUMBER(SEARCH('Backend Coding'!$J$13,'Budget 23-24'!A33)))&amp;", "&amp;(ISNUMBER(SEARCH('Backend Coding'!$J$14,'Budget 23-24'!A33)))&amp;", "&amp;(ISNUMBER(SEARCH('Backend Coding'!$J$15,'Budget 23-24'!A33)))&amp;", "&amp;(ISNUMBER(SEARCH('Backend Coding'!$J$16,'Budget 23-24'!A33)))&amp;", "&amp;(ISNUMBER(SEARCH('Backend Coding'!$J$17,'Budget 23-24'!A33)))&amp;", "&amp;(ISNUMBER(SEARCH('Backend Coding'!$J$18,'Budget 23-24'!A33)))&amp;", "&amp;(ISNUMBER(SEARCH('Backend Coding'!$J$19,'Budget 23-24'!A33)))&amp;", "&amp;(ISNUMBER(SEARCH('Backend Coding'!$J$20,'Budget 23-24'!A33)))&amp;", "&amp;(ISNUMBER(SEARCH('Backend Coding'!$J$21,'Budget 23-24'!A33)))&amp;", "&amp;(ISNUMBER(SEARCH('Backend Coding'!$J$22,'Budget 23-24'!A33)))&amp;", "&amp;(ISNUMBER(SEARCH('Backend Coding'!$J$23,'Budget 23-24'!A33)))&amp;", "&amp;(ISNUMBER(SEARCH('Backend Coding'!$J$24,'Budget 23-24'!A33)))&amp;", "&amp;(ISNUMBER(SEARCH('Backend Coding'!$J$25,'Budget 23-24'!A33)))&amp;", "&amp;(ISNUMBER(SEARCH('Backend Coding'!$J$26,'Budget 23-24'!A33)))</f>
        <v>FALSE, FALSE, FALSE, FALSE, FALSE, FALSE, FALSE, FALSE, FALSE, FALSE, FALSE, FALSE, FALSE, FALSE, FALSE, FALSE, FALSE, FALSE, FALSE, FALSE, FALSE, FALSE, FALSE, FALSE, FALSE</v>
      </c>
    </row>
    <row r="34" spans="1:21" ht="14.25" customHeight="1">
      <c r="A34" s="24" t="s">
        <v>67</v>
      </c>
      <c r="B34" s="60" t="s">
        <v>152</v>
      </c>
      <c r="C34" s="71" t="s">
        <v>153</v>
      </c>
      <c r="D34" s="83"/>
      <c r="E34" s="83"/>
      <c r="F34" s="83"/>
      <c r="G34" s="83"/>
      <c r="H34" s="82" t="s">
        <v>154</v>
      </c>
      <c r="I34" s="70"/>
      <c r="J34" s="71" t="s">
        <v>127</v>
      </c>
      <c r="K34" s="62"/>
      <c r="L34" s="62"/>
      <c r="M34" s="63"/>
      <c r="N34" s="63">
        <v>28000</v>
      </c>
      <c r="O34" s="63"/>
      <c r="P34" s="46">
        <f t="shared" si="0"/>
        <v>28000</v>
      </c>
      <c r="Q34" s="69" t="str">
        <f>(ISNUMBER(SEARCH('Backend Coding'!$B$2,'Budget 23-24'!A34)))&amp;", "&amp;(ISNUMBER(SEARCH('Backend Coding'!$B$3,'Budget 23-24'!A34)))&amp;", "&amp;(ISNUMBER(SEARCH('Backend Coding'!$B$4,'Budget 23-24'!A34)))&amp;", "&amp;(ISNUMBER(SEARCH('Backend Coding'!$B$5,'Budget 23-24'!A34)))&amp;", "&amp;(ISNUMBER(SEARCH('Backend Coding'!$B$6,'Budget 23-24'!A34)))&amp;", "&amp;(ISNUMBER(SEARCH('Backend Coding'!$B$7,'Budget 23-24'!A34)))&amp;", "&amp;(ISNUMBER(SEARCH('Backend Coding'!$B$8,'Budget 23-24'!A34)))&amp;", "&amp;(ISNUMBER(SEARCH('Backend Coding'!$B$9,'Budget 23-24'!A34)))&amp;", "&amp;(ISNUMBER(SEARCH('Backend Coding'!$B$10,'Budget 23-24'!A34)))&amp;", "&amp;(ISNUMBER(SEARCH('Backend Coding'!$B$11,'Budget 23-24'!A34)))&amp;", "&amp;(ISNUMBER(SEARCH('Backend Coding'!$B$12,'Budget 23-24'!A34)))&amp;", "&amp;(ISNUMBER(SEARCH('Backend Coding'!$B$13,'Budget 23-24'!A34)))&amp;", "&amp;(ISNUMBER(SEARCH('Backend Coding'!$B$14,'Budget 23-24'!A34)))&amp;", "&amp;(ISNUMBER(SEARCH('Backend Coding'!$B$15,'Budget 23-24'!A34)))&amp;", "&amp;(ISNUMBER(SEARCH('Backend Coding'!$B$16,'Budget 23-24'!A34)))&amp;", "&amp;(ISNUMBER(SEARCH('Backend Coding'!$B$17,'Budget 23-24'!A34)))&amp;", "&amp;(ISNUMBER(SEARCH('Backend Coding'!$B$18,'Budget 23-24'!A34)))&amp;", "&amp;(ISNUMBER(SEARCH('Backend Coding'!$B$19,'Budget 23-24'!A34)))&amp;", "&amp;(ISNUMBER(SEARCH('Backend Coding'!$B$20,'Budget 23-24'!A34)))&amp;", "&amp;(ISNUMBER(SEARCH('Backend Coding'!$B$21,'Budget 23-24'!A34)))&amp;", "&amp;(ISNUMBER(SEARCH('Backend Coding'!$B$22,'Budget 23-24'!A34)))&amp;", "&amp;(ISNUMBER(SEARCH('Backend Coding'!$B$23,'Budget 23-24'!A34)))&amp;", "&amp;(ISNUMBER(SEARCH('Backend Coding'!$B$24,'Budget 23-24'!A34)))&amp;", "&amp;(ISNUMBER(SEARCH('Backend Coding'!$B$25,'Budget 23-24'!A34)))&amp;", "&amp;(ISNUMBER(SEARCH('Backend Coding'!$B$26,'Budget 23-24'!A34)))</f>
        <v>FALSE, FALSE, FALSE, FALSE, FALSE, FALSE, FALSE, FALSE, FALSE, FALSE, FALSE, FALSE, FALSE, FALSE, FALSE, FALSE, FALSE, FALSE, FALSE, FALSE, FALSE, FALSE, FALSE, FALSE, FALSE</v>
      </c>
      <c r="R34" s="69" t="str">
        <f>(ISNUMBER(SEARCH('Backend Coding'!$D$2,'Budget 23-24'!A34)))&amp;", "&amp;(ISNUMBER(SEARCH('Backend Coding'!$D$3,'Budget 23-24'!A34)))&amp;", "&amp;(ISNUMBER(SEARCH('Backend Coding'!$D$4,'Budget 23-24'!A34)))&amp;", "&amp;(ISNUMBER(SEARCH('Backend Coding'!$D$5,'Budget 23-24'!A34)))&amp;", "&amp;(ISNUMBER(SEARCH('Backend Coding'!$D$6,'Budget 23-24'!A34)))&amp;", "&amp;(ISNUMBER(SEARCH('Backend Coding'!$D$7,'Budget 23-24'!A34)))&amp;", "&amp;(ISNUMBER(SEARCH('Backend Coding'!$D$8,'Budget 23-24'!A34)))&amp;", "&amp;(ISNUMBER(SEARCH('Backend Coding'!$D$9,'Budget 23-24'!A34)))&amp;", "&amp;(ISNUMBER(SEARCH('Backend Coding'!$D$10,'Budget 23-24'!A34)))&amp;", "&amp;(ISNUMBER(SEARCH('Backend Coding'!$D$11,'Budget 23-24'!A34)))&amp;", "&amp;(ISNUMBER(SEARCH('Backend Coding'!$D$12,'Budget 23-24'!A34)))&amp;", "&amp;(ISNUMBER(SEARCH('Backend Coding'!$D$13,'Budget 23-24'!A34)))&amp;", "&amp;(ISNUMBER(SEARCH('Backend Coding'!$D$14,'Budget 23-24'!A34)))&amp;", "&amp;(ISNUMBER(SEARCH('Backend Coding'!$D$15,'Budget 23-24'!A34)))&amp;", "&amp;(ISNUMBER(SEARCH('Backend Coding'!$D$16,'Budget 23-24'!A34)))&amp;", "&amp;(ISNUMBER(SEARCH('Backend Coding'!$D$17,'Budget 23-24'!A34)))&amp;", "&amp;(ISNUMBER(SEARCH('Backend Coding'!$D$18,'Budget 23-24'!A34)))&amp;", "&amp;(ISNUMBER(SEARCH('Backend Coding'!$D$19,'Budget 23-24'!A34)))&amp;", "&amp;(ISNUMBER(SEARCH('Backend Coding'!$D$20,'Budget 23-24'!A34)))&amp;", "&amp;(ISNUMBER(SEARCH('Backend Coding'!$D$21,'Budget 23-24'!A34)))&amp;", "&amp;(ISNUMBER(SEARCH('Backend Coding'!$D$22,'Budget 23-24'!A34)))&amp;", "&amp;(ISNUMBER(SEARCH('Backend Coding'!$D$23,'Budget 23-24'!A34)))&amp;", "&amp;(ISNUMBER(SEARCH('Backend Coding'!$D$24,'Budget 23-24'!A34)))&amp;", "&amp;(ISNUMBER(SEARCH('Backend Coding'!$D$25,'Budget 23-24'!A34)))&amp;", "&amp;(ISNUMBER(SEARCH('Backend Coding'!$D$26,'Budget 23-24'!A34)))</f>
        <v>FALSE, FALSE, FALSE, FALSE, FALSE, FALSE, FALSE, FALSE, FALSE, FALSE, FALSE, FALSE, FALSE, FALSE, FALSE, FALSE, FALSE, FALSE, FALSE, FALSE, FALSE, FALSE, FALSE, FALSE, FALSE</v>
      </c>
      <c r="S34" s="69" t="str">
        <f>(ISNUMBER(SEARCH('Backend Coding'!$F$2,'Budget 23-24'!A34)))&amp;", "&amp;(ISNUMBER(SEARCH('Backend Coding'!$F$3,'Budget 23-24'!A34)))&amp;", "&amp;(ISNUMBER(SEARCH('Backend Coding'!$F$4,'Budget 23-24'!A34)))&amp;", "&amp;(ISNUMBER(SEARCH('Backend Coding'!$F$5,'Budget 23-24'!A34)))&amp;", "&amp;(ISNUMBER(SEARCH('Backend Coding'!$F$6,'Budget 23-24'!A34)))&amp;", "&amp;(ISNUMBER(SEARCH('Backend Coding'!$F$7,'Budget 23-24'!A34)))&amp;", "&amp;(ISNUMBER(SEARCH('Backend Coding'!$F$8,'Budget 23-24'!A34)))&amp;", "&amp;(ISNUMBER(SEARCH('Backend Coding'!$F$9,'Budget 23-24'!A34)))&amp;", "&amp;(ISNUMBER(SEARCH('Backend Coding'!$F$10,'Budget 23-24'!A34)))&amp;", "&amp;(ISNUMBER(SEARCH('Backend Coding'!$F$11,'Budget 23-24'!A34)))&amp;", "&amp;(ISNUMBER(SEARCH('Backend Coding'!$F$12,'Budget 23-24'!A34)))&amp;", "&amp;(ISNUMBER(SEARCH('Backend Coding'!$F$13,'Budget 23-24'!A34)))&amp;", "&amp;(ISNUMBER(SEARCH('Backend Coding'!$F$14,'Budget 23-24'!A34)))&amp;", "&amp;(ISNUMBER(SEARCH('Backend Coding'!$F$15,'Budget 23-24'!A34)))&amp;", "&amp;(ISNUMBER(SEARCH('Backend Coding'!$F$16,'Budget 23-24'!A34)))&amp;", "&amp;(ISNUMBER(SEARCH('Backend Coding'!$F$17,'Budget 23-24'!A34)))&amp;", "&amp;(ISNUMBER(SEARCH('Backend Coding'!$F$18,'Budget 23-24'!A34)))&amp;", "&amp;(ISNUMBER(SEARCH('Backend Coding'!$F$19,'Budget 23-24'!A34)))&amp;", "&amp;(ISNUMBER(SEARCH('Backend Coding'!$F$20,'Budget 23-24'!A34)))&amp;", "&amp;(ISNUMBER(SEARCH('Backend Coding'!$F$21,'Budget 23-24'!A34)))&amp;", "&amp;(ISNUMBER(SEARCH('Backend Coding'!$F$22,'Budget 23-24'!A34)))&amp;", "&amp;(ISNUMBER(SEARCH('Backend Coding'!$F$23,'Budget 23-24'!A34)))&amp;", "&amp;(ISNUMBER(SEARCH('Backend Coding'!$F$24,'Budget 23-24'!A34)))&amp;", "&amp;(ISNUMBER(SEARCH('Backend Coding'!$F$25,'Budget 23-24'!A34)))&amp;", "&amp;(ISNUMBER(SEARCH('Backend Coding'!$F$26,'Budget 23-24'!A34)))</f>
        <v>FALSE, FALSE, FALSE, FALSE, FALSE, FALSE, FALSE, FALSE, FALSE, FALSE, FALSE, FALSE, FALSE, FALSE, FALSE, FALSE, FALSE, FALSE, FALSE, FALSE, FALSE, FALSE, FALSE, FALSE, FALSE</v>
      </c>
      <c r="T34" s="69" t="str">
        <f>(ISNUMBER(SEARCH('Backend Coding'!$H$2,'Budget 23-24'!A34)))&amp;", "&amp;(ISNUMBER(SEARCH('Backend Coding'!$H$3,'Budget 23-24'!A34)))&amp;", "&amp;(ISNUMBER(SEARCH('Backend Coding'!$H$4,'Budget 23-24'!A34)))&amp;", "&amp;(ISNUMBER(SEARCH('Backend Coding'!$H$5,'Budget 23-24'!A34)))&amp;", "&amp;(ISNUMBER(SEARCH('Backend Coding'!$H$6,'Budget 23-24'!A34)))&amp;", "&amp;(ISNUMBER(SEARCH('Backend Coding'!$H$7,'Budget 23-24'!A34)))&amp;", "&amp;(ISNUMBER(SEARCH('Backend Coding'!$H$8,'Budget 23-24'!A34)))&amp;", "&amp;(ISNUMBER(SEARCH('Backend Coding'!$H$9,'Budget 23-24'!A34)))&amp;", "&amp;(ISNUMBER(SEARCH('Backend Coding'!$H$10,'Budget 23-24'!A34)))&amp;", "&amp;(ISNUMBER(SEARCH('Backend Coding'!$H$11,'Budget 23-24'!A34)))&amp;", "&amp;(ISNUMBER(SEARCH('Backend Coding'!$H$12,'Budget 23-24'!A34)))&amp;", "&amp;(ISNUMBER(SEARCH('Backend Coding'!$H$13,'Budget 23-24'!A34)))&amp;", "&amp;(ISNUMBER(SEARCH('Backend Coding'!$H$14,'Budget 23-24'!A34)))&amp;", "&amp;(ISNUMBER(SEARCH('Backend Coding'!$H$15,'Budget 23-24'!A34)))&amp;", "&amp;(ISNUMBER(SEARCH('Backend Coding'!$H$16,'Budget 23-24'!A34)))&amp;", "&amp;(ISNUMBER(SEARCH('Backend Coding'!$H$17,'Budget 23-24'!A34)))&amp;", "&amp;(ISNUMBER(SEARCH('Backend Coding'!$H$18,'Budget 23-24'!A34)))&amp;", "&amp;(ISNUMBER(SEARCH('Backend Coding'!$H$19,'Budget 23-24'!A34)))&amp;", "&amp;(ISNUMBER(SEARCH('Backend Coding'!$H$20,'Budget 23-24'!A34)))&amp;", "&amp;(ISNUMBER(SEARCH('Backend Coding'!$H$21,'Budget 23-24'!A34)))&amp;", "&amp;(ISNUMBER(SEARCH('Backend Coding'!$H$22,'Budget 23-24'!A34)))&amp;", "&amp;(ISNUMBER(SEARCH('Backend Coding'!$H$23,'Budget 23-24'!A34)))&amp;", "&amp;(ISNUMBER(SEARCH('Backend Coding'!$H$24,'Budget 23-24'!A34)))&amp;", "&amp;(ISNUMBER(SEARCH('Backend Coding'!$H$25,'Budget 23-24'!A34)))&amp;", "&amp;(ISNUMBER(SEARCH('Backend Coding'!$H$26,'Budget 23-24'!A34)))</f>
        <v>FALSE, FALSE, FALSE, FALSE, FALSE, FALSE, FALSE, FALSE, FALSE, FALSE, FALSE, FALSE, FALSE, FALSE, FALSE, FALSE, FALSE, FALSE, FALSE, FALSE, FALSE, FALSE, FALSE, FALSE, FALSE</v>
      </c>
      <c r="U34" s="69" t="str">
        <f>(ISNUMBER(SEARCH('Backend Coding'!$J$2,'Budget 23-24'!A34)))&amp;", "&amp;(ISNUMBER(SEARCH('Backend Coding'!$J$3,'Budget 23-24'!A34)))&amp;", "&amp;(ISNUMBER(SEARCH('Backend Coding'!$J$4,'Budget 23-24'!A34)))&amp;", "&amp;(ISNUMBER(SEARCH('Backend Coding'!$J$5,'Budget 23-24'!A34)))&amp;", "&amp;(ISNUMBER(SEARCH('Backend Coding'!$J$6,'Budget 23-24'!A34)))&amp;", "&amp;(ISNUMBER(SEARCH('Backend Coding'!$J$7,'Budget 23-24'!A34)))&amp;", "&amp;(ISNUMBER(SEARCH('Backend Coding'!$J$8,'Budget 23-24'!A34)))&amp;", "&amp;(ISNUMBER(SEARCH('Backend Coding'!$J$9,'Budget 23-24'!A34)))&amp;", "&amp;(ISNUMBER(SEARCH('Backend Coding'!$J$10,'Budget 23-24'!A34)))&amp;", "&amp;(ISNUMBER(SEARCH('Backend Coding'!$J$11,'Budget 23-24'!A34)))&amp;", "&amp;(ISNUMBER(SEARCH('Backend Coding'!$J$12,'Budget 23-24'!A34)))&amp;", "&amp;(ISNUMBER(SEARCH('Backend Coding'!$J$13,'Budget 23-24'!A34)))&amp;", "&amp;(ISNUMBER(SEARCH('Backend Coding'!$J$14,'Budget 23-24'!A34)))&amp;", "&amp;(ISNUMBER(SEARCH('Backend Coding'!$J$15,'Budget 23-24'!A34)))&amp;", "&amp;(ISNUMBER(SEARCH('Backend Coding'!$J$16,'Budget 23-24'!A34)))&amp;", "&amp;(ISNUMBER(SEARCH('Backend Coding'!$J$17,'Budget 23-24'!A34)))&amp;", "&amp;(ISNUMBER(SEARCH('Backend Coding'!$J$18,'Budget 23-24'!A34)))&amp;", "&amp;(ISNUMBER(SEARCH('Backend Coding'!$J$19,'Budget 23-24'!A34)))&amp;", "&amp;(ISNUMBER(SEARCH('Backend Coding'!$J$20,'Budget 23-24'!A34)))&amp;", "&amp;(ISNUMBER(SEARCH('Backend Coding'!$J$21,'Budget 23-24'!A34)))&amp;", "&amp;(ISNUMBER(SEARCH('Backend Coding'!$J$22,'Budget 23-24'!A34)))&amp;", "&amp;(ISNUMBER(SEARCH('Backend Coding'!$J$23,'Budget 23-24'!A34)))&amp;", "&amp;(ISNUMBER(SEARCH('Backend Coding'!$J$24,'Budget 23-24'!A34)))&amp;", "&amp;(ISNUMBER(SEARCH('Backend Coding'!$J$25,'Budget 23-24'!A34)))&amp;", "&amp;(ISNUMBER(SEARCH('Backend Coding'!$J$26,'Budget 23-24'!A34)))</f>
        <v>FALSE, FALSE, FALSE, FALSE, FALSE, FALSE, FALSE, FALSE, FALSE, FALSE, FALSE, FALSE, FALSE, FALSE, FALSE, FALSE, FALSE, FALSE, FALSE, FALSE, FALSE, FALSE, FALSE, FALSE, FALSE</v>
      </c>
    </row>
    <row r="35" spans="1:21" ht="14.25" customHeight="1">
      <c r="A35" s="24" t="s">
        <v>69</v>
      </c>
      <c r="B35" s="60" t="s">
        <v>155</v>
      </c>
      <c r="C35" s="70"/>
      <c r="D35" s="83"/>
      <c r="E35" s="83"/>
      <c r="F35" s="83"/>
      <c r="G35" s="83"/>
      <c r="H35" s="82" t="s">
        <v>156</v>
      </c>
      <c r="I35" s="70"/>
      <c r="J35" s="71">
        <v>410</v>
      </c>
      <c r="K35" s="62"/>
      <c r="L35" s="62"/>
      <c r="M35" s="63"/>
      <c r="N35" s="78">
        <v>4000</v>
      </c>
      <c r="O35" s="63"/>
      <c r="P35" s="46">
        <f t="shared" si="0"/>
        <v>4000</v>
      </c>
      <c r="Q35" s="69" t="str">
        <f>(ISNUMBER(SEARCH('Backend Coding'!$B$2,'Budget 23-24'!A35)))&amp;", "&amp;(ISNUMBER(SEARCH('Backend Coding'!$B$3,'Budget 23-24'!A35)))&amp;", "&amp;(ISNUMBER(SEARCH('Backend Coding'!$B$4,'Budget 23-24'!A35)))&amp;", "&amp;(ISNUMBER(SEARCH('Backend Coding'!$B$5,'Budget 23-24'!A35)))&amp;", "&amp;(ISNUMBER(SEARCH('Backend Coding'!$B$6,'Budget 23-24'!A35)))&amp;", "&amp;(ISNUMBER(SEARCH('Backend Coding'!$B$7,'Budget 23-24'!A35)))&amp;", "&amp;(ISNUMBER(SEARCH('Backend Coding'!$B$8,'Budget 23-24'!A35)))&amp;", "&amp;(ISNUMBER(SEARCH('Backend Coding'!$B$9,'Budget 23-24'!A35)))&amp;", "&amp;(ISNUMBER(SEARCH('Backend Coding'!$B$10,'Budget 23-24'!A35)))&amp;", "&amp;(ISNUMBER(SEARCH('Backend Coding'!$B$11,'Budget 23-24'!A35)))&amp;", "&amp;(ISNUMBER(SEARCH('Backend Coding'!$B$12,'Budget 23-24'!A35)))&amp;", "&amp;(ISNUMBER(SEARCH('Backend Coding'!$B$13,'Budget 23-24'!A35)))&amp;", "&amp;(ISNUMBER(SEARCH('Backend Coding'!$B$14,'Budget 23-24'!A35)))&amp;", "&amp;(ISNUMBER(SEARCH('Backend Coding'!$B$15,'Budget 23-24'!A35)))&amp;", "&amp;(ISNUMBER(SEARCH('Backend Coding'!$B$16,'Budget 23-24'!A35)))&amp;", "&amp;(ISNUMBER(SEARCH('Backend Coding'!$B$17,'Budget 23-24'!A35)))&amp;", "&amp;(ISNUMBER(SEARCH('Backend Coding'!$B$18,'Budget 23-24'!A35)))&amp;", "&amp;(ISNUMBER(SEARCH('Backend Coding'!$B$19,'Budget 23-24'!A35)))&amp;", "&amp;(ISNUMBER(SEARCH('Backend Coding'!$B$20,'Budget 23-24'!A35)))&amp;", "&amp;(ISNUMBER(SEARCH('Backend Coding'!$B$21,'Budget 23-24'!A35)))&amp;", "&amp;(ISNUMBER(SEARCH('Backend Coding'!$B$22,'Budget 23-24'!A35)))&amp;", "&amp;(ISNUMBER(SEARCH('Backend Coding'!$B$23,'Budget 23-24'!A35)))&amp;", "&amp;(ISNUMBER(SEARCH('Backend Coding'!$B$24,'Budget 23-24'!A35)))&amp;", "&amp;(ISNUMBER(SEARCH('Backend Coding'!$B$25,'Budget 23-24'!A35)))&amp;", "&amp;(ISNUMBER(SEARCH('Backend Coding'!$B$26,'Budget 23-24'!A35)))</f>
        <v>FALSE, FALSE, FALSE, FALSE, FALSE, FALSE, FALSE, FALSE, FALSE, FALSE, FALSE, FALSE, FALSE, FALSE, FALSE, FALSE, FALSE, FALSE, FALSE, FALSE, FALSE, FALSE, FALSE, FALSE, FALSE</v>
      </c>
      <c r="R35" s="69" t="str">
        <f>(ISNUMBER(SEARCH('Backend Coding'!$D$2,'Budget 23-24'!A35)))&amp;", "&amp;(ISNUMBER(SEARCH('Backend Coding'!$D$3,'Budget 23-24'!A35)))&amp;", "&amp;(ISNUMBER(SEARCH('Backend Coding'!$D$4,'Budget 23-24'!A35)))&amp;", "&amp;(ISNUMBER(SEARCH('Backend Coding'!$D$5,'Budget 23-24'!A35)))&amp;", "&amp;(ISNUMBER(SEARCH('Backend Coding'!$D$6,'Budget 23-24'!A35)))&amp;", "&amp;(ISNUMBER(SEARCH('Backend Coding'!$D$7,'Budget 23-24'!A35)))&amp;", "&amp;(ISNUMBER(SEARCH('Backend Coding'!$D$8,'Budget 23-24'!A35)))&amp;", "&amp;(ISNUMBER(SEARCH('Backend Coding'!$D$9,'Budget 23-24'!A35)))&amp;", "&amp;(ISNUMBER(SEARCH('Backend Coding'!$D$10,'Budget 23-24'!A35)))&amp;", "&amp;(ISNUMBER(SEARCH('Backend Coding'!$D$11,'Budget 23-24'!A35)))&amp;", "&amp;(ISNUMBER(SEARCH('Backend Coding'!$D$12,'Budget 23-24'!A35)))&amp;", "&amp;(ISNUMBER(SEARCH('Backend Coding'!$D$13,'Budget 23-24'!A35)))&amp;", "&amp;(ISNUMBER(SEARCH('Backend Coding'!$D$14,'Budget 23-24'!A35)))&amp;", "&amp;(ISNUMBER(SEARCH('Backend Coding'!$D$15,'Budget 23-24'!A35)))&amp;", "&amp;(ISNUMBER(SEARCH('Backend Coding'!$D$16,'Budget 23-24'!A35)))&amp;", "&amp;(ISNUMBER(SEARCH('Backend Coding'!$D$17,'Budget 23-24'!A35)))&amp;", "&amp;(ISNUMBER(SEARCH('Backend Coding'!$D$18,'Budget 23-24'!A35)))&amp;", "&amp;(ISNUMBER(SEARCH('Backend Coding'!$D$19,'Budget 23-24'!A35)))&amp;", "&amp;(ISNUMBER(SEARCH('Backend Coding'!$D$20,'Budget 23-24'!A35)))&amp;", "&amp;(ISNUMBER(SEARCH('Backend Coding'!$D$21,'Budget 23-24'!A35)))&amp;", "&amp;(ISNUMBER(SEARCH('Backend Coding'!$D$22,'Budget 23-24'!A35)))&amp;", "&amp;(ISNUMBER(SEARCH('Backend Coding'!$D$23,'Budget 23-24'!A35)))&amp;", "&amp;(ISNUMBER(SEARCH('Backend Coding'!$D$24,'Budget 23-24'!A35)))&amp;", "&amp;(ISNUMBER(SEARCH('Backend Coding'!$D$25,'Budget 23-24'!A35)))&amp;", "&amp;(ISNUMBER(SEARCH('Backend Coding'!$D$26,'Budget 23-24'!A35)))</f>
        <v>FALSE, FALSE, FALSE, FALSE, FALSE, FALSE, FALSE, FALSE, FALSE, FALSE, FALSE, FALSE, FALSE, FALSE, FALSE, FALSE, FALSE, FALSE, FALSE, FALSE, FALSE, FALSE, FALSE, FALSE, FALSE</v>
      </c>
      <c r="S35" s="69" t="str">
        <f>(ISNUMBER(SEARCH('Backend Coding'!$F$2,'Budget 23-24'!A35)))&amp;", "&amp;(ISNUMBER(SEARCH('Backend Coding'!$F$3,'Budget 23-24'!A35)))&amp;", "&amp;(ISNUMBER(SEARCH('Backend Coding'!$F$4,'Budget 23-24'!A35)))&amp;", "&amp;(ISNUMBER(SEARCH('Backend Coding'!$F$5,'Budget 23-24'!A35)))&amp;", "&amp;(ISNUMBER(SEARCH('Backend Coding'!$F$6,'Budget 23-24'!A35)))&amp;", "&amp;(ISNUMBER(SEARCH('Backend Coding'!$F$7,'Budget 23-24'!A35)))&amp;", "&amp;(ISNUMBER(SEARCH('Backend Coding'!$F$8,'Budget 23-24'!A35)))&amp;", "&amp;(ISNUMBER(SEARCH('Backend Coding'!$F$9,'Budget 23-24'!A35)))&amp;", "&amp;(ISNUMBER(SEARCH('Backend Coding'!$F$10,'Budget 23-24'!A35)))&amp;", "&amp;(ISNUMBER(SEARCH('Backend Coding'!$F$11,'Budget 23-24'!A35)))&amp;", "&amp;(ISNUMBER(SEARCH('Backend Coding'!$F$12,'Budget 23-24'!A35)))&amp;", "&amp;(ISNUMBER(SEARCH('Backend Coding'!$F$13,'Budget 23-24'!A35)))&amp;", "&amp;(ISNUMBER(SEARCH('Backend Coding'!$F$14,'Budget 23-24'!A35)))&amp;", "&amp;(ISNUMBER(SEARCH('Backend Coding'!$F$15,'Budget 23-24'!A35)))&amp;", "&amp;(ISNUMBER(SEARCH('Backend Coding'!$F$16,'Budget 23-24'!A35)))&amp;", "&amp;(ISNUMBER(SEARCH('Backend Coding'!$F$17,'Budget 23-24'!A35)))&amp;", "&amp;(ISNUMBER(SEARCH('Backend Coding'!$F$18,'Budget 23-24'!A35)))&amp;", "&amp;(ISNUMBER(SEARCH('Backend Coding'!$F$19,'Budget 23-24'!A35)))&amp;", "&amp;(ISNUMBER(SEARCH('Backend Coding'!$F$20,'Budget 23-24'!A35)))&amp;", "&amp;(ISNUMBER(SEARCH('Backend Coding'!$F$21,'Budget 23-24'!A35)))&amp;", "&amp;(ISNUMBER(SEARCH('Backend Coding'!$F$22,'Budget 23-24'!A35)))&amp;", "&amp;(ISNUMBER(SEARCH('Backend Coding'!$F$23,'Budget 23-24'!A35)))&amp;", "&amp;(ISNUMBER(SEARCH('Backend Coding'!$F$24,'Budget 23-24'!A35)))&amp;", "&amp;(ISNUMBER(SEARCH('Backend Coding'!$F$25,'Budget 23-24'!A35)))&amp;", "&amp;(ISNUMBER(SEARCH('Backend Coding'!$F$26,'Budget 23-24'!A35)))</f>
        <v>FALSE, FALSE, FALSE, FALSE, FALSE, FALSE, FALSE, FALSE, FALSE, FALSE, FALSE, FALSE, FALSE, FALSE, FALSE, FALSE, FALSE, FALSE, FALSE, FALSE, FALSE, FALSE, FALSE, FALSE, FALSE</v>
      </c>
      <c r="T35" s="69" t="str">
        <f>(ISNUMBER(SEARCH('Backend Coding'!$H$2,'Budget 23-24'!A35)))&amp;", "&amp;(ISNUMBER(SEARCH('Backend Coding'!$H$3,'Budget 23-24'!A35)))&amp;", "&amp;(ISNUMBER(SEARCH('Backend Coding'!$H$4,'Budget 23-24'!A35)))&amp;", "&amp;(ISNUMBER(SEARCH('Backend Coding'!$H$5,'Budget 23-24'!A35)))&amp;", "&amp;(ISNUMBER(SEARCH('Backend Coding'!$H$6,'Budget 23-24'!A35)))&amp;", "&amp;(ISNUMBER(SEARCH('Backend Coding'!$H$7,'Budget 23-24'!A35)))&amp;", "&amp;(ISNUMBER(SEARCH('Backend Coding'!$H$8,'Budget 23-24'!A35)))&amp;", "&amp;(ISNUMBER(SEARCH('Backend Coding'!$H$9,'Budget 23-24'!A35)))&amp;", "&amp;(ISNUMBER(SEARCH('Backend Coding'!$H$10,'Budget 23-24'!A35)))&amp;", "&amp;(ISNUMBER(SEARCH('Backend Coding'!$H$11,'Budget 23-24'!A35)))&amp;", "&amp;(ISNUMBER(SEARCH('Backend Coding'!$H$12,'Budget 23-24'!A35)))&amp;", "&amp;(ISNUMBER(SEARCH('Backend Coding'!$H$13,'Budget 23-24'!A35)))&amp;", "&amp;(ISNUMBER(SEARCH('Backend Coding'!$H$14,'Budget 23-24'!A35)))&amp;", "&amp;(ISNUMBER(SEARCH('Backend Coding'!$H$15,'Budget 23-24'!A35)))&amp;", "&amp;(ISNUMBER(SEARCH('Backend Coding'!$H$16,'Budget 23-24'!A35)))&amp;", "&amp;(ISNUMBER(SEARCH('Backend Coding'!$H$17,'Budget 23-24'!A35)))&amp;", "&amp;(ISNUMBER(SEARCH('Backend Coding'!$H$18,'Budget 23-24'!A35)))&amp;", "&amp;(ISNUMBER(SEARCH('Backend Coding'!$H$19,'Budget 23-24'!A35)))&amp;", "&amp;(ISNUMBER(SEARCH('Backend Coding'!$H$20,'Budget 23-24'!A35)))&amp;", "&amp;(ISNUMBER(SEARCH('Backend Coding'!$H$21,'Budget 23-24'!A35)))&amp;", "&amp;(ISNUMBER(SEARCH('Backend Coding'!$H$22,'Budget 23-24'!A35)))&amp;", "&amp;(ISNUMBER(SEARCH('Backend Coding'!$H$23,'Budget 23-24'!A35)))&amp;", "&amp;(ISNUMBER(SEARCH('Backend Coding'!$H$24,'Budget 23-24'!A35)))&amp;", "&amp;(ISNUMBER(SEARCH('Backend Coding'!$H$25,'Budget 23-24'!A35)))&amp;", "&amp;(ISNUMBER(SEARCH('Backend Coding'!$H$26,'Budget 23-24'!A35)))</f>
        <v>FALSE, FALSE, FALSE, FALSE, FALSE, FALSE, FALSE, FALSE, FALSE, FALSE, FALSE, FALSE, FALSE, FALSE, FALSE, FALSE, FALSE, FALSE, FALSE, FALSE, FALSE, FALSE, FALSE, FALSE, FALSE</v>
      </c>
      <c r="U35" s="69" t="str">
        <f>(ISNUMBER(SEARCH('Backend Coding'!$J$2,'Budget 23-24'!A35)))&amp;", "&amp;(ISNUMBER(SEARCH('Backend Coding'!$J$3,'Budget 23-24'!A35)))&amp;", "&amp;(ISNUMBER(SEARCH('Backend Coding'!$J$4,'Budget 23-24'!A35)))&amp;", "&amp;(ISNUMBER(SEARCH('Backend Coding'!$J$5,'Budget 23-24'!A35)))&amp;", "&amp;(ISNUMBER(SEARCH('Backend Coding'!$J$6,'Budget 23-24'!A35)))&amp;", "&amp;(ISNUMBER(SEARCH('Backend Coding'!$J$7,'Budget 23-24'!A35)))&amp;", "&amp;(ISNUMBER(SEARCH('Backend Coding'!$J$8,'Budget 23-24'!A35)))&amp;", "&amp;(ISNUMBER(SEARCH('Backend Coding'!$J$9,'Budget 23-24'!A35)))&amp;", "&amp;(ISNUMBER(SEARCH('Backend Coding'!$J$10,'Budget 23-24'!A35)))&amp;", "&amp;(ISNUMBER(SEARCH('Backend Coding'!$J$11,'Budget 23-24'!A35)))&amp;", "&amp;(ISNUMBER(SEARCH('Backend Coding'!$J$12,'Budget 23-24'!A35)))&amp;", "&amp;(ISNUMBER(SEARCH('Backend Coding'!$J$13,'Budget 23-24'!A35)))&amp;", "&amp;(ISNUMBER(SEARCH('Backend Coding'!$J$14,'Budget 23-24'!A35)))&amp;", "&amp;(ISNUMBER(SEARCH('Backend Coding'!$J$15,'Budget 23-24'!A35)))&amp;", "&amp;(ISNUMBER(SEARCH('Backend Coding'!$J$16,'Budget 23-24'!A35)))&amp;", "&amp;(ISNUMBER(SEARCH('Backend Coding'!$J$17,'Budget 23-24'!A35)))&amp;", "&amp;(ISNUMBER(SEARCH('Backend Coding'!$J$18,'Budget 23-24'!A35)))&amp;", "&amp;(ISNUMBER(SEARCH('Backend Coding'!$J$19,'Budget 23-24'!A35)))&amp;", "&amp;(ISNUMBER(SEARCH('Backend Coding'!$J$20,'Budget 23-24'!A35)))&amp;", "&amp;(ISNUMBER(SEARCH('Backend Coding'!$J$21,'Budget 23-24'!A35)))&amp;", "&amp;(ISNUMBER(SEARCH('Backend Coding'!$J$22,'Budget 23-24'!A35)))&amp;", "&amp;(ISNUMBER(SEARCH('Backend Coding'!$J$23,'Budget 23-24'!A35)))&amp;", "&amp;(ISNUMBER(SEARCH('Backend Coding'!$J$24,'Budget 23-24'!A35)))&amp;", "&amp;(ISNUMBER(SEARCH('Backend Coding'!$J$25,'Budget 23-24'!A35)))&amp;", "&amp;(ISNUMBER(SEARCH('Backend Coding'!$J$26,'Budget 23-24'!A35)))</f>
        <v>FALSE, FALSE, FALSE, FALSE, FALSE, FALSE, FALSE, FALSE, FALSE, FALSE, FALSE, FALSE, FALSE, FALSE, FALSE, FALSE, FALSE, FALSE, FALSE, FALSE, FALSE, FALSE, FALSE, FALSE, FALSE</v>
      </c>
    </row>
    <row r="36" spans="1:21" ht="14.25" customHeight="1">
      <c r="A36" s="24" t="s">
        <v>69</v>
      </c>
      <c r="B36" s="60" t="s">
        <v>157</v>
      </c>
      <c r="C36" s="66"/>
      <c r="D36" s="80">
        <v>1</v>
      </c>
      <c r="E36" s="80" t="s">
        <v>147</v>
      </c>
      <c r="F36" s="81"/>
      <c r="G36" s="81"/>
      <c r="H36" s="80" t="s">
        <v>158</v>
      </c>
      <c r="I36" s="66"/>
      <c r="J36" s="67">
        <v>111</v>
      </c>
      <c r="K36" s="62"/>
      <c r="L36" s="62"/>
      <c r="M36" s="63"/>
      <c r="N36" s="63">
        <f>85320*1.054</f>
        <v>89927.28</v>
      </c>
      <c r="O36" s="63"/>
      <c r="P36" s="46">
        <f t="shared" si="0"/>
        <v>89927.28</v>
      </c>
      <c r="Q36" s="69" t="str">
        <f>(ISNUMBER(SEARCH('Backend Coding'!$B$2,'Budget 23-24'!A36)))&amp;", "&amp;(ISNUMBER(SEARCH('Backend Coding'!$B$3,'Budget 23-24'!A36)))&amp;", "&amp;(ISNUMBER(SEARCH('Backend Coding'!$B$4,'Budget 23-24'!A36)))&amp;", "&amp;(ISNUMBER(SEARCH('Backend Coding'!$B$5,'Budget 23-24'!A36)))&amp;", "&amp;(ISNUMBER(SEARCH('Backend Coding'!$B$6,'Budget 23-24'!A36)))&amp;", "&amp;(ISNUMBER(SEARCH('Backend Coding'!$B$7,'Budget 23-24'!A36)))&amp;", "&amp;(ISNUMBER(SEARCH('Backend Coding'!$B$8,'Budget 23-24'!A36)))&amp;", "&amp;(ISNUMBER(SEARCH('Backend Coding'!$B$9,'Budget 23-24'!A36)))&amp;", "&amp;(ISNUMBER(SEARCH('Backend Coding'!$B$10,'Budget 23-24'!A36)))&amp;", "&amp;(ISNUMBER(SEARCH('Backend Coding'!$B$11,'Budget 23-24'!A36)))&amp;", "&amp;(ISNUMBER(SEARCH('Backend Coding'!$B$12,'Budget 23-24'!A36)))&amp;", "&amp;(ISNUMBER(SEARCH('Backend Coding'!$B$13,'Budget 23-24'!A36)))&amp;", "&amp;(ISNUMBER(SEARCH('Backend Coding'!$B$14,'Budget 23-24'!A36)))&amp;", "&amp;(ISNUMBER(SEARCH('Backend Coding'!$B$15,'Budget 23-24'!A36)))&amp;", "&amp;(ISNUMBER(SEARCH('Backend Coding'!$B$16,'Budget 23-24'!A36)))&amp;", "&amp;(ISNUMBER(SEARCH('Backend Coding'!$B$17,'Budget 23-24'!A36)))&amp;", "&amp;(ISNUMBER(SEARCH('Backend Coding'!$B$18,'Budget 23-24'!A36)))&amp;", "&amp;(ISNUMBER(SEARCH('Backend Coding'!$B$19,'Budget 23-24'!A36)))&amp;", "&amp;(ISNUMBER(SEARCH('Backend Coding'!$B$20,'Budget 23-24'!A36)))&amp;", "&amp;(ISNUMBER(SEARCH('Backend Coding'!$B$21,'Budget 23-24'!A36)))&amp;", "&amp;(ISNUMBER(SEARCH('Backend Coding'!$B$22,'Budget 23-24'!A36)))&amp;", "&amp;(ISNUMBER(SEARCH('Backend Coding'!$B$23,'Budget 23-24'!A36)))&amp;", "&amp;(ISNUMBER(SEARCH('Backend Coding'!$B$24,'Budget 23-24'!A36)))&amp;", "&amp;(ISNUMBER(SEARCH('Backend Coding'!$B$25,'Budget 23-24'!A36)))&amp;", "&amp;(ISNUMBER(SEARCH('Backend Coding'!$B$26,'Budget 23-24'!A36)))</f>
        <v>FALSE, FALSE, FALSE, FALSE, FALSE, FALSE, FALSE, FALSE, FALSE, FALSE, FALSE, FALSE, FALSE, FALSE, FALSE, FALSE, FALSE, FALSE, FALSE, FALSE, FALSE, FALSE, FALSE, FALSE, FALSE</v>
      </c>
      <c r="R36" s="69" t="str">
        <f>(ISNUMBER(SEARCH('Backend Coding'!$D$2,'Budget 23-24'!A36)))&amp;", "&amp;(ISNUMBER(SEARCH('Backend Coding'!$D$3,'Budget 23-24'!A36)))&amp;", "&amp;(ISNUMBER(SEARCH('Backend Coding'!$D$4,'Budget 23-24'!A36)))&amp;", "&amp;(ISNUMBER(SEARCH('Backend Coding'!$D$5,'Budget 23-24'!A36)))&amp;", "&amp;(ISNUMBER(SEARCH('Backend Coding'!$D$6,'Budget 23-24'!A36)))&amp;", "&amp;(ISNUMBER(SEARCH('Backend Coding'!$D$7,'Budget 23-24'!A36)))&amp;", "&amp;(ISNUMBER(SEARCH('Backend Coding'!$D$8,'Budget 23-24'!A36)))&amp;", "&amp;(ISNUMBER(SEARCH('Backend Coding'!$D$9,'Budget 23-24'!A36)))&amp;", "&amp;(ISNUMBER(SEARCH('Backend Coding'!$D$10,'Budget 23-24'!A36)))&amp;", "&amp;(ISNUMBER(SEARCH('Backend Coding'!$D$11,'Budget 23-24'!A36)))&amp;", "&amp;(ISNUMBER(SEARCH('Backend Coding'!$D$12,'Budget 23-24'!A36)))&amp;", "&amp;(ISNUMBER(SEARCH('Backend Coding'!$D$13,'Budget 23-24'!A36)))&amp;", "&amp;(ISNUMBER(SEARCH('Backend Coding'!$D$14,'Budget 23-24'!A36)))&amp;", "&amp;(ISNUMBER(SEARCH('Backend Coding'!$D$15,'Budget 23-24'!A36)))&amp;", "&amp;(ISNUMBER(SEARCH('Backend Coding'!$D$16,'Budget 23-24'!A36)))&amp;", "&amp;(ISNUMBER(SEARCH('Backend Coding'!$D$17,'Budget 23-24'!A36)))&amp;", "&amp;(ISNUMBER(SEARCH('Backend Coding'!$D$18,'Budget 23-24'!A36)))&amp;", "&amp;(ISNUMBER(SEARCH('Backend Coding'!$D$19,'Budget 23-24'!A36)))&amp;", "&amp;(ISNUMBER(SEARCH('Backend Coding'!$D$20,'Budget 23-24'!A36)))&amp;", "&amp;(ISNUMBER(SEARCH('Backend Coding'!$D$21,'Budget 23-24'!A36)))&amp;", "&amp;(ISNUMBER(SEARCH('Backend Coding'!$D$22,'Budget 23-24'!A36)))&amp;", "&amp;(ISNUMBER(SEARCH('Backend Coding'!$D$23,'Budget 23-24'!A36)))&amp;", "&amp;(ISNUMBER(SEARCH('Backend Coding'!$D$24,'Budget 23-24'!A36)))&amp;", "&amp;(ISNUMBER(SEARCH('Backend Coding'!$D$25,'Budget 23-24'!A36)))&amp;", "&amp;(ISNUMBER(SEARCH('Backend Coding'!$D$26,'Budget 23-24'!A36)))</f>
        <v>FALSE, FALSE, FALSE, FALSE, FALSE, FALSE, FALSE, FALSE, FALSE, FALSE, FALSE, FALSE, FALSE, FALSE, FALSE, FALSE, FALSE, FALSE, FALSE, FALSE, FALSE, FALSE, FALSE, FALSE, FALSE</v>
      </c>
      <c r="S36" s="69" t="str">
        <f>(ISNUMBER(SEARCH('Backend Coding'!$F$2,'Budget 23-24'!A36)))&amp;", "&amp;(ISNUMBER(SEARCH('Backend Coding'!$F$3,'Budget 23-24'!A36)))&amp;", "&amp;(ISNUMBER(SEARCH('Backend Coding'!$F$4,'Budget 23-24'!A36)))&amp;", "&amp;(ISNUMBER(SEARCH('Backend Coding'!$F$5,'Budget 23-24'!A36)))&amp;", "&amp;(ISNUMBER(SEARCH('Backend Coding'!$F$6,'Budget 23-24'!A36)))&amp;", "&amp;(ISNUMBER(SEARCH('Backend Coding'!$F$7,'Budget 23-24'!A36)))&amp;", "&amp;(ISNUMBER(SEARCH('Backend Coding'!$F$8,'Budget 23-24'!A36)))&amp;", "&amp;(ISNUMBER(SEARCH('Backend Coding'!$F$9,'Budget 23-24'!A36)))&amp;", "&amp;(ISNUMBER(SEARCH('Backend Coding'!$F$10,'Budget 23-24'!A36)))&amp;", "&amp;(ISNUMBER(SEARCH('Backend Coding'!$F$11,'Budget 23-24'!A36)))&amp;", "&amp;(ISNUMBER(SEARCH('Backend Coding'!$F$12,'Budget 23-24'!A36)))&amp;", "&amp;(ISNUMBER(SEARCH('Backend Coding'!$F$13,'Budget 23-24'!A36)))&amp;", "&amp;(ISNUMBER(SEARCH('Backend Coding'!$F$14,'Budget 23-24'!A36)))&amp;", "&amp;(ISNUMBER(SEARCH('Backend Coding'!$F$15,'Budget 23-24'!A36)))&amp;", "&amp;(ISNUMBER(SEARCH('Backend Coding'!$F$16,'Budget 23-24'!A36)))&amp;", "&amp;(ISNUMBER(SEARCH('Backend Coding'!$F$17,'Budget 23-24'!A36)))&amp;", "&amp;(ISNUMBER(SEARCH('Backend Coding'!$F$18,'Budget 23-24'!A36)))&amp;", "&amp;(ISNUMBER(SEARCH('Backend Coding'!$F$19,'Budget 23-24'!A36)))&amp;", "&amp;(ISNUMBER(SEARCH('Backend Coding'!$F$20,'Budget 23-24'!A36)))&amp;", "&amp;(ISNUMBER(SEARCH('Backend Coding'!$F$21,'Budget 23-24'!A36)))&amp;", "&amp;(ISNUMBER(SEARCH('Backend Coding'!$F$22,'Budget 23-24'!A36)))&amp;", "&amp;(ISNUMBER(SEARCH('Backend Coding'!$F$23,'Budget 23-24'!A36)))&amp;", "&amp;(ISNUMBER(SEARCH('Backend Coding'!$F$24,'Budget 23-24'!A36)))&amp;", "&amp;(ISNUMBER(SEARCH('Backend Coding'!$F$25,'Budget 23-24'!A36)))&amp;", "&amp;(ISNUMBER(SEARCH('Backend Coding'!$F$26,'Budget 23-24'!A36)))</f>
        <v>FALSE, FALSE, FALSE, FALSE, FALSE, FALSE, FALSE, FALSE, FALSE, FALSE, FALSE, FALSE, FALSE, FALSE, FALSE, FALSE, FALSE, FALSE, FALSE, FALSE, FALSE, FALSE, FALSE, FALSE, FALSE</v>
      </c>
      <c r="T36" s="69" t="str">
        <f>(ISNUMBER(SEARCH('Backend Coding'!$H$2,'Budget 23-24'!A36)))&amp;", "&amp;(ISNUMBER(SEARCH('Backend Coding'!$H$3,'Budget 23-24'!A36)))&amp;", "&amp;(ISNUMBER(SEARCH('Backend Coding'!$H$4,'Budget 23-24'!A36)))&amp;", "&amp;(ISNUMBER(SEARCH('Backend Coding'!$H$5,'Budget 23-24'!A36)))&amp;", "&amp;(ISNUMBER(SEARCH('Backend Coding'!$H$6,'Budget 23-24'!A36)))&amp;", "&amp;(ISNUMBER(SEARCH('Backend Coding'!$H$7,'Budget 23-24'!A36)))&amp;", "&amp;(ISNUMBER(SEARCH('Backend Coding'!$H$8,'Budget 23-24'!A36)))&amp;", "&amp;(ISNUMBER(SEARCH('Backend Coding'!$H$9,'Budget 23-24'!A36)))&amp;", "&amp;(ISNUMBER(SEARCH('Backend Coding'!$H$10,'Budget 23-24'!A36)))&amp;", "&amp;(ISNUMBER(SEARCH('Backend Coding'!$H$11,'Budget 23-24'!A36)))&amp;", "&amp;(ISNUMBER(SEARCH('Backend Coding'!$H$12,'Budget 23-24'!A36)))&amp;", "&amp;(ISNUMBER(SEARCH('Backend Coding'!$H$13,'Budget 23-24'!A36)))&amp;", "&amp;(ISNUMBER(SEARCH('Backend Coding'!$H$14,'Budget 23-24'!A36)))&amp;", "&amp;(ISNUMBER(SEARCH('Backend Coding'!$H$15,'Budget 23-24'!A36)))&amp;", "&amp;(ISNUMBER(SEARCH('Backend Coding'!$H$16,'Budget 23-24'!A36)))&amp;", "&amp;(ISNUMBER(SEARCH('Backend Coding'!$H$17,'Budget 23-24'!A36)))&amp;", "&amp;(ISNUMBER(SEARCH('Backend Coding'!$H$18,'Budget 23-24'!A36)))&amp;", "&amp;(ISNUMBER(SEARCH('Backend Coding'!$H$19,'Budget 23-24'!A36)))&amp;", "&amp;(ISNUMBER(SEARCH('Backend Coding'!$H$20,'Budget 23-24'!A36)))&amp;", "&amp;(ISNUMBER(SEARCH('Backend Coding'!$H$21,'Budget 23-24'!A36)))&amp;", "&amp;(ISNUMBER(SEARCH('Backend Coding'!$H$22,'Budget 23-24'!A36)))&amp;", "&amp;(ISNUMBER(SEARCH('Backend Coding'!$H$23,'Budget 23-24'!A36)))&amp;", "&amp;(ISNUMBER(SEARCH('Backend Coding'!$H$24,'Budget 23-24'!A36)))&amp;", "&amp;(ISNUMBER(SEARCH('Backend Coding'!$H$25,'Budget 23-24'!A36)))&amp;", "&amp;(ISNUMBER(SEARCH('Backend Coding'!$H$26,'Budget 23-24'!A36)))</f>
        <v>FALSE, FALSE, FALSE, FALSE, FALSE, FALSE, FALSE, FALSE, FALSE, FALSE, FALSE, FALSE, FALSE, FALSE, FALSE, FALSE, FALSE, FALSE, FALSE, FALSE, FALSE, FALSE, FALSE, FALSE, FALSE</v>
      </c>
      <c r="U36" s="69" t="str">
        <f>(ISNUMBER(SEARCH('Backend Coding'!$J$2,'Budget 23-24'!A36)))&amp;", "&amp;(ISNUMBER(SEARCH('Backend Coding'!$J$3,'Budget 23-24'!A36)))&amp;", "&amp;(ISNUMBER(SEARCH('Backend Coding'!$J$4,'Budget 23-24'!A36)))&amp;", "&amp;(ISNUMBER(SEARCH('Backend Coding'!$J$5,'Budget 23-24'!A36)))&amp;", "&amp;(ISNUMBER(SEARCH('Backend Coding'!$J$6,'Budget 23-24'!A36)))&amp;", "&amp;(ISNUMBER(SEARCH('Backend Coding'!$J$7,'Budget 23-24'!A36)))&amp;", "&amp;(ISNUMBER(SEARCH('Backend Coding'!$J$8,'Budget 23-24'!A36)))&amp;", "&amp;(ISNUMBER(SEARCH('Backend Coding'!$J$9,'Budget 23-24'!A36)))&amp;", "&amp;(ISNUMBER(SEARCH('Backend Coding'!$J$10,'Budget 23-24'!A36)))&amp;", "&amp;(ISNUMBER(SEARCH('Backend Coding'!$J$11,'Budget 23-24'!A36)))&amp;", "&amp;(ISNUMBER(SEARCH('Backend Coding'!$J$12,'Budget 23-24'!A36)))&amp;", "&amp;(ISNUMBER(SEARCH('Backend Coding'!$J$13,'Budget 23-24'!A36)))&amp;", "&amp;(ISNUMBER(SEARCH('Backend Coding'!$J$14,'Budget 23-24'!A36)))&amp;", "&amp;(ISNUMBER(SEARCH('Backend Coding'!$J$15,'Budget 23-24'!A36)))&amp;", "&amp;(ISNUMBER(SEARCH('Backend Coding'!$J$16,'Budget 23-24'!A36)))&amp;", "&amp;(ISNUMBER(SEARCH('Backend Coding'!$J$17,'Budget 23-24'!A36)))&amp;", "&amp;(ISNUMBER(SEARCH('Backend Coding'!$J$18,'Budget 23-24'!A36)))&amp;", "&amp;(ISNUMBER(SEARCH('Backend Coding'!$J$19,'Budget 23-24'!A36)))&amp;", "&amp;(ISNUMBER(SEARCH('Backend Coding'!$J$20,'Budget 23-24'!A36)))&amp;", "&amp;(ISNUMBER(SEARCH('Backend Coding'!$J$21,'Budget 23-24'!A36)))&amp;", "&amp;(ISNUMBER(SEARCH('Backend Coding'!$J$22,'Budget 23-24'!A36)))&amp;", "&amp;(ISNUMBER(SEARCH('Backend Coding'!$J$23,'Budget 23-24'!A36)))&amp;", "&amp;(ISNUMBER(SEARCH('Backend Coding'!$J$24,'Budget 23-24'!A36)))&amp;", "&amp;(ISNUMBER(SEARCH('Backend Coding'!$J$25,'Budget 23-24'!A36)))&amp;", "&amp;(ISNUMBER(SEARCH('Backend Coding'!$J$26,'Budget 23-24'!A36)))</f>
        <v>FALSE, FALSE, FALSE, FALSE, FALSE, FALSE, FALSE, FALSE, FALSE, FALSE, FALSE, FALSE, FALSE, FALSE, FALSE, FALSE, FALSE, FALSE, FALSE, FALSE, FALSE, FALSE, FALSE, FALSE, FALSE</v>
      </c>
    </row>
    <row r="37" spans="1:21" ht="14.25" customHeight="1">
      <c r="A37" s="24" t="s">
        <v>69</v>
      </c>
      <c r="B37" s="60" t="s">
        <v>159</v>
      </c>
      <c r="C37" s="70"/>
      <c r="D37" s="70"/>
      <c r="E37" s="70"/>
      <c r="F37" s="70"/>
      <c r="G37" s="70"/>
      <c r="H37" s="71" t="s">
        <v>160</v>
      </c>
      <c r="I37" s="70"/>
      <c r="J37" s="71">
        <v>410</v>
      </c>
      <c r="K37" s="62"/>
      <c r="L37" s="62"/>
      <c r="M37" s="63"/>
      <c r="N37" s="63">
        <v>1000</v>
      </c>
      <c r="O37" s="63"/>
      <c r="P37" s="46">
        <f t="shared" si="0"/>
        <v>1000</v>
      </c>
      <c r="Q37" s="69" t="str">
        <f>(ISNUMBER(SEARCH('Backend Coding'!$B$2,'Budget 23-24'!A37)))&amp;", "&amp;(ISNUMBER(SEARCH('Backend Coding'!$B$3,'Budget 23-24'!A37)))&amp;", "&amp;(ISNUMBER(SEARCH('Backend Coding'!$B$4,'Budget 23-24'!A37)))&amp;", "&amp;(ISNUMBER(SEARCH('Backend Coding'!$B$5,'Budget 23-24'!A37)))&amp;", "&amp;(ISNUMBER(SEARCH('Backend Coding'!$B$6,'Budget 23-24'!A37)))&amp;", "&amp;(ISNUMBER(SEARCH('Backend Coding'!$B$7,'Budget 23-24'!A37)))&amp;", "&amp;(ISNUMBER(SEARCH('Backend Coding'!$B$8,'Budget 23-24'!A37)))&amp;", "&amp;(ISNUMBER(SEARCH('Backend Coding'!$B$9,'Budget 23-24'!A37)))&amp;", "&amp;(ISNUMBER(SEARCH('Backend Coding'!$B$10,'Budget 23-24'!A37)))&amp;", "&amp;(ISNUMBER(SEARCH('Backend Coding'!$B$11,'Budget 23-24'!A37)))&amp;", "&amp;(ISNUMBER(SEARCH('Backend Coding'!$B$12,'Budget 23-24'!A37)))&amp;", "&amp;(ISNUMBER(SEARCH('Backend Coding'!$B$13,'Budget 23-24'!A37)))&amp;", "&amp;(ISNUMBER(SEARCH('Backend Coding'!$B$14,'Budget 23-24'!A37)))&amp;", "&amp;(ISNUMBER(SEARCH('Backend Coding'!$B$15,'Budget 23-24'!A37)))&amp;", "&amp;(ISNUMBER(SEARCH('Backend Coding'!$B$16,'Budget 23-24'!A37)))&amp;", "&amp;(ISNUMBER(SEARCH('Backend Coding'!$B$17,'Budget 23-24'!A37)))&amp;", "&amp;(ISNUMBER(SEARCH('Backend Coding'!$B$18,'Budget 23-24'!A37)))&amp;", "&amp;(ISNUMBER(SEARCH('Backend Coding'!$B$19,'Budget 23-24'!A37)))&amp;", "&amp;(ISNUMBER(SEARCH('Backend Coding'!$B$20,'Budget 23-24'!A37)))&amp;", "&amp;(ISNUMBER(SEARCH('Backend Coding'!$B$21,'Budget 23-24'!A37)))&amp;", "&amp;(ISNUMBER(SEARCH('Backend Coding'!$B$22,'Budget 23-24'!A37)))&amp;", "&amp;(ISNUMBER(SEARCH('Backend Coding'!$B$23,'Budget 23-24'!A37)))&amp;", "&amp;(ISNUMBER(SEARCH('Backend Coding'!$B$24,'Budget 23-24'!A37)))&amp;", "&amp;(ISNUMBER(SEARCH('Backend Coding'!$B$25,'Budget 23-24'!A37)))&amp;", "&amp;(ISNUMBER(SEARCH('Backend Coding'!$B$26,'Budget 23-24'!A37)))</f>
        <v>FALSE, FALSE, FALSE, FALSE, FALSE, FALSE, FALSE, FALSE, FALSE, FALSE, FALSE, FALSE, FALSE, FALSE, FALSE, FALSE, FALSE, FALSE, FALSE, FALSE, FALSE, FALSE, FALSE, FALSE, FALSE</v>
      </c>
      <c r="R37" s="69" t="str">
        <f>(ISNUMBER(SEARCH('Backend Coding'!$D$2,'Budget 23-24'!A37)))&amp;", "&amp;(ISNUMBER(SEARCH('Backend Coding'!$D$3,'Budget 23-24'!A37)))&amp;", "&amp;(ISNUMBER(SEARCH('Backend Coding'!$D$4,'Budget 23-24'!A37)))&amp;", "&amp;(ISNUMBER(SEARCH('Backend Coding'!$D$5,'Budget 23-24'!A37)))&amp;", "&amp;(ISNUMBER(SEARCH('Backend Coding'!$D$6,'Budget 23-24'!A37)))&amp;", "&amp;(ISNUMBER(SEARCH('Backend Coding'!$D$7,'Budget 23-24'!A37)))&amp;", "&amp;(ISNUMBER(SEARCH('Backend Coding'!$D$8,'Budget 23-24'!A37)))&amp;", "&amp;(ISNUMBER(SEARCH('Backend Coding'!$D$9,'Budget 23-24'!A37)))&amp;", "&amp;(ISNUMBER(SEARCH('Backend Coding'!$D$10,'Budget 23-24'!A37)))&amp;", "&amp;(ISNUMBER(SEARCH('Backend Coding'!$D$11,'Budget 23-24'!A37)))&amp;", "&amp;(ISNUMBER(SEARCH('Backend Coding'!$D$12,'Budget 23-24'!A37)))&amp;", "&amp;(ISNUMBER(SEARCH('Backend Coding'!$D$13,'Budget 23-24'!A37)))&amp;", "&amp;(ISNUMBER(SEARCH('Backend Coding'!$D$14,'Budget 23-24'!A37)))&amp;", "&amp;(ISNUMBER(SEARCH('Backend Coding'!$D$15,'Budget 23-24'!A37)))&amp;", "&amp;(ISNUMBER(SEARCH('Backend Coding'!$D$16,'Budget 23-24'!A37)))&amp;", "&amp;(ISNUMBER(SEARCH('Backend Coding'!$D$17,'Budget 23-24'!A37)))&amp;", "&amp;(ISNUMBER(SEARCH('Backend Coding'!$D$18,'Budget 23-24'!A37)))&amp;", "&amp;(ISNUMBER(SEARCH('Backend Coding'!$D$19,'Budget 23-24'!A37)))&amp;", "&amp;(ISNUMBER(SEARCH('Backend Coding'!$D$20,'Budget 23-24'!A37)))&amp;", "&amp;(ISNUMBER(SEARCH('Backend Coding'!$D$21,'Budget 23-24'!A37)))&amp;", "&amp;(ISNUMBER(SEARCH('Backend Coding'!$D$22,'Budget 23-24'!A37)))&amp;", "&amp;(ISNUMBER(SEARCH('Backend Coding'!$D$23,'Budget 23-24'!A37)))&amp;", "&amp;(ISNUMBER(SEARCH('Backend Coding'!$D$24,'Budget 23-24'!A37)))&amp;", "&amp;(ISNUMBER(SEARCH('Backend Coding'!$D$25,'Budget 23-24'!A37)))&amp;", "&amp;(ISNUMBER(SEARCH('Backend Coding'!$D$26,'Budget 23-24'!A37)))</f>
        <v>FALSE, FALSE, FALSE, FALSE, FALSE, FALSE, FALSE, FALSE, FALSE, FALSE, FALSE, FALSE, FALSE, FALSE, FALSE, FALSE, FALSE, FALSE, FALSE, FALSE, FALSE, FALSE, FALSE, FALSE, FALSE</v>
      </c>
      <c r="S37" s="69" t="str">
        <f>(ISNUMBER(SEARCH('Backend Coding'!$F$2,'Budget 23-24'!A37)))&amp;", "&amp;(ISNUMBER(SEARCH('Backend Coding'!$F$3,'Budget 23-24'!A37)))&amp;", "&amp;(ISNUMBER(SEARCH('Backend Coding'!$F$4,'Budget 23-24'!A37)))&amp;", "&amp;(ISNUMBER(SEARCH('Backend Coding'!$F$5,'Budget 23-24'!A37)))&amp;", "&amp;(ISNUMBER(SEARCH('Backend Coding'!$F$6,'Budget 23-24'!A37)))&amp;", "&amp;(ISNUMBER(SEARCH('Backend Coding'!$F$7,'Budget 23-24'!A37)))&amp;", "&amp;(ISNUMBER(SEARCH('Backend Coding'!$F$8,'Budget 23-24'!A37)))&amp;", "&amp;(ISNUMBER(SEARCH('Backend Coding'!$F$9,'Budget 23-24'!A37)))&amp;", "&amp;(ISNUMBER(SEARCH('Backend Coding'!$F$10,'Budget 23-24'!A37)))&amp;", "&amp;(ISNUMBER(SEARCH('Backend Coding'!$F$11,'Budget 23-24'!A37)))&amp;", "&amp;(ISNUMBER(SEARCH('Backend Coding'!$F$12,'Budget 23-24'!A37)))&amp;", "&amp;(ISNUMBER(SEARCH('Backend Coding'!$F$13,'Budget 23-24'!A37)))&amp;", "&amp;(ISNUMBER(SEARCH('Backend Coding'!$F$14,'Budget 23-24'!A37)))&amp;", "&amp;(ISNUMBER(SEARCH('Backend Coding'!$F$15,'Budget 23-24'!A37)))&amp;", "&amp;(ISNUMBER(SEARCH('Backend Coding'!$F$16,'Budget 23-24'!A37)))&amp;", "&amp;(ISNUMBER(SEARCH('Backend Coding'!$F$17,'Budget 23-24'!A37)))&amp;", "&amp;(ISNUMBER(SEARCH('Backend Coding'!$F$18,'Budget 23-24'!A37)))&amp;", "&amp;(ISNUMBER(SEARCH('Backend Coding'!$F$19,'Budget 23-24'!A37)))&amp;", "&amp;(ISNUMBER(SEARCH('Backend Coding'!$F$20,'Budget 23-24'!A37)))&amp;", "&amp;(ISNUMBER(SEARCH('Backend Coding'!$F$21,'Budget 23-24'!A37)))&amp;", "&amp;(ISNUMBER(SEARCH('Backend Coding'!$F$22,'Budget 23-24'!A37)))&amp;", "&amp;(ISNUMBER(SEARCH('Backend Coding'!$F$23,'Budget 23-24'!A37)))&amp;", "&amp;(ISNUMBER(SEARCH('Backend Coding'!$F$24,'Budget 23-24'!A37)))&amp;", "&amp;(ISNUMBER(SEARCH('Backend Coding'!$F$25,'Budget 23-24'!A37)))&amp;", "&amp;(ISNUMBER(SEARCH('Backend Coding'!$F$26,'Budget 23-24'!A37)))</f>
        <v>FALSE, FALSE, FALSE, FALSE, FALSE, FALSE, FALSE, FALSE, FALSE, FALSE, FALSE, FALSE, FALSE, FALSE, FALSE, FALSE, FALSE, FALSE, FALSE, FALSE, FALSE, FALSE, FALSE, FALSE, FALSE</v>
      </c>
      <c r="T37" s="69" t="str">
        <f>(ISNUMBER(SEARCH('Backend Coding'!$H$2,'Budget 23-24'!A37)))&amp;", "&amp;(ISNUMBER(SEARCH('Backend Coding'!$H$3,'Budget 23-24'!A37)))&amp;", "&amp;(ISNUMBER(SEARCH('Backend Coding'!$H$4,'Budget 23-24'!A37)))&amp;", "&amp;(ISNUMBER(SEARCH('Backend Coding'!$H$5,'Budget 23-24'!A37)))&amp;", "&amp;(ISNUMBER(SEARCH('Backend Coding'!$H$6,'Budget 23-24'!A37)))&amp;", "&amp;(ISNUMBER(SEARCH('Backend Coding'!$H$7,'Budget 23-24'!A37)))&amp;", "&amp;(ISNUMBER(SEARCH('Backend Coding'!$H$8,'Budget 23-24'!A37)))&amp;", "&amp;(ISNUMBER(SEARCH('Backend Coding'!$H$9,'Budget 23-24'!A37)))&amp;", "&amp;(ISNUMBER(SEARCH('Backend Coding'!$H$10,'Budget 23-24'!A37)))&amp;", "&amp;(ISNUMBER(SEARCH('Backend Coding'!$H$11,'Budget 23-24'!A37)))&amp;", "&amp;(ISNUMBER(SEARCH('Backend Coding'!$H$12,'Budget 23-24'!A37)))&amp;", "&amp;(ISNUMBER(SEARCH('Backend Coding'!$H$13,'Budget 23-24'!A37)))&amp;", "&amp;(ISNUMBER(SEARCH('Backend Coding'!$H$14,'Budget 23-24'!A37)))&amp;", "&amp;(ISNUMBER(SEARCH('Backend Coding'!$H$15,'Budget 23-24'!A37)))&amp;", "&amp;(ISNUMBER(SEARCH('Backend Coding'!$H$16,'Budget 23-24'!A37)))&amp;", "&amp;(ISNUMBER(SEARCH('Backend Coding'!$H$17,'Budget 23-24'!A37)))&amp;", "&amp;(ISNUMBER(SEARCH('Backend Coding'!$H$18,'Budget 23-24'!A37)))&amp;", "&amp;(ISNUMBER(SEARCH('Backend Coding'!$H$19,'Budget 23-24'!A37)))&amp;", "&amp;(ISNUMBER(SEARCH('Backend Coding'!$H$20,'Budget 23-24'!A37)))&amp;", "&amp;(ISNUMBER(SEARCH('Backend Coding'!$H$21,'Budget 23-24'!A37)))&amp;", "&amp;(ISNUMBER(SEARCH('Backend Coding'!$H$22,'Budget 23-24'!A37)))&amp;", "&amp;(ISNUMBER(SEARCH('Backend Coding'!$H$23,'Budget 23-24'!A37)))&amp;", "&amp;(ISNUMBER(SEARCH('Backend Coding'!$H$24,'Budget 23-24'!A37)))&amp;", "&amp;(ISNUMBER(SEARCH('Backend Coding'!$H$25,'Budget 23-24'!A37)))&amp;", "&amp;(ISNUMBER(SEARCH('Backend Coding'!$H$26,'Budget 23-24'!A37)))</f>
        <v>FALSE, FALSE, FALSE, FALSE, FALSE, FALSE, FALSE, FALSE, FALSE, FALSE, FALSE, FALSE, FALSE, FALSE, FALSE, FALSE, FALSE, FALSE, FALSE, FALSE, FALSE, FALSE, FALSE, FALSE, FALSE</v>
      </c>
      <c r="U37" s="69" t="str">
        <f>(ISNUMBER(SEARCH('Backend Coding'!$J$2,'Budget 23-24'!A37)))&amp;", "&amp;(ISNUMBER(SEARCH('Backend Coding'!$J$3,'Budget 23-24'!A37)))&amp;", "&amp;(ISNUMBER(SEARCH('Backend Coding'!$J$4,'Budget 23-24'!A37)))&amp;", "&amp;(ISNUMBER(SEARCH('Backend Coding'!$J$5,'Budget 23-24'!A37)))&amp;", "&amp;(ISNUMBER(SEARCH('Backend Coding'!$J$6,'Budget 23-24'!A37)))&amp;", "&amp;(ISNUMBER(SEARCH('Backend Coding'!$J$7,'Budget 23-24'!A37)))&amp;", "&amp;(ISNUMBER(SEARCH('Backend Coding'!$J$8,'Budget 23-24'!A37)))&amp;", "&amp;(ISNUMBER(SEARCH('Backend Coding'!$J$9,'Budget 23-24'!A37)))&amp;", "&amp;(ISNUMBER(SEARCH('Backend Coding'!$J$10,'Budget 23-24'!A37)))&amp;", "&amp;(ISNUMBER(SEARCH('Backend Coding'!$J$11,'Budget 23-24'!A37)))&amp;", "&amp;(ISNUMBER(SEARCH('Backend Coding'!$J$12,'Budget 23-24'!A37)))&amp;", "&amp;(ISNUMBER(SEARCH('Backend Coding'!$J$13,'Budget 23-24'!A37)))&amp;", "&amp;(ISNUMBER(SEARCH('Backend Coding'!$J$14,'Budget 23-24'!A37)))&amp;", "&amp;(ISNUMBER(SEARCH('Backend Coding'!$J$15,'Budget 23-24'!A37)))&amp;", "&amp;(ISNUMBER(SEARCH('Backend Coding'!$J$16,'Budget 23-24'!A37)))&amp;", "&amp;(ISNUMBER(SEARCH('Backend Coding'!$J$17,'Budget 23-24'!A37)))&amp;", "&amp;(ISNUMBER(SEARCH('Backend Coding'!$J$18,'Budget 23-24'!A37)))&amp;", "&amp;(ISNUMBER(SEARCH('Backend Coding'!$J$19,'Budget 23-24'!A37)))&amp;", "&amp;(ISNUMBER(SEARCH('Backend Coding'!$J$20,'Budget 23-24'!A37)))&amp;", "&amp;(ISNUMBER(SEARCH('Backend Coding'!$J$21,'Budget 23-24'!A37)))&amp;", "&amp;(ISNUMBER(SEARCH('Backend Coding'!$J$22,'Budget 23-24'!A37)))&amp;", "&amp;(ISNUMBER(SEARCH('Backend Coding'!$J$23,'Budget 23-24'!A37)))&amp;", "&amp;(ISNUMBER(SEARCH('Backend Coding'!$J$24,'Budget 23-24'!A37)))&amp;", "&amp;(ISNUMBER(SEARCH('Backend Coding'!$J$25,'Budget 23-24'!A37)))&amp;", "&amp;(ISNUMBER(SEARCH('Backend Coding'!$J$26,'Budget 23-24'!A37)))</f>
        <v>FALSE, FALSE, FALSE, FALSE, FALSE, FALSE, FALSE, FALSE, FALSE, FALSE, FALSE, FALSE, FALSE, FALSE, FALSE, FALSE, FALSE, FALSE, FALSE, FALSE, FALSE, FALSE, FALSE, FALSE, FALSE</v>
      </c>
    </row>
    <row r="38" spans="1:21" ht="14.25" customHeight="1">
      <c r="A38" s="24" t="s">
        <v>75</v>
      </c>
      <c r="B38" s="60" t="s">
        <v>161</v>
      </c>
      <c r="C38" s="70"/>
      <c r="D38" s="70"/>
      <c r="E38" s="70"/>
      <c r="F38" s="70"/>
      <c r="G38" s="70"/>
      <c r="H38" s="71" t="s">
        <v>162</v>
      </c>
      <c r="I38" s="70"/>
      <c r="J38" s="71">
        <v>470</v>
      </c>
      <c r="K38" s="62"/>
      <c r="L38" s="62"/>
      <c r="M38" s="63"/>
      <c r="N38" s="63">
        <v>4000</v>
      </c>
      <c r="O38" s="63"/>
      <c r="P38" s="46">
        <f t="shared" si="0"/>
        <v>4000</v>
      </c>
      <c r="Q38" s="69" t="str">
        <f>(ISNUMBER(SEARCH('Backend Coding'!$B$2,'Budget 23-24'!A38)))&amp;", "&amp;(ISNUMBER(SEARCH('Backend Coding'!$B$3,'Budget 23-24'!A38)))&amp;", "&amp;(ISNUMBER(SEARCH('Backend Coding'!$B$4,'Budget 23-24'!A38)))&amp;", "&amp;(ISNUMBER(SEARCH('Backend Coding'!$B$5,'Budget 23-24'!A38)))&amp;", "&amp;(ISNUMBER(SEARCH('Backend Coding'!$B$6,'Budget 23-24'!A38)))&amp;", "&amp;(ISNUMBER(SEARCH('Backend Coding'!$B$7,'Budget 23-24'!A38)))&amp;", "&amp;(ISNUMBER(SEARCH('Backend Coding'!$B$8,'Budget 23-24'!A38)))&amp;", "&amp;(ISNUMBER(SEARCH('Backend Coding'!$B$9,'Budget 23-24'!A38)))&amp;", "&amp;(ISNUMBER(SEARCH('Backend Coding'!$B$10,'Budget 23-24'!A38)))&amp;", "&amp;(ISNUMBER(SEARCH('Backend Coding'!$B$11,'Budget 23-24'!A38)))&amp;", "&amp;(ISNUMBER(SEARCH('Backend Coding'!$B$12,'Budget 23-24'!A38)))&amp;", "&amp;(ISNUMBER(SEARCH('Backend Coding'!$B$13,'Budget 23-24'!A38)))&amp;", "&amp;(ISNUMBER(SEARCH('Backend Coding'!$B$14,'Budget 23-24'!A38)))&amp;", "&amp;(ISNUMBER(SEARCH('Backend Coding'!$B$15,'Budget 23-24'!A38)))&amp;", "&amp;(ISNUMBER(SEARCH('Backend Coding'!$B$16,'Budget 23-24'!A38)))&amp;", "&amp;(ISNUMBER(SEARCH('Backend Coding'!$B$17,'Budget 23-24'!A38)))&amp;", "&amp;(ISNUMBER(SEARCH('Backend Coding'!$B$18,'Budget 23-24'!A38)))&amp;", "&amp;(ISNUMBER(SEARCH('Backend Coding'!$B$19,'Budget 23-24'!A38)))&amp;", "&amp;(ISNUMBER(SEARCH('Backend Coding'!$B$20,'Budget 23-24'!A38)))&amp;", "&amp;(ISNUMBER(SEARCH('Backend Coding'!$B$21,'Budget 23-24'!A38)))&amp;", "&amp;(ISNUMBER(SEARCH('Backend Coding'!$B$22,'Budget 23-24'!A38)))&amp;", "&amp;(ISNUMBER(SEARCH('Backend Coding'!$B$23,'Budget 23-24'!A38)))&amp;", "&amp;(ISNUMBER(SEARCH('Backend Coding'!$B$24,'Budget 23-24'!A38)))&amp;", "&amp;(ISNUMBER(SEARCH('Backend Coding'!$B$25,'Budget 23-24'!A38)))&amp;", "&amp;(ISNUMBER(SEARCH('Backend Coding'!$B$26,'Budget 23-24'!A38)))</f>
        <v>FALSE, FALSE, FALSE, FALSE, FALSE, FALSE, FALSE, FALSE, FALSE, FALSE, FALSE, FALSE, FALSE, FALSE, FALSE, FALSE, FALSE, FALSE, FALSE, FALSE, FALSE, FALSE, FALSE, FALSE, FALSE</v>
      </c>
      <c r="R38" s="69" t="str">
        <f>(ISNUMBER(SEARCH('Backend Coding'!$D$2,'Budget 23-24'!A38)))&amp;", "&amp;(ISNUMBER(SEARCH('Backend Coding'!$D$3,'Budget 23-24'!A38)))&amp;", "&amp;(ISNUMBER(SEARCH('Backend Coding'!$D$4,'Budget 23-24'!A38)))&amp;", "&amp;(ISNUMBER(SEARCH('Backend Coding'!$D$5,'Budget 23-24'!A38)))&amp;", "&amp;(ISNUMBER(SEARCH('Backend Coding'!$D$6,'Budget 23-24'!A38)))&amp;", "&amp;(ISNUMBER(SEARCH('Backend Coding'!$D$7,'Budget 23-24'!A38)))&amp;", "&amp;(ISNUMBER(SEARCH('Backend Coding'!$D$8,'Budget 23-24'!A38)))&amp;", "&amp;(ISNUMBER(SEARCH('Backend Coding'!$D$9,'Budget 23-24'!A38)))&amp;", "&amp;(ISNUMBER(SEARCH('Backend Coding'!$D$10,'Budget 23-24'!A38)))&amp;", "&amp;(ISNUMBER(SEARCH('Backend Coding'!$D$11,'Budget 23-24'!A38)))&amp;", "&amp;(ISNUMBER(SEARCH('Backend Coding'!$D$12,'Budget 23-24'!A38)))&amp;", "&amp;(ISNUMBER(SEARCH('Backend Coding'!$D$13,'Budget 23-24'!A38)))&amp;", "&amp;(ISNUMBER(SEARCH('Backend Coding'!$D$14,'Budget 23-24'!A38)))&amp;", "&amp;(ISNUMBER(SEARCH('Backend Coding'!$D$15,'Budget 23-24'!A38)))&amp;", "&amp;(ISNUMBER(SEARCH('Backend Coding'!$D$16,'Budget 23-24'!A38)))&amp;", "&amp;(ISNUMBER(SEARCH('Backend Coding'!$D$17,'Budget 23-24'!A38)))&amp;", "&amp;(ISNUMBER(SEARCH('Backend Coding'!$D$18,'Budget 23-24'!A38)))&amp;", "&amp;(ISNUMBER(SEARCH('Backend Coding'!$D$19,'Budget 23-24'!A38)))&amp;", "&amp;(ISNUMBER(SEARCH('Backend Coding'!$D$20,'Budget 23-24'!A38)))&amp;", "&amp;(ISNUMBER(SEARCH('Backend Coding'!$D$21,'Budget 23-24'!A38)))&amp;", "&amp;(ISNUMBER(SEARCH('Backend Coding'!$D$22,'Budget 23-24'!A38)))&amp;", "&amp;(ISNUMBER(SEARCH('Backend Coding'!$D$23,'Budget 23-24'!A38)))&amp;", "&amp;(ISNUMBER(SEARCH('Backend Coding'!$D$24,'Budget 23-24'!A38)))&amp;", "&amp;(ISNUMBER(SEARCH('Backend Coding'!$D$25,'Budget 23-24'!A38)))&amp;", "&amp;(ISNUMBER(SEARCH('Backend Coding'!$D$26,'Budget 23-24'!A38)))</f>
        <v>FALSE, FALSE, FALSE, FALSE, FALSE, FALSE, FALSE, FALSE, FALSE, FALSE, FALSE, FALSE, FALSE, FALSE, FALSE, FALSE, FALSE, FALSE, FALSE, FALSE, FALSE, FALSE, FALSE, FALSE, FALSE</v>
      </c>
      <c r="S38" s="69" t="str">
        <f>(ISNUMBER(SEARCH('Backend Coding'!$F$2,'Budget 23-24'!A38)))&amp;", "&amp;(ISNUMBER(SEARCH('Backend Coding'!$F$3,'Budget 23-24'!A38)))&amp;", "&amp;(ISNUMBER(SEARCH('Backend Coding'!$F$4,'Budget 23-24'!A38)))&amp;", "&amp;(ISNUMBER(SEARCH('Backend Coding'!$F$5,'Budget 23-24'!A38)))&amp;", "&amp;(ISNUMBER(SEARCH('Backend Coding'!$F$6,'Budget 23-24'!A38)))&amp;", "&amp;(ISNUMBER(SEARCH('Backend Coding'!$F$7,'Budget 23-24'!A38)))&amp;", "&amp;(ISNUMBER(SEARCH('Backend Coding'!$F$8,'Budget 23-24'!A38)))&amp;", "&amp;(ISNUMBER(SEARCH('Backend Coding'!$F$9,'Budget 23-24'!A38)))&amp;", "&amp;(ISNUMBER(SEARCH('Backend Coding'!$F$10,'Budget 23-24'!A38)))&amp;", "&amp;(ISNUMBER(SEARCH('Backend Coding'!$F$11,'Budget 23-24'!A38)))&amp;", "&amp;(ISNUMBER(SEARCH('Backend Coding'!$F$12,'Budget 23-24'!A38)))&amp;", "&amp;(ISNUMBER(SEARCH('Backend Coding'!$F$13,'Budget 23-24'!A38)))&amp;", "&amp;(ISNUMBER(SEARCH('Backend Coding'!$F$14,'Budget 23-24'!A38)))&amp;", "&amp;(ISNUMBER(SEARCH('Backend Coding'!$F$15,'Budget 23-24'!A38)))&amp;", "&amp;(ISNUMBER(SEARCH('Backend Coding'!$F$16,'Budget 23-24'!A38)))&amp;", "&amp;(ISNUMBER(SEARCH('Backend Coding'!$F$17,'Budget 23-24'!A38)))&amp;", "&amp;(ISNUMBER(SEARCH('Backend Coding'!$F$18,'Budget 23-24'!A38)))&amp;", "&amp;(ISNUMBER(SEARCH('Backend Coding'!$F$19,'Budget 23-24'!A38)))&amp;", "&amp;(ISNUMBER(SEARCH('Backend Coding'!$F$20,'Budget 23-24'!A38)))&amp;", "&amp;(ISNUMBER(SEARCH('Backend Coding'!$F$21,'Budget 23-24'!A38)))&amp;", "&amp;(ISNUMBER(SEARCH('Backend Coding'!$F$22,'Budget 23-24'!A38)))&amp;", "&amp;(ISNUMBER(SEARCH('Backend Coding'!$F$23,'Budget 23-24'!A38)))&amp;", "&amp;(ISNUMBER(SEARCH('Backend Coding'!$F$24,'Budget 23-24'!A38)))&amp;", "&amp;(ISNUMBER(SEARCH('Backend Coding'!$F$25,'Budget 23-24'!A38)))&amp;", "&amp;(ISNUMBER(SEARCH('Backend Coding'!$F$26,'Budget 23-24'!A38)))</f>
        <v>FALSE, FALSE, FALSE, FALSE, FALSE, FALSE, FALSE, FALSE, FALSE, FALSE, FALSE, FALSE, FALSE, FALSE, FALSE, FALSE, FALSE, FALSE, FALSE, FALSE, FALSE, FALSE, FALSE, FALSE, FALSE</v>
      </c>
      <c r="T38" s="69" t="str">
        <f>(ISNUMBER(SEARCH('Backend Coding'!$H$2,'Budget 23-24'!A38)))&amp;", "&amp;(ISNUMBER(SEARCH('Backend Coding'!$H$3,'Budget 23-24'!A38)))&amp;", "&amp;(ISNUMBER(SEARCH('Backend Coding'!$H$4,'Budget 23-24'!A38)))&amp;", "&amp;(ISNUMBER(SEARCH('Backend Coding'!$H$5,'Budget 23-24'!A38)))&amp;", "&amp;(ISNUMBER(SEARCH('Backend Coding'!$H$6,'Budget 23-24'!A38)))&amp;", "&amp;(ISNUMBER(SEARCH('Backend Coding'!$H$7,'Budget 23-24'!A38)))&amp;", "&amp;(ISNUMBER(SEARCH('Backend Coding'!$H$8,'Budget 23-24'!A38)))&amp;", "&amp;(ISNUMBER(SEARCH('Backend Coding'!$H$9,'Budget 23-24'!A38)))&amp;", "&amp;(ISNUMBER(SEARCH('Backend Coding'!$H$10,'Budget 23-24'!A38)))&amp;", "&amp;(ISNUMBER(SEARCH('Backend Coding'!$H$11,'Budget 23-24'!A38)))&amp;", "&amp;(ISNUMBER(SEARCH('Backend Coding'!$H$12,'Budget 23-24'!A38)))&amp;", "&amp;(ISNUMBER(SEARCH('Backend Coding'!$H$13,'Budget 23-24'!A38)))&amp;", "&amp;(ISNUMBER(SEARCH('Backend Coding'!$H$14,'Budget 23-24'!A38)))&amp;", "&amp;(ISNUMBER(SEARCH('Backend Coding'!$H$15,'Budget 23-24'!A38)))&amp;", "&amp;(ISNUMBER(SEARCH('Backend Coding'!$H$16,'Budget 23-24'!A38)))&amp;", "&amp;(ISNUMBER(SEARCH('Backend Coding'!$H$17,'Budget 23-24'!A38)))&amp;", "&amp;(ISNUMBER(SEARCH('Backend Coding'!$H$18,'Budget 23-24'!A38)))&amp;", "&amp;(ISNUMBER(SEARCH('Backend Coding'!$H$19,'Budget 23-24'!A38)))&amp;", "&amp;(ISNUMBER(SEARCH('Backend Coding'!$H$20,'Budget 23-24'!A38)))&amp;", "&amp;(ISNUMBER(SEARCH('Backend Coding'!$H$21,'Budget 23-24'!A38)))&amp;", "&amp;(ISNUMBER(SEARCH('Backend Coding'!$H$22,'Budget 23-24'!A38)))&amp;", "&amp;(ISNUMBER(SEARCH('Backend Coding'!$H$23,'Budget 23-24'!A38)))&amp;", "&amp;(ISNUMBER(SEARCH('Backend Coding'!$H$24,'Budget 23-24'!A38)))&amp;", "&amp;(ISNUMBER(SEARCH('Backend Coding'!$H$25,'Budget 23-24'!A38)))&amp;", "&amp;(ISNUMBER(SEARCH('Backend Coding'!$H$26,'Budget 23-24'!A38)))</f>
        <v>FALSE, FALSE, FALSE, FALSE, FALSE, FALSE, FALSE, FALSE, FALSE, FALSE, FALSE, FALSE, FALSE, FALSE, FALSE, FALSE, FALSE, FALSE, FALSE, FALSE, FALSE, FALSE, FALSE, FALSE, FALSE</v>
      </c>
      <c r="U38" s="69" t="str">
        <f>(ISNUMBER(SEARCH('Backend Coding'!$J$2,'Budget 23-24'!A38)))&amp;", "&amp;(ISNUMBER(SEARCH('Backend Coding'!$J$3,'Budget 23-24'!A38)))&amp;", "&amp;(ISNUMBER(SEARCH('Backend Coding'!$J$4,'Budget 23-24'!A38)))&amp;", "&amp;(ISNUMBER(SEARCH('Backend Coding'!$J$5,'Budget 23-24'!A38)))&amp;", "&amp;(ISNUMBER(SEARCH('Backend Coding'!$J$6,'Budget 23-24'!A38)))&amp;", "&amp;(ISNUMBER(SEARCH('Backend Coding'!$J$7,'Budget 23-24'!A38)))&amp;", "&amp;(ISNUMBER(SEARCH('Backend Coding'!$J$8,'Budget 23-24'!A38)))&amp;", "&amp;(ISNUMBER(SEARCH('Backend Coding'!$J$9,'Budget 23-24'!A38)))&amp;", "&amp;(ISNUMBER(SEARCH('Backend Coding'!$J$10,'Budget 23-24'!A38)))&amp;", "&amp;(ISNUMBER(SEARCH('Backend Coding'!$J$11,'Budget 23-24'!A38)))&amp;", "&amp;(ISNUMBER(SEARCH('Backend Coding'!$J$12,'Budget 23-24'!A38)))&amp;", "&amp;(ISNUMBER(SEARCH('Backend Coding'!$J$13,'Budget 23-24'!A38)))&amp;", "&amp;(ISNUMBER(SEARCH('Backend Coding'!$J$14,'Budget 23-24'!A38)))&amp;", "&amp;(ISNUMBER(SEARCH('Backend Coding'!$J$15,'Budget 23-24'!A38)))&amp;", "&amp;(ISNUMBER(SEARCH('Backend Coding'!$J$16,'Budget 23-24'!A38)))&amp;", "&amp;(ISNUMBER(SEARCH('Backend Coding'!$J$17,'Budget 23-24'!A38)))&amp;", "&amp;(ISNUMBER(SEARCH('Backend Coding'!$J$18,'Budget 23-24'!A38)))&amp;", "&amp;(ISNUMBER(SEARCH('Backend Coding'!$J$19,'Budget 23-24'!A38)))&amp;", "&amp;(ISNUMBER(SEARCH('Backend Coding'!$J$20,'Budget 23-24'!A38)))&amp;", "&amp;(ISNUMBER(SEARCH('Backend Coding'!$J$21,'Budget 23-24'!A38)))&amp;", "&amp;(ISNUMBER(SEARCH('Backend Coding'!$J$22,'Budget 23-24'!A38)))&amp;", "&amp;(ISNUMBER(SEARCH('Backend Coding'!$J$23,'Budget 23-24'!A38)))&amp;", "&amp;(ISNUMBER(SEARCH('Backend Coding'!$J$24,'Budget 23-24'!A38)))&amp;", "&amp;(ISNUMBER(SEARCH('Backend Coding'!$J$25,'Budget 23-24'!A38)))&amp;", "&amp;(ISNUMBER(SEARCH('Backend Coding'!$J$26,'Budget 23-24'!A38)))</f>
        <v>FALSE, FALSE, FALSE, FALSE, FALSE, FALSE, FALSE, FALSE, FALSE, FALSE, FALSE, FALSE, FALSE, FALSE, FALSE, FALSE, FALSE, FALSE, FALSE, FALSE, FALSE, FALSE, FALSE, FALSE, FALSE</v>
      </c>
    </row>
    <row r="39" spans="1:21" ht="14.25" customHeight="1">
      <c r="A39" s="24" t="s">
        <v>59</v>
      </c>
      <c r="B39" s="60" t="s">
        <v>163</v>
      </c>
      <c r="C39" s="71" t="s">
        <v>164</v>
      </c>
      <c r="D39" s="70"/>
      <c r="E39" s="70"/>
      <c r="F39" s="70"/>
      <c r="G39" s="70"/>
      <c r="H39" s="71" t="s">
        <v>162</v>
      </c>
      <c r="I39" s="70"/>
      <c r="J39" s="71" t="s">
        <v>130</v>
      </c>
      <c r="K39" s="62"/>
      <c r="L39" s="62"/>
      <c r="M39" s="63"/>
      <c r="N39" s="63">
        <f>10000-1522.82</f>
        <v>8477.18</v>
      </c>
      <c r="O39" s="63"/>
      <c r="P39" s="46">
        <f t="shared" si="0"/>
        <v>8477.18</v>
      </c>
      <c r="Q39" s="69" t="str">
        <f>(ISNUMBER(SEARCH('Backend Coding'!$B$2,'Budget 23-24'!A39)))&amp;", "&amp;(ISNUMBER(SEARCH('Backend Coding'!$B$3,'Budget 23-24'!A39)))&amp;", "&amp;(ISNUMBER(SEARCH('Backend Coding'!$B$4,'Budget 23-24'!A39)))&amp;", "&amp;(ISNUMBER(SEARCH('Backend Coding'!$B$5,'Budget 23-24'!A39)))&amp;", "&amp;(ISNUMBER(SEARCH('Backend Coding'!$B$6,'Budget 23-24'!A39)))&amp;", "&amp;(ISNUMBER(SEARCH('Backend Coding'!$B$7,'Budget 23-24'!A39)))&amp;", "&amp;(ISNUMBER(SEARCH('Backend Coding'!$B$8,'Budget 23-24'!A39)))&amp;", "&amp;(ISNUMBER(SEARCH('Backend Coding'!$B$9,'Budget 23-24'!A39)))&amp;", "&amp;(ISNUMBER(SEARCH('Backend Coding'!$B$10,'Budget 23-24'!A39)))&amp;", "&amp;(ISNUMBER(SEARCH('Backend Coding'!$B$11,'Budget 23-24'!A39)))&amp;", "&amp;(ISNUMBER(SEARCH('Backend Coding'!$B$12,'Budget 23-24'!A39)))&amp;", "&amp;(ISNUMBER(SEARCH('Backend Coding'!$B$13,'Budget 23-24'!A39)))&amp;", "&amp;(ISNUMBER(SEARCH('Backend Coding'!$B$14,'Budget 23-24'!A39)))&amp;", "&amp;(ISNUMBER(SEARCH('Backend Coding'!$B$15,'Budget 23-24'!A39)))&amp;", "&amp;(ISNUMBER(SEARCH('Backend Coding'!$B$16,'Budget 23-24'!A39)))&amp;", "&amp;(ISNUMBER(SEARCH('Backend Coding'!$B$17,'Budget 23-24'!A39)))&amp;", "&amp;(ISNUMBER(SEARCH('Backend Coding'!$B$18,'Budget 23-24'!A39)))&amp;", "&amp;(ISNUMBER(SEARCH('Backend Coding'!$B$19,'Budget 23-24'!A39)))&amp;", "&amp;(ISNUMBER(SEARCH('Backend Coding'!$B$20,'Budget 23-24'!A39)))&amp;", "&amp;(ISNUMBER(SEARCH('Backend Coding'!$B$21,'Budget 23-24'!A39)))&amp;", "&amp;(ISNUMBER(SEARCH('Backend Coding'!$B$22,'Budget 23-24'!A39)))&amp;", "&amp;(ISNUMBER(SEARCH('Backend Coding'!$B$23,'Budget 23-24'!A39)))&amp;", "&amp;(ISNUMBER(SEARCH('Backend Coding'!$B$24,'Budget 23-24'!A39)))&amp;", "&amp;(ISNUMBER(SEARCH('Backend Coding'!$B$25,'Budget 23-24'!A39)))&amp;", "&amp;(ISNUMBER(SEARCH('Backend Coding'!$B$26,'Budget 23-24'!A39)))</f>
        <v>FALSE, FALSE, FALSE, FALSE, FALSE, FALSE, FALSE, FALSE, FALSE, FALSE, FALSE, FALSE, FALSE, FALSE, FALSE, FALSE, FALSE, FALSE, FALSE, FALSE, FALSE, FALSE, FALSE, FALSE, FALSE</v>
      </c>
      <c r="R39" s="69" t="str">
        <f>(ISNUMBER(SEARCH('Backend Coding'!$D$2,'Budget 23-24'!A39)))&amp;", "&amp;(ISNUMBER(SEARCH('Backend Coding'!$D$3,'Budget 23-24'!A39)))&amp;", "&amp;(ISNUMBER(SEARCH('Backend Coding'!$D$4,'Budget 23-24'!A39)))&amp;", "&amp;(ISNUMBER(SEARCH('Backend Coding'!$D$5,'Budget 23-24'!A39)))&amp;", "&amp;(ISNUMBER(SEARCH('Backend Coding'!$D$6,'Budget 23-24'!A39)))&amp;", "&amp;(ISNUMBER(SEARCH('Backend Coding'!$D$7,'Budget 23-24'!A39)))&amp;", "&amp;(ISNUMBER(SEARCH('Backend Coding'!$D$8,'Budget 23-24'!A39)))&amp;", "&amp;(ISNUMBER(SEARCH('Backend Coding'!$D$9,'Budget 23-24'!A39)))&amp;", "&amp;(ISNUMBER(SEARCH('Backend Coding'!$D$10,'Budget 23-24'!A39)))&amp;", "&amp;(ISNUMBER(SEARCH('Backend Coding'!$D$11,'Budget 23-24'!A39)))&amp;", "&amp;(ISNUMBER(SEARCH('Backend Coding'!$D$12,'Budget 23-24'!A39)))&amp;", "&amp;(ISNUMBER(SEARCH('Backend Coding'!$D$13,'Budget 23-24'!A39)))&amp;", "&amp;(ISNUMBER(SEARCH('Backend Coding'!$D$14,'Budget 23-24'!A39)))&amp;", "&amp;(ISNUMBER(SEARCH('Backend Coding'!$D$15,'Budget 23-24'!A39)))&amp;", "&amp;(ISNUMBER(SEARCH('Backend Coding'!$D$16,'Budget 23-24'!A39)))&amp;", "&amp;(ISNUMBER(SEARCH('Backend Coding'!$D$17,'Budget 23-24'!A39)))&amp;", "&amp;(ISNUMBER(SEARCH('Backend Coding'!$D$18,'Budget 23-24'!A39)))&amp;", "&amp;(ISNUMBER(SEARCH('Backend Coding'!$D$19,'Budget 23-24'!A39)))&amp;", "&amp;(ISNUMBER(SEARCH('Backend Coding'!$D$20,'Budget 23-24'!A39)))&amp;", "&amp;(ISNUMBER(SEARCH('Backend Coding'!$D$21,'Budget 23-24'!A39)))&amp;", "&amp;(ISNUMBER(SEARCH('Backend Coding'!$D$22,'Budget 23-24'!A39)))&amp;", "&amp;(ISNUMBER(SEARCH('Backend Coding'!$D$23,'Budget 23-24'!A39)))&amp;", "&amp;(ISNUMBER(SEARCH('Backend Coding'!$D$24,'Budget 23-24'!A39)))&amp;", "&amp;(ISNUMBER(SEARCH('Backend Coding'!$D$25,'Budget 23-24'!A39)))&amp;", "&amp;(ISNUMBER(SEARCH('Backend Coding'!$D$26,'Budget 23-24'!A39)))</f>
        <v>FALSE, FALSE, FALSE, FALSE, FALSE, FALSE, FALSE, FALSE, FALSE, FALSE, FALSE, FALSE, FALSE, FALSE, FALSE, FALSE, FALSE, FALSE, FALSE, FALSE, FALSE, FALSE, FALSE, FALSE, FALSE</v>
      </c>
      <c r="S39" s="69" t="str">
        <f>(ISNUMBER(SEARCH('Backend Coding'!$F$2,'Budget 23-24'!A39)))&amp;", "&amp;(ISNUMBER(SEARCH('Backend Coding'!$F$3,'Budget 23-24'!A39)))&amp;", "&amp;(ISNUMBER(SEARCH('Backend Coding'!$F$4,'Budget 23-24'!A39)))&amp;", "&amp;(ISNUMBER(SEARCH('Backend Coding'!$F$5,'Budget 23-24'!A39)))&amp;", "&amp;(ISNUMBER(SEARCH('Backend Coding'!$F$6,'Budget 23-24'!A39)))&amp;", "&amp;(ISNUMBER(SEARCH('Backend Coding'!$F$7,'Budget 23-24'!A39)))&amp;", "&amp;(ISNUMBER(SEARCH('Backend Coding'!$F$8,'Budget 23-24'!A39)))&amp;", "&amp;(ISNUMBER(SEARCH('Backend Coding'!$F$9,'Budget 23-24'!A39)))&amp;", "&amp;(ISNUMBER(SEARCH('Backend Coding'!$F$10,'Budget 23-24'!A39)))&amp;", "&amp;(ISNUMBER(SEARCH('Backend Coding'!$F$11,'Budget 23-24'!A39)))&amp;", "&amp;(ISNUMBER(SEARCH('Backend Coding'!$F$12,'Budget 23-24'!A39)))&amp;", "&amp;(ISNUMBER(SEARCH('Backend Coding'!$F$13,'Budget 23-24'!A39)))&amp;", "&amp;(ISNUMBER(SEARCH('Backend Coding'!$F$14,'Budget 23-24'!A39)))&amp;", "&amp;(ISNUMBER(SEARCH('Backend Coding'!$F$15,'Budget 23-24'!A39)))&amp;", "&amp;(ISNUMBER(SEARCH('Backend Coding'!$F$16,'Budget 23-24'!A39)))&amp;", "&amp;(ISNUMBER(SEARCH('Backend Coding'!$F$17,'Budget 23-24'!A39)))&amp;", "&amp;(ISNUMBER(SEARCH('Backend Coding'!$F$18,'Budget 23-24'!A39)))&amp;", "&amp;(ISNUMBER(SEARCH('Backend Coding'!$F$19,'Budget 23-24'!A39)))&amp;", "&amp;(ISNUMBER(SEARCH('Backend Coding'!$F$20,'Budget 23-24'!A39)))&amp;", "&amp;(ISNUMBER(SEARCH('Backend Coding'!$F$21,'Budget 23-24'!A39)))&amp;", "&amp;(ISNUMBER(SEARCH('Backend Coding'!$F$22,'Budget 23-24'!A39)))&amp;", "&amp;(ISNUMBER(SEARCH('Backend Coding'!$F$23,'Budget 23-24'!A39)))&amp;", "&amp;(ISNUMBER(SEARCH('Backend Coding'!$F$24,'Budget 23-24'!A39)))&amp;", "&amp;(ISNUMBER(SEARCH('Backend Coding'!$F$25,'Budget 23-24'!A39)))&amp;", "&amp;(ISNUMBER(SEARCH('Backend Coding'!$F$26,'Budget 23-24'!A39)))</f>
        <v>FALSE, FALSE, FALSE, FALSE, FALSE, FALSE, FALSE, FALSE, FALSE, FALSE, FALSE, FALSE, FALSE, FALSE, FALSE, FALSE, FALSE, FALSE, FALSE, FALSE, FALSE, FALSE, FALSE, FALSE, FALSE</v>
      </c>
      <c r="T39" s="69" t="str">
        <f>(ISNUMBER(SEARCH('Backend Coding'!$H$2,'Budget 23-24'!A39)))&amp;", "&amp;(ISNUMBER(SEARCH('Backend Coding'!$H$3,'Budget 23-24'!A39)))&amp;", "&amp;(ISNUMBER(SEARCH('Backend Coding'!$H$4,'Budget 23-24'!A39)))&amp;", "&amp;(ISNUMBER(SEARCH('Backend Coding'!$H$5,'Budget 23-24'!A39)))&amp;", "&amp;(ISNUMBER(SEARCH('Backend Coding'!$H$6,'Budget 23-24'!A39)))&amp;", "&amp;(ISNUMBER(SEARCH('Backend Coding'!$H$7,'Budget 23-24'!A39)))&amp;", "&amp;(ISNUMBER(SEARCH('Backend Coding'!$H$8,'Budget 23-24'!A39)))&amp;", "&amp;(ISNUMBER(SEARCH('Backend Coding'!$H$9,'Budget 23-24'!A39)))&amp;", "&amp;(ISNUMBER(SEARCH('Backend Coding'!$H$10,'Budget 23-24'!A39)))&amp;", "&amp;(ISNUMBER(SEARCH('Backend Coding'!$H$11,'Budget 23-24'!A39)))&amp;", "&amp;(ISNUMBER(SEARCH('Backend Coding'!$H$12,'Budget 23-24'!A39)))&amp;", "&amp;(ISNUMBER(SEARCH('Backend Coding'!$H$13,'Budget 23-24'!A39)))&amp;", "&amp;(ISNUMBER(SEARCH('Backend Coding'!$H$14,'Budget 23-24'!A39)))&amp;", "&amp;(ISNUMBER(SEARCH('Backend Coding'!$H$15,'Budget 23-24'!A39)))&amp;", "&amp;(ISNUMBER(SEARCH('Backend Coding'!$H$16,'Budget 23-24'!A39)))&amp;", "&amp;(ISNUMBER(SEARCH('Backend Coding'!$H$17,'Budget 23-24'!A39)))&amp;", "&amp;(ISNUMBER(SEARCH('Backend Coding'!$H$18,'Budget 23-24'!A39)))&amp;", "&amp;(ISNUMBER(SEARCH('Backend Coding'!$H$19,'Budget 23-24'!A39)))&amp;", "&amp;(ISNUMBER(SEARCH('Backend Coding'!$H$20,'Budget 23-24'!A39)))&amp;", "&amp;(ISNUMBER(SEARCH('Backend Coding'!$H$21,'Budget 23-24'!A39)))&amp;", "&amp;(ISNUMBER(SEARCH('Backend Coding'!$H$22,'Budget 23-24'!A39)))&amp;", "&amp;(ISNUMBER(SEARCH('Backend Coding'!$H$23,'Budget 23-24'!A39)))&amp;", "&amp;(ISNUMBER(SEARCH('Backend Coding'!$H$24,'Budget 23-24'!A39)))&amp;", "&amp;(ISNUMBER(SEARCH('Backend Coding'!$H$25,'Budget 23-24'!A39)))&amp;", "&amp;(ISNUMBER(SEARCH('Backend Coding'!$H$26,'Budget 23-24'!A39)))</f>
        <v>FALSE, FALSE, FALSE, FALSE, FALSE, FALSE, FALSE, FALSE, FALSE, FALSE, FALSE, FALSE, FALSE, FALSE, FALSE, FALSE, FALSE, FALSE, FALSE, FALSE, FALSE, FALSE, FALSE, FALSE, FALSE</v>
      </c>
      <c r="U39" s="69" t="str">
        <f>(ISNUMBER(SEARCH('Backend Coding'!$J$2,'Budget 23-24'!A39)))&amp;", "&amp;(ISNUMBER(SEARCH('Backend Coding'!$J$3,'Budget 23-24'!A39)))&amp;", "&amp;(ISNUMBER(SEARCH('Backend Coding'!$J$4,'Budget 23-24'!A39)))&amp;", "&amp;(ISNUMBER(SEARCH('Backend Coding'!$J$5,'Budget 23-24'!A39)))&amp;", "&amp;(ISNUMBER(SEARCH('Backend Coding'!$J$6,'Budget 23-24'!A39)))&amp;", "&amp;(ISNUMBER(SEARCH('Backend Coding'!$J$7,'Budget 23-24'!A39)))&amp;", "&amp;(ISNUMBER(SEARCH('Backend Coding'!$J$8,'Budget 23-24'!A39)))&amp;", "&amp;(ISNUMBER(SEARCH('Backend Coding'!$J$9,'Budget 23-24'!A39)))&amp;", "&amp;(ISNUMBER(SEARCH('Backend Coding'!$J$10,'Budget 23-24'!A39)))&amp;", "&amp;(ISNUMBER(SEARCH('Backend Coding'!$J$11,'Budget 23-24'!A39)))&amp;", "&amp;(ISNUMBER(SEARCH('Backend Coding'!$J$12,'Budget 23-24'!A39)))&amp;", "&amp;(ISNUMBER(SEARCH('Backend Coding'!$J$13,'Budget 23-24'!A39)))&amp;", "&amp;(ISNUMBER(SEARCH('Backend Coding'!$J$14,'Budget 23-24'!A39)))&amp;", "&amp;(ISNUMBER(SEARCH('Backend Coding'!$J$15,'Budget 23-24'!A39)))&amp;", "&amp;(ISNUMBER(SEARCH('Backend Coding'!$J$16,'Budget 23-24'!A39)))&amp;", "&amp;(ISNUMBER(SEARCH('Backend Coding'!$J$17,'Budget 23-24'!A39)))&amp;", "&amp;(ISNUMBER(SEARCH('Backend Coding'!$J$18,'Budget 23-24'!A39)))&amp;", "&amp;(ISNUMBER(SEARCH('Backend Coding'!$J$19,'Budget 23-24'!A39)))&amp;", "&amp;(ISNUMBER(SEARCH('Backend Coding'!$J$20,'Budget 23-24'!A39)))&amp;", "&amp;(ISNUMBER(SEARCH('Backend Coding'!$J$21,'Budget 23-24'!A39)))&amp;", "&amp;(ISNUMBER(SEARCH('Backend Coding'!$J$22,'Budget 23-24'!A39)))&amp;", "&amp;(ISNUMBER(SEARCH('Backend Coding'!$J$23,'Budget 23-24'!A39)))&amp;", "&amp;(ISNUMBER(SEARCH('Backend Coding'!$J$24,'Budget 23-24'!A39)))&amp;", "&amp;(ISNUMBER(SEARCH('Backend Coding'!$J$25,'Budget 23-24'!A39)))&amp;", "&amp;(ISNUMBER(SEARCH('Backend Coding'!$J$26,'Budget 23-24'!A39)))</f>
        <v>FALSE, FALSE, FALSE, FALSE, FALSE, FALSE, FALSE, FALSE, FALSE, FALSE, FALSE, FALSE, FALSE, FALSE, FALSE, FALSE, FALSE, FALSE, FALSE, FALSE, FALSE, FALSE, FALSE, FALSE, FALSE</v>
      </c>
    </row>
    <row r="40" spans="1:21" ht="14.25" customHeight="1">
      <c r="A40" s="24" t="s">
        <v>65</v>
      </c>
      <c r="B40" s="60" t="s">
        <v>165</v>
      </c>
      <c r="C40" s="66"/>
      <c r="D40" s="67">
        <v>1</v>
      </c>
      <c r="E40" s="67" t="s">
        <v>166</v>
      </c>
      <c r="F40" s="66"/>
      <c r="G40" s="66"/>
      <c r="H40" s="67" t="s">
        <v>167</v>
      </c>
      <c r="I40" s="66"/>
      <c r="J40" s="67">
        <v>111</v>
      </c>
      <c r="K40" s="62"/>
      <c r="L40" s="62"/>
      <c r="M40" s="63"/>
      <c r="N40" s="63">
        <f>101243.47*1.054</f>
        <v>106710.61738000001</v>
      </c>
      <c r="O40" s="63"/>
      <c r="P40" s="46">
        <f t="shared" si="0"/>
        <v>106710.61738000001</v>
      </c>
      <c r="Q40" s="69" t="str">
        <f>(ISNUMBER(SEARCH('Backend Coding'!$B$2,'Budget 23-24'!A40)))&amp;", "&amp;(ISNUMBER(SEARCH('Backend Coding'!$B$3,'Budget 23-24'!A40)))&amp;", "&amp;(ISNUMBER(SEARCH('Backend Coding'!$B$4,'Budget 23-24'!A40)))&amp;", "&amp;(ISNUMBER(SEARCH('Backend Coding'!$B$5,'Budget 23-24'!A40)))&amp;", "&amp;(ISNUMBER(SEARCH('Backend Coding'!$B$6,'Budget 23-24'!A40)))&amp;", "&amp;(ISNUMBER(SEARCH('Backend Coding'!$B$7,'Budget 23-24'!A40)))&amp;", "&amp;(ISNUMBER(SEARCH('Backend Coding'!$B$8,'Budget 23-24'!A40)))&amp;", "&amp;(ISNUMBER(SEARCH('Backend Coding'!$B$9,'Budget 23-24'!A40)))&amp;", "&amp;(ISNUMBER(SEARCH('Backend Coding'!$B$10,'Budget 23-24'!A40)))&amp;", "&amp;(ISNUMBER(SEARCH('Backend Coding'!$B$11,'Budget 23-24'!A40)))&amp;", "&amp;(ISNUMBER(SEARCH('Backend Coding'!$B$12,'Budget 23-24'!A40)))&amp;", "&amp;(ISNUMBER(SEARCH('Backend Coding'!$B$13,'Budget 23-24'!A40)))&amp;", "&amp;(ISNUMBER(SEARCH('Backend Coding'!$B$14,'Budget 23-24'!A40)))&amp;", "&amp;(ISNUMBER(SEARCH('Backend Coding'!$B$15,'Budget 23-24'!A40)))&amp;", "&amp;(ISNUMBER(SEARCH('Backend Coding'!$B$16,'Budget 23-24'!A40)))&amp;", "&amp;(ISNUMBER(SEARCH('Backend Coding'!$B$17,'Budget 23-24'!A40)))&amp;", "&amp;(ISNUMBER(SEARCH('Backend Coding'!$B$18,'Budget 23-24'!A40)))&amp;", "&amp;(ISNUMBER(SEARCH('Backend Coding'!$B$19,'Budget 23-24'!A40)))&amp;", "&amp;(ISNUMBER(SEARCH('Backend Coding'!$B$20,'Budget 23-24'!A40)))&amp;", "&amp;(ISNUMBER(SEARCH('Backend Coding'!$B$21,'Budget 23-24'!A40)))&amp;", "&amp;(ISNUMBER(SEARCH('Backend Coding'!$B$22,'Budget 23-24'!A40)))&amp;", "&amp;(ISNUMBER(SEARCH('Backend Coding'!$B$23,'Budget 23-24'!A40)))&amp;", "&amp;(ISNUMBER(SEARCH('Backend Coding'!$B$24,'Budget 23-24'!A40)))&amp;", "&amp;(ISNUMBER(SEARCH('Backend Coding'!$B$25,'Budget 23-24'!A40)))&amp;", "&amp;(ISNUMBER(SEARCH('Backend Coding'!$B$26,'Budget 23-24'!A40)))</f>
        <v>FALSE, FALSE, FALSE, FALSE, FALSE, FALSE, FALSE, FALSE, FALSE, FALSE, FALSE, FALSE, FALSE, FALSE, FALSE, FALSE, FALSE, FALSE, FALSE, FALSE, FALSE, FALSE, FALSE, FALSE, FALSE</v>
      </c>
      <c r="R40" s="69" t="str">
        <f>(ISNUMBER(SEARCH('Backend Coding'!$D$2,'Budget 23-24'!A40)))&amp;", "&amp;(ISNUMBER(SEARCH('Backend Coding'!$D$3,'Budget 23-24'!A40)))&amp;", "&amp;(ISNUMBER(SEARCH('Backend Coding'!$D$4,'Budget 23-24'!A40)))&amp;", "&amp;(ISNUMBER(SEARCH('Backend Coding'!$D$5,'Budget 23-24'!A40)))&amp;", "&amp;(ISNUMBER(SEARCH('Backend Coding'!$D$6,'Budget 23-24'!A40)))&amp;", "&amp;(ISNUMBER(SEARCH('Backend Coding'!$D$7,'Budget 23-24'!A40)))&amp;", "&amp;(ISNUMBER(SEARCH('Backend Coding'!$D$8,'Budget 23-24'!A40)))&amp;", "&amp;(ISNUMBER(SEARCH('Backend Coding'!$D$9,'Budget 23-24'!A40)))&amp;", "&amp;(ISNUMBER(SEARCH('Backend Coding'!$D$10,'Budget 23-24'!A40)))&amp;", "&amp;(ISNUMBER(SEARCH('Backend Coding'!$D$11,'Budget 23-24'!A40)))&amp;", "&amp;(ISNUMBER(SEARCH('Backend Coding'!$D$12,'Budget 23-24'!A40)))&amp;", "&amp;(ISNUMBER(SEARCH('Backend Coding'!$D$13,'Budget 23-24'!A40)))&amp;", "&amp;(ISNUMBER(SEARCH('Backend Coding'!$D$14,'Budget 23-24'!A40)))&amp;", "&amp;(ISNUMBER(SEARCH('Backend Coding'!$D$15,'Budget 23-24'!A40)))&amp;", "&amp;(ISNUMBER(SEARCH('Backend Coding'!$D$16,'Budget 23-24'!A40)))&amp;", "&amp;(ISNUMBER(SEARCH('Backend Coding'!$D$17,'Budget 23-24'!A40)))&amp;", "&amp;(ISNUMBER(SEARCH('Backend Coding'!$D$18,'Budget 23-24'!A40)))&amp;", "&amp;(ISNUMBER(SEARCH('Backend Coding'!$D$19,'Budget 23-24'!A40)))&amp;", "&amp;(ISNUMBER(SEARCH('Backend Coding'!$D$20,'Budget 23-24'!A40)))&amp;", "&amp;(ISNUMBER(SEARCH('Backend Coding'!$D$21,'Budget 23-24'!A40)))&amp;", "&amp;(ISNUMBER(SEARCH('Backend Coding'!$D$22,'Budget 23-24'!A40)))&amp;", "&amp;(ISNUMBER(SEARCH('Backend Coding'!$D$23,'Budget 23-24'!A40)))&amp;", "&amp;(ISNUMBER(SEARCH('Backend Coding'!$D$24,'Budget 23-24'!A40)))&amp;", "&amp;(ISNUMBER(SEARCH('Backend Coding'!$D$25,'Budget 23-24'!A40)))&amp;", "&amp;(ISNUMBER(SEARCH('Backend Coding'!$D$26,'Budget 23-24'!A40)))</f>
        <v>FALSE, FALSE, FALSE, FALSE, FALSE, FALSE, FALSE, FALSE, FALSE, FALSE, FALSE, FALSE, FALSE, FALSE, FALSE, FALSE, FALSE, FALSE, FALSE, FALSE, FALSE, FALSE, FALSE, FALSE, FALSE</v>
      </c>
      <c r="S40" s="69" t="str">
        <f>(ISNUMBER(SEARCH('Backend Coding'!$F$2,'Budget 23-24'!A40)))&amp;", "&amp;(ISNUMBER(SEARCH('Backend Coding'!$F$3,'Budget 23-24'!A40)))&amp;", "&amp;(ISNUMBER(SEARCH('Backend Coding'!$F$4,'Budget 23-24'!A40)))&amp;", "&amp;(ISNUMBER(SEARCH('Backend Coding'!$F$5,'Budget 23-24'!A40)))&amp;", "&amp;(ISNUMBER(SEARCH('Backend Coding'!$F$6,'Budget 23-24'!A40)))&amp;", "&amp;(ISNUMBER(SEARCH('Backend Coding'!$F$7,'Budget 23-24'!A40)))&amp;", "&amp;(ISNUMBER(SEARCH('Backend Coding'!$F$8,'Budget 23-24'!A40)))&amp;", "&amp;(ISNUMBER(SEARCH('Backend Coding'!$F$9,'Budget 23-24'!A40)))&amp;", "&amp;(ISNUMBER(SEARCH('Backend Coding'!$F$10,'Budget 23-24'!A40)))&amp;", "&amp;(ISNUMBER(SEARCH('Backend Coding'!$F$11,'Budget 23-24'!A40)))&amp;", "&amp;(ISNUMBER(SEARCH('Backend Coding'!$F$12,'Budget 23-24'!A40)))&amp;", "&amp;(ISNUMBER(SEARCH('Backend Coding'!$F$13,'Budget 23-24'!A40)))&amp;", "&amp;(ISNUMBER(SEARCH('Backend Coding'!$F$14,'Budget 23-24'!A40)))&amp;", "&amp;(ISNUMBER(SEARCH('Backend Coding'!$F$15,'Budget 23-24'!A40)))&amp;", "&amp;(ISNUMBER(SEARCH('Backend Coding'!$F$16,'Budget 23-24'!A40)))&amp;", "&amp;(ISNUMBER(SEARCH('Backend Coding'!$F$17,'Budget 23-24'!A40)))&amp;", "&amp;(ISNUMBER(SEARCH('Backend Coding'!$F$18,'Budget 23-24'!A40)))&amp;", "&amp;(ISNUMBER(SEARCH('Backend Coding'!$F$19,'Budget 23-24'!A40)))&amp;", "&amp;(ISNUMBER(SEARCH('Backend Coding'!$F$20,'Budget 23-24'!A40)))&amp;", "&amp;(ISNUMBER(SEARCH('Backend Coding'!$F$21,'Budget 23-24'!A40)))&amp;", "&amp;(ISNUMBER(SEARCH('Backend Coding'!$F$22,'Budget 23-24'!A40)))&amp;", "&amp;(ISNUMBER(SEARCH('Backend Coding'!$F$23,'Budget 23-24'!A40)))&amp;", "&amp;(ISNUMBER(SEARCH('Backend Coding'!$F$24,'Budget 23-24'!A40)))&amp;", "&amp;(ISNUMBER(SEARCH('Backend Coding'!$F$25,'Budget 23-24'!A40)))&amp;", "&amp;(ISNUMBER(SEARCH('Backend Coding'!$F$26,'Budget 23-24'!A40)))</f>
        <v>FALSE, FALSE, FALSE, FALSE, FALSE, FALSE, FALSE, FALSE, FALSE, FALSE, FALSE, FALSE, FALSE, FALSE, FALSE, FALSE, FALSE, FALSE, FALSE, FALSE, FALSE, FALSE, FALSE, FALSE, FALSE</v>
      </c>
      <c r="T40" s="69" t="str">
        <f>(ISNUMBER(SEARCH('Backend Coding'!$H$2,'Budget 23-24'!A40)))&amp;", "&amp;(ISNUMBER(SEARCH('Backend Coding'!$H$3,'Budget 23-24'!A40)))&amp;", "&amp;(ISNUMBER(SEARCH('Backend Coding'!$H$4,'Budget 23-24'!A40)))&amp;", "&amp;(ISNUMBER(SEARCH('Backend Coding'!$H$5,'Budget 23-24'!A40)))&amp;", "&amp;(ISNUMBER(SEARCH('Backend Coding'!$H$6,'Budget 23-24'!A40)))&amp;", "&amp;(ISNUMBER(SEARCH('Backend Coding'!$H$7,'Budget 23-24'!A40)))&amp;", "&amp;(ISNUMBER(SEARCH('Backend Coding'!$H$8,'Budget 23-24'!A40)))&amp;", "&amp;(ISNUMBER(SEARCH('Backend Coding'!$H$9,'Budget 23-24'!A40)))&amp;", "&amp;(ISNUMBER(SEARCH('Backend Coding'!$H$10,'Budget 23-24'!A40)))&amp;", "&amp;(ISNUMBER(SEARCH('Backend Coding'!$H$11,'Budget 23-24'!A40)))&amp;", "&amp;(ISNUMBER(SEARCH('Backend Coding'!$H$12,'Budget 23-24'!A40)))&amp;", "&amp;(ISNUMBER(SEARCH('Backend Coding'!$H$13,'Budget 23-24'!A40)))&amp;", "&amp;(ISNUMBER(SEARCH('Backend Coding'!$H$14,'Budget 23-24'!A40)))&amp;", "&amp;(ISNUMBER(SEARCH('Backend Coding'!$H$15,'Budget 23-24'!A40)))&amp;", "&amp;(ISNUMBER(SEARCH('Backend Coding'!$H$16,'Budget 23-24'!A40)))&amp;", "&amp;(ISNUMBER(SEARCH('Backend Coding'!$H$17,'Budget 23-24'!A40)))&amp;", "&amp;(ISNUMBER(SEARCH('Backend Coding'!$H$18,'Budget 23-24'!A40)))&amp;", "&amp;(ISNUMBER(SEARCH('Backend Coding'!$H$19,'Budget 23-24'!A40)))&amp;", "&amp;(ISNUMBER(SEARCH('Backend Coding'!$H$20,'Budget 23-24'!A40)))&amp;", "&amp;(ISNUMBER(SEARCH('Backend Coding'!$H$21,'Budget 23-24'!A40)))&amp;", "&amp;(ISNUMBER(SEARCH('Backend Coding'!$H$22,'Budget 23-24'!A40)))&amp;", "&amp;(ISNUMBER(SEARCH('Backend Coding'!$H$23,'Budget 23-24'!A40)))&amp;", "&amp;(ISNUMBER(SEARCH('Backend Coding'!$H$24,'Budget 23-24'!A40)))&amp;", "&amp;(ISNUMBER(SEARCH('Backend Coding'!$H$25,'Budget 23-24'!A40)))&amp;", "&amp;(ISNUMBER(SEARCH('Backend Coding'!$H$26,'Budget 23-24'!A40)))</f>
        <v>FALSE, FALSE, FALSE, FALSE, FALSE, FALSE, FALSE, FALSE, FALSE, FALSE, FALSE, FALSE, FALSE, FALSE, FALSE, FALSE, FALSE, FALSE, FALSE, FALSE, FALSE, FALSE, FALSE, FALSE, FALSE</v>
      </c>
      <c r="U40" s="69" t="str">
        <f>(ISNUMBER(SEARCH('Backend Coding'!$J$2,'Budget 23-24'!A40)))&amp;", "&amp;(ISNUMBER(SEARCH('Backend Coding'!$J$3,'Budget 23-24'!A40)))&amp;", "&amp;(ISNUMBER(SEARCH('Backend Coding'!$J$4,'Budget 23-24'!A40)))&amp;", "&amp;(ISNUMBER(SEARCH('Backend Coding'!$J$5,'Budget 23-24'!A40)))&amp;", "&amp;(ISNUMBER(SEARCH('Backend Coding'!$J$6,'Budget 23-24'!A40)))&amp;", "&amp;(ISNUMBER(SEARCH('Backend Coding'!$J$7,'Budget 23-24'!A40)))&amp;", "&amp;(ISNUMBER(SEARCH('Backend Coding'!$J$8,'Budget 23-24'!A40)))&amp;", "&amp;(ISNUMBER(SEARCH('Backend Coding'!$J$9,'Budget 23-24'!A40)))&amp;", "&amp;(ISNUMBER(SEARCH('Backend Coding'!$J$10,'Budget 23-24'!A40)))&amp;", "&amp;(ISNUMBER(SEARCH('Backend Coding'!$J$11,'Budget 23-24'!A40)))&amp;", "&amp;(ISNUMBER(SEARCH('Backend Coding'!$J$12,'Budget 23-24'!A40)))&amp;", "&amp;(ISNUMBER(SEARCH('Backend Coding'!$J$13,'Budget 23-24'!A40)))&amp;", "&amp;(ISNUMBER(SEARCH('Backend Coding'!$J$14,'Budget 23-24'!A40)))&amp;", "&amp;(ISNUMBER(SEARCH('Backend Coding'!$J$15,'Budget 23-24'!A40)))&amp;", "&amp;(ISNUMBER(SEARCH('Backend Coding'!$J$16,'Budget 23-24'!A40)))&amp;", "&amp;(ISNUMBER(SEARCH('Backend Coding'!$J$17,'Budget 23-24'!A40)))&amp;", "&amp;(ISNUMBER(SEARCH('Backend Coding'!$J$18,'Budget 23-24'!A40)))&amp;", "&amp;(ISNUMBER(SEARCH('Backend Coding'!$J$19,'Budget 23-24'!A40)))&amp;", "&amp;(ISNUMBER(SEARCH('Backend Coding'!$J$20,'Budget 23-24'!A40)))&amp;", "&amp;(ISNUMBER(SEARCH('Backend Coding'!$J$21,'Budget 23-24'!A40)))&amp;", "&amp;(ISNUMBER(SEARCH('Backend Coding'!$J$22,'Budget 23-24'!A40)))&amp;", "&amp;(ISNUMBER(SEARCH('Backend Coding'!$J$23,'Budget 23-24'!A40)))&amp;", "&amp;(ISNUMBER(SEARCH('Backend Coding'!$J$24,'Budget 23-24'!A40)))&amp;", "&amp;(ISNUMBER(SEARCH('Backend Coding'!$J$25,'Budget 23-24'!A40)))&amp;", "&amp;(ISNUMBER(SEARCH('Backend Coding'!$J$26,'Budget 23-24'!A40)))</f>
        <v>FALSE, FALSE, FALSE, FALSE, FALSE, FALSE, FALSE, FALSE, FALSE, FALSE, FALSE, FALSE, FALSE, FALSE, FALSE, FALSE, FALSE, FALSE, FALSE, FALSE, FALSE, FALSE, FALSE, FALSE, FALSE</v>
      </c>
    </row>
    <row r="41" spans="1:21" ht="14.25" customHeight="1">
      <c r="A41" s="24" t="s">
        <v>69</v>
      </c>
      <c r="B41" s="60" t="s">
        <v>168</v>
      </c>
      <c r="C41" s="70"/>
      <c r="D41" s="71">
        <v>0.5</v>
      </c>
      <c r="E41" s="71" t="s">
        <v>109</v>
      </c>
      <c r="F41" s="70"/>
      <c r="G41" s="70"/>
      <c r="H41" s="71" t="s">
        <v>167</v>
      </c>
      <c r="I41" s="70"/>
      <c r="J41" s="71">
        <v>112</v>
      </c>
      <c r="K41" s="62"/>
      <c r="L41" s="62"/>
      <c r="M41" s="63"/>
      <c r="N41" s="63">
        <f>26307.49*1.05</f>
        <v>27622.864500000003</v>
      </c>
      <c r="O41" s="63"/>
      <c r="P41" s="46">
        <f t="shared" si="0"/>
        <v>27622.864500000003</v>
      </c>
      <c r="Q41" s="69" t="str">
        <f>(ISNUMBER(SEARCH('Backend Coding'!$B$2,'Budget 23-24'!A41)))&amp;", "&amp;(ISNUMBER(SEARCH('Backend Coding'!$B$3,'Budget 23-24'!A41)))&amp;", "&amp;(ISNUMBER(SEARCH('Backend Coding'!$B$4,'Budget 23-24'!A41)))&amp;", "&amp;(ISNUMBER(SEARCH('Backend Coding'!$B$5,'Budget 23-24'!A41)))&amp;", "&amp;(ISNUMBER(SEARCH('Backend Coding'!$B$6,'Budget 23-24'!A41)))&amp;", "&amp;(ISNUMBER(SEARCH('Backend Coding'!$B$7,'Budget 23-24'!A41)))&amp;", "&amp;(ISNUMBER(SEARCH('Backend Coding'!$B$8,'Budget 23-24'!A41)))&amp;", "&amp;(ISNUMBER(SEARCH('Backend Coding'!$B$9,'Budget 23-24'!A41)))&amp;", "&amp;(ISNUMBER(SEARCH('Backend Coding'!$B$10,'Budget 23-24'!A41)))&amp;", "&amp;(ISNUMBER(SEARCH('Backend Coding'!$B$11,'Budget 23-24'!A41)))&amp;", "&amp;(ISNUMBER(SEARCH('Backend Coding'!$B$12,'Budget 23-24'!A41)))&amp;", "&amp;(ISNUMBER(SEARCH('Backend Coding'!$B$13,'Budget 23-24'!A41)))&amp;", "&amp;(ISNUMBER(SEARCH('Backend Coding'!$B$14,'Budget 23-24'!A41)))&amp;", "&amp;(ISNUMBER(SEARCH('Backend Coding'!$B$15,'Budget 23-24'!A41)))&amp;", "&amp;(ISNUMBER(SEARCH('Backend Coding'!$B$16,'Budget 23-24'!A41)))&amp;", "&amp;(ISNUMBER(SEARCH('Backend Coding'!$B$17,'Budget 23-24'!A41)))&amp;", "&amp;(ISNUMBER(SEARCH('Backend Coding'!$B$18,'Budget 23-24'!A41)))&amp;", "&amp;(ISNUMBER(SEARCH('Backend Coding'!$B$19,'Budget 23-24'!A41)))&amp;", "&amp;(ISNUMBER(SEARCH('Backend Coding'!$B$20,'Budget 23-24'!A41)))&amp;", "&amp;(ISNUMBER(SEARCH('Backend Coding'!$B$21,'Budget 23-24'!A41)))&amp;", "&amp;(ISNUMBER(SEARCH('Backend Coding'!$B$22,'Budget 23-24'!A41)))&amp;", "&amp;(ISNUMBER(SEARCH('Backend Coding'!$B$23,'Budget 23-24'!A41)))&amp;", "&amp;(ISNUMBER(SEARCH('Backend Coding'!$B$24,'Budget 23-24'!A41)))&amp;", "&amp;(ISNUMBER(SEARCH('Backend Coding'!$B$25,'Budget 23-24'!A41)))&amp;", "&amp;(ISNUMBER(SEARCH('Backend Coding'!$B$26,'Budget 23-24'!A41)))</f>
        <v>FALSE, FALSE, FALSE, FALSE, FALSE, FALSE, FALSE, FALSE, FALSE, FALSE, FALSE, FALSE, FALSE, FALSE, FALSE, FALSE, FALSE, FALSE, FALSE, FALSE, FALSE, FALSE, FALSE, FALSE, FALSE</v>
      </c>
      <c r="R41" s="69" t="str">
        <f>(ISNUMBER(SEARCH('Backend Coding'!$D$2,'Budget 23-24'!A41)))&amp;", "&amp;(ISNUMBER(SEARCH('Backend Coding'!$D$3,'Budget 23-24'!A41)))&amp;", "&amp;(ISNUMBER(SEARCH('Backend Coding'!$D$4,'Budget 23-24'!A41)))&amp;", "&amp;(ISNUMBER(SEARCH('Backend Coding'!$D$5,'Budget 23-24'!A41)))&amp;", "&amp;(ISNUMBER(SEARCH('Backend Coding'!$D$6,'Budget 23-24'!A41)))&amp;", "&amp;(ISNUMBER(SEARCH('Backend Coding'!$D$7,'Budget 23-24'!A41)))&amp;", "&amp;(ISNUMBER(SEARCH('Backend Coding'!$D$8,'Budget 23-24'!A41)))&amp;", "&amp;(ISNUMBER(SEARCH('Backend Coding'!$D$9,'Budget 23-24'!A41)))&amp;", "&amp;(ISNUMBER(SEARCH('Backend Coding'!$D$10,'Budget 23-24'!A41)))&amp;", "&amp;(ISNUMBER(SEARCH('Backend Coding'!$D$11,'Budget 23-24'!A41)))&amp;", "&amp;(ISNUMBER(SEARCH('Backend Coding'!$D$12,'Budget 23-24'!A41)))&amp;", "&amp;(ISNUMBER(SEARCH('Backend Coding'!$D$13,'Budget 23-24'!A41)))&amp;", "&amp;(ISNUMBER(SEARCH('Backend Coding'!$D$14,'Budget 23-24'!A41)))&amp;", "&amp;(ISNUMBER(SEARCH('Backend Coding'!$D$15,'Budget 23-24'!A41)))&amp;", "&amp;(ISNUMBER(SEARCH('Backend Coding'!$D$16,'Budget 23-24'!A41)))&amp;", "&amp;(ISNUMBER(SEARCH('Backend Coding'!$D$17,'Budget 23-24'!A41)))&amp;", "&amp;(ISNUMBER(SEARCH('Backend Coding'!$D$18,'Budget 23-24'!A41)))&amp;", "&amp;(ISNUMBER(SEARCH('Backend Coding'!$D$19,'Budget 23-24'!A41)))&amp;", "&amp;(ISNUMBER(SEARCH('Backend Coding'!$D$20,'Budget 23-24'!A41)))&amp;", "&amp;(ISNUMBER(SEARCH('Backend Coding'!$D$21,'Budget 23-24'!A41)))&amp;", "&amp;(ISNUMBER(SEARCH('Backend Coding'!$D$22,'Budget 23-24'!A41)))&amp;", "&amp;(ISNUMBER(SEARCH('Backend Coding'!$D$23,'Budget 23-24'!A41)))&amp;", "&amp;(ISNUMBER(SEARCH('Backend Coding'!$D$24,'Budget 23-24'!A41)))&amp;", "&amp;(ISNUMBER(SEARCH('Backend Coding'!$D$25,'Budget 23-24'!A41)))&amp;", "&amp;(ISNUMBER(SEARCH('Backend Coding'!$D$26,'Budget 23-24'!A41)))</f>
        <v>FALSE, FALSE, FALSE, FALSE, FALSE, FALSE, FALSE, FALSE, FALSE, FALSE, FALSE, FALSE, FALSE, FALSE, FALSE, FALSE, FALSE, FALSE, FALSE, FALSE, FALSE, FALSE, FALSE, FALSE, FALSE</v>
      </c>
      <c r="S41" s="69" t="str">
        <f>(ISNUMBER(SEARCH('Backend Coding'!$F$2,'Budget 23-24'!A41)))&amp;", "&amp;(ISNUMBER(SEARCH('Backend Coding'!$F$3,'Budget 23-24'!A41)))&amp;", "&amp;(ISNUMBER(SEARCH('Backend Coding'!$F$4,'Budget 23-24'!A41)))&amp;", "&amp;(ISNUMBER(SEARCH('Backend Coding'!$F$5,'Budget 23-24'!A41)))&amp;", "&amp;(ISNUMBER(SEARCH('Backend Coding'!$F$6,'Budget 23-24'!A41)))&amp;", "&amp;(ISNUMBER(SEARCH('Backend Coding'!$F$7,'Budget 23-24'!A41)))&amp;", "&amp;(ISNUMBER(SEARCH('Backend Coding'!$F$8,'Budget 23-24'!A41)))&amp;", "&amp;(ISNUMBER(SEARCH('Backend Coding'!$F$9,'Budget 23-24'!A41)))&amp;", "&amp;(ISNUMBER(SEARCH('Backend Coding'!$F$10,'Budget 23-24'!A41)))&amp;", "&amp;(ISNUMBER(SEARCH('Backend Coding'!$F$11,'Budget 23-24'!A41)))&amp;", "&amp;(ISNUMBER(SEARCH('Backend Coding'!$F$12,'Budget 23-24'!A41)))&amp;", "&amp;(ISNUMBER(SEARCH('Backend Coding'!$F$13,'Budget 23-24'!A41)))&amp;", "&amp;(ISNUMBER(SEARCH('Backend Coding'!$F$14,'Budget 23-24'!A41)))&amp;", "&amp;(ISNUMBER(SEARCH('Backend Coding'!$F$15,'Budget 23-24'!A41)))&amp;", "&amp;(ISNUMBER(SEARCH('Backend Coding'!$F$16,'Budget 23-24'!A41)))&amp;", "&amp;(ISNUMBER(SEARCH('Backend Coding'!$F$17,'Budget 23-24'!A41)))&amp;", "&amp;(ISNUMBER(SEARCH('Backend Coding'!$F$18,'Budget 23-24'!A41)))&amp;", "&amp;(ISNUMBER(SEARCH('Backend Coding'!$F$19,'Budget 23-24'!A41)))&amp;", "&amp;(ISNUMBER(SEARCH('Backend Coding'!$F$20,'Budget 23-24'!A41)))&amp;", "&amp;(ISNUMBER(SEARCH('Backend Coding'!$F$21,'Budget 23-24'!A41)))&amp;", "&amp;(ISNUMBER(SEARCH('Backend Coding'!$F$22,'Budget 23-24'!A41)))&amp;", "&amp;(ISNUMBER(SEARCH('Backend Coding'!$F$23,'Budget 23-24'!A41)))&amp;", "&amp;(ISNUMBER(SEARCH('Backend Coding'!$F$24,'Budget 23-24'!A41)))&amp;", "&amp;(ISNUMBER(SEARCH('Backend Coding'!$F$25,'Budget 23-24'!A41)))&amp;", "&amp;(ISNUMBER(SEARCH('Backend Coding'!$F$26,'Budget 23-24'!A41)))</f>
        <v>FALSE, FALSE, FALSE, FALSE, FALSE, FALSE, FALSE, FALSE, FALSE, FALSE, FALSE, FALSE, FALSE, FALSE, FALSE, FALSE, FALSE, FALSE, FALSE, FALSE, FALSE, FALSE, FALSE, FALSE, FALSE</v>
      </c>
      <c r="T41" s="69" t="str">
        <f>(ISNUMBER(SEARCH('Backend Coding'!$H$2,'Budget 23-24'!A41)))&amp;", "&amp;(ISNUMBER(SEARCH('Backend Coding'!$H$3,'Budget 23-24'!A41)))&amp;", "&amp;(ISNUMBER(SEARCH('Backend Coding'!$H$4,'Budget 23-24'!A41)))&amp;", "&amp;(ISNUMBER(SEARCH('Backend Coding'!$H$5,'Budget 23-24'!A41)))&amp;", "&amp;(ISNUMBER(SEARCH('Backend Coding'!$H$6,'Budget 23-24'!A41)))&amp;", "&amp;(ISNUMBER(SEARCH('Backend Coding'!$H$7,'Budget 23-24'!A41)))&amp;", "&amp;(ISNUMBER(SEARCH('Backend Coding'!$H$8,'Budget 23-24'!A41)))&amp;", "&amp;(ISNUMBER(SEARCH('Backend Coding'!$H$9,'Budget 23-24'!A41)))&amp;", "&amp;(ISNUMBER(SEARCH('Backend Coding'!$H$10,'Budget 23-24'!A41)))&amp;", "&amp;(ISNUMBER(SEARCH('Backend Coding'!$H$11,'Budget 23-24'!A41)))&amp;", "&amp;(ISNUMBER(SEARCH('Backend Coding'!$H$12,'Budget 23-24'!A41)))&amp;", "&amp;(ISNUMBER(SEARCH('Backend Coding'!$H$13,'Budget 23-24'!A41)))&amp;", "&amp;(ISNUMBER(SEARCH('Backend Coding'!$H$14,'Budget 23-24'!A41)))&amp;", "&amp;(ISNUMBER(SEARCH('Backend Coding'!$H$15,'Budget 23-24'!A41)))&amp;", "&amp;(ISNUMBER(SEARCH('Backend Coding'!$H$16,'Budget 23-24'!A41)))&amp;", "&amp;(ISNUMBER(SEARCH('Backend Coding'!$H$17,'Budget 23-24'!A41)))&amp;", "&amp;(ISNUMBER(SEARCH('Backend Coding'!$H$18,'Budget 23-24'!A41)))&amp;", "&amp;(ISNUMBER(SEARCH('Backend Coding'!$H$19,'Budget 23-24'!A41)))&amp;", "&amp;(ISNUMBER(SEARCH('Backend Coding'!$H$20,'Budget 23-24'!A41)))&amp;", "&amp;(ISNUMBER(SEARCH('Backend Coding'!$H$21,'Budget 23-24'!A41)))&amp;", "&amp;(ISNUMBER(SEARCH('Backend Coding'!$H$22,'Budget 23-24'!A41)))&amp;", "&amp;(ISNUMBER(SEARCH('Backend Coding'!$H$23,'Budget 23-24'!A41)))&amp;", "&amp;(ISNUMBER(SEARCH('Backend Coding'!$H$24,'Budget 23-24'!A41)))&amp;", "&amp;(ISNUMBER(SEARCH('Backend Coding'!$H$25,'Budget 23-24'!A41)))&amp;", "&amp;(ISNUMBER(SEARCH('Backend Coding'!$H$26,'Budget 23-24'!A41)))</f>
        <v>FALSE, FALSE, FALSE, FALSE, FALSE, FALSE, FALSE, FALSE, FALSE, FALSE, FALSE, FALSE, FALSE, FALSE, FALSE, FALSE, FALSE, FALSE, FALSE, FALSE, FALSE, FALSE, FALSE, FALSE, FALSE</v>
      </c>
      <c r="U41" s="69" t="str">
        <f>(ISNUMBER(SEARCH('Backend Coding'!$J$2,'Budget 23-24'!A41)))&amp;", "&amp;(ISNUMBER(SEARCH('Backend Coding'!$J$3,'Budget 23-24'!A41)))&amp;", "&amp;(ISNUMBER(SEARCH('Backend Coding'!$J$4,'Budget 23-24'!A41)))&amp;", "&amp;(ISNUMBER(SEARCH('Backend Coding'!$J$5,'Budget 23-24'!A41)))&amp;", "&amp;(ISNUMBER(SEARCH('Backend Coding'!$J$6,'Budget 23-24'!A41)))&amp;", "&amp;(ISNUMBER(SEARCH('Backend Coding'!$J$7,'Budget 23-24'!A41)))&amp;", "&amp;(ISNUMBER(SEARCH('Backend Coding'!$J$8,'Budget 23-24'!A41)))&amp;", "&amp;(ISNUMBER(SEARCH('Backend Coding'!$J$9,'Budget 23-24'!A41)))&amp;", "&amp;(ISNUMBER(SEARCH('Backend Coding'!$J$10,'Budget 23-24'!A41)))&amp;", "&amp;(ISNUMBER(SEARCH('Backend Coding'!$J$11,'Budget 23-24'!A41)))&amp;", "&amp;(ISNUMBER(SEARCH('Backend Coding'!$J$12,'Budget 23-24'!A41)))&amp;", "&amp;(ISNUMBER(SEARCH('Backend Coding'!$J$13,'Budget 23-24'!A41)))&amp;", "&amp;(ISNUMBER(SEARCH('Backend Coding'!$J$14,'Budget 23-24'!A41)))&amp;", "&amp;(ISNUMBER(SEARCH('Backend Coding'!$J$15,'Budget 23-24'!A41)))&amp;", "&amp;(ISNUMBER(SEARCH('Backend Coding'!$J$16,'Budget 23-24'!A41)))&amp;", "&amp;(ISNUMBER(SEARCH('Backend Coding'!$J$17,'Budget 23-24'!A41)))&amp;", "&amp;(ISNUMBER(SEARCH('Backend Coding'!$J$18,'Budget 23-24'!A41)))&amp;", "&amp;(ISNUMBER(SEARCH('Backend Coding'!$J$19,'Budget 23-24'!A41)))&amp;", "&amp;(ISNUMBER(SEARCH('Backend Coding'!$J$20,'Budget 23-24'!A41)))&amp;", "&amp;(ISNUMBER(SEARCH('Backend Coding'!$J$21,'Budget 23-24'!A41)))&amp;", "&amp;(ISNUMBER(SEARCH('Backend Coding'!$J$22,'Budget 23-24'!A41)))&amp;", "&amp;(ISNUMBER(SEARCH('Backend Coding'!$J$23,'Budget 23-24'!A41)))&amp;", "&amp;(ISNUMBER(SEARCH('Backend Coding'!$J$24,'Budget 23-24'!A41)))&amp;", "&amp;(ISNUMBER(SEARCH('Backend Coding'!$J$25,'Budget 23-24'!A41)))&amp;", "&amp;(ISNUMBER(SEARCH('Backend Coding'!$J$26,'Budget 23-24'!A41)))</f>
        <v>FALSE, FALSE, FALSE, FALSE, FALSE, FALSE, FALSE, FALSE, FALSE, FALSE, FALSE, FALSE, FALSE, FALSE, FALSE, FALSE, FALSE, FALSE, FALSE, FALSE, FALSE, FALSE, FALSE, FALSE, FALSE</v>
      </c>
    </row>
    <row r="42" spans="1:21" ht="14.25" customHeight="1">
      <c r="A42" s="24" t="s">
        <v>65</v>
      </c>
      <c r="B42" s="60" t="s">
        <v>169</v>
      </c>
      <c r="C42" s="70"/>
      <c r="D42" s="70"/>
      <c r="E42" s="70"/>
      <c r="F42" s="70"/>
      <c r="G42" s="70"/>
      <c r="H42" s="71" t="s">
        <v>160</v>
      </c>
      <c r="I42" s="70"/>
      <c r="J42" s="71">
        <v>410</v>
      </c>
      <c r="K42" s="62"/>
      <c r="L42" s="62"/>
      <c r="M42" s="63"/>
      <c r="N42" s="78">
        <v>10000</v>
      </c>
      <c r="O42" s="63"/>
      <c r="P42" s="46">
        <f t="shared" si="0"/>
        <v>10000</v>
      </c>
      <c r="Q42" s="69" t="str">
        <f>(ISNUMBER(SEARCH('Backend Coding'!$B$2,'Budget 23-24'!A42)))&amp;", "&amp;(ISNUMBER(SEARCH('Backend Coding'!$B$3,'Budget 23-24'!A42)))&amp;", "&amp;(ISNUMBER(SEARCH('Backend Coding'!$B$4,'Budget 23-24'!A42)))&amp;", "&amp;(ISNUMBER(SEARCH('Backend Coding'!$B$5,'Budget 23-24'!A42)))&amp;", "&amp;(ISNUMBER(SEARCH('Backend Coding'!$B$6,'Budget 23-24'!A42)))&amp;", "&amp;(ISNUMBER(SEARCH('Backend Coding'!$B$7,'Budget 23-24'!A42)))&amp;", "&amp;(ISNUMBER(SEARCH('Backend Coding'!$B$8,'Budget 23-24'!A42)))&amp;", "&amp;(ISNUMBER(SEARCH('Backend Coding'!$B$9,'Budget 23-24'!A42)))&amp;", "&amp;(ISNUMBER(SEARCH('Backend Coding'!$B$10,'Budget 23-24'!A42)))&amp;", "&amp;(ISNUMBER(SEARCH('Backend Coding'!$B$11,'Budget 23-24'!A42)))&amp;", "&amp;(ISNUMBER(SEARCH('Backend Coding'!$B$12,'Budget 23-24'!A42)))&amp;", "&amp;(ISNUMBER(SEARCH('Backend Coding'!$B$13,'Budget 23-24'!A42)))&amp;", "&amp;(ISNUMBER(SEARCH('Backend Coding'!$B$14,'Budget 23-24'!A42)))&amp;", "&amp;(ISNUMBER(SEARCH('Backend Coding'!$B$15,'Budget 23-24'!A42)))&amp;", "&amp;(ISNUMBER(SEARCH('Backend Coding'!$B$16,'Budget 23-24'!A42)))&amp;", "&amp;(ISNUMBER(SEARCH('Backend Coding'!$B$17,'Budget 23-24'!A42)))&amp;", "&amp;(ISNUMBER(SEARCH('Backend Coding'!$B$18,'Budget 23-24'!A42)))&amp;", "&amp;(ISNUMBER(SEARCH('Backend Coding'!$B$19,'Budget 23-24'!A42)))&amp;", "&amp;(ISNUMBER(SEARCH('Backend Coding'!$B$20,'Budget 23-24'!A42)))&amp;", "&amp;(ISNUMBER(SEARCH('Backend Coding'!$B$21,'Budget 23-24'!A42)))&amp;", "&amp;(ISNUMBER(SEARCH('Backend Coding'!$B$22,'Budget 23-24'!A42)))&amp;", "&amp;(ISNUMBER(SEARCH('Backend Coding'!$B$23,'Budget 23-24'!A42)))&amp;", "&amp;(ISNUMBER(SEARCH('Backend Coding'!$B$24,'Budget 23-24'!A42)))&amp;", "&amp;(ISNUMBER(SEARCH('Backend Coding'!$B$25,'Budget 23-24'!A42)))&amp;", "&amp;(ISNUMBER(SEARCH('Backend Coding'!$B$26,'Budget 23-24'!A42)))</f>
        <v>FALSE, FALSE, FALSE, FALSE, FALSE, FALSE, FALSE, FALSE, FALSE, FALSE, FALSE, FALSE, FALSE, FALSE, FALSE, FALSE, FALSE, FALSE, FALSE, FALSE, FALSE, FALSE, FALSE, FALSE, FALSE</v>
      </c>
      <c r="R42" s="69" t="str">
        <f>(ISNUMBER(SEARCH('Backend Coding'!$D$2,'Budget 23-24'!A42)))&amp;", "&amp;(ISNUMBER(SEARCH('Backend Coding'!$D$3,'Budget 23-24'!A42)))&amp;", "&amp;(ISNUMBER(SEARCH('Backend Coding'!$D$4,'Budget 23-24'!A42)))&amp;", "&amp;(ISNUMBER(SEARCH('Backend Coding'!$D$5,'Budget 23-24'!A42)))&amp;", "&amp;(ISNUMBER(SEARCH('Backend Coding'!$D$6,'Budget 23-24'!A42)))&amp;", "&amp;(ISNUMBER(SEARCH('Backend Coding'!$D$7,'Budget 23-24'!A42)))&amp;", "&amp;(ISNUMBER(SEARCH('Backend Coding'!$D$8,'Budget 23-24'!A42)))&amp;", "&amp;(ISNUMBER(SEARCH('Backend Coding'!$D$9,'Budget 23-24'!A42)))&amp;", "&amp;(ISNUMBER(SEARCH('Backend Coding'!$D$10,'Budget 23-24'!A42)))&amp;", "&amp;(ISNUMBER(SEARCH('Backend Coding'!$D$11,'Budget 23-24'!A42)))&amp;", "&amp;(ISNUMBER(SEARCH('Backend Coding'!$D$12,'Budget 23-24'!A42)))&amp;", "&amp;(ISNUMBER(SEARCH('Backend Coding'!$D$13,'Budget 23-24'!A42)))&amp;", "&amp;(ISNUMBER(SEARCH('Backend Coding'!$D$14,'Budget 23-24'!A42)))&amp;", "&amp;(ISNUMBER(SEARCH('Backend Coding'!$D$15,'Budget 23-24'!A42)))&amp;", "&amp;(ISNUMBER(SEARCH('Backend Coding'!$D$16,'Budget 23-24'!A42)))&amp;", "&amp;(ISNUMBER(SEARCH('Backend Coding'!$D$17,'Budget 23-24'!A42)))&amp;", "&amp;(ISNUMBER(SEARCH('Backend Coding'!$D$18,'Budget 23-24'!A42)))&amp;", "&amp;(ISNUMBER(SEARCH('Backend Coding'!$D$19,'Budget 23-24'!A42)))&amp;", "&amp;(ISNUMBER(SEARCH('Backend Coding'!$D$20,'Budget 23-24'!A42)))&amp;", "&amp;(ISNUMBER(SEARCH('Backend Coding'!$D$21,'Budget 23-24'!A42)))&amp;", "&amp;(ISNUMBER(SEARCH('Backend Coding'!$D$22,'Budget 23-24'!A42)))&amp;", "&amp;(ISNUMBER(SEARCH('Backend Coding'!$D$23,'Budget 23-24'!A42)))&amp;", "&amp;(ISNUMBER(SEARCH('Backend Coding'!$D$24,'Budget 23-24'!A42)))&amp;", "&amp;(ISNUMBER(SEARCH('Backend Coding'!$D$25,'Budget 23-24'!A42)))&amp;", "&amp;(ISNUMBER(SEARCH('Backend Coding'!$D$26,'Budget 23-24'!A42)))</f>
        <v>FALSE, FALSE, FALSE, FALSE, FALSE, FALSE, FALSE, FALSE, FALSE, FALSE, FALSE, FALSE, FALSE, FALSE, FALSE, FALSE, FALSE, FALSE, FALSE, FALSE, FALSE, FALSE, FALSE, FALSE, FALSE</v>
      </c>
      <c r="S42" s="69" t="str">
        <f>(ISNUMBER(SEARCH('Backend Coding'!$F$2,'Budget 23-24'!A42)))&amp;", "&amp;(ISNUMBER(SEARCH('Backend Coding'!$F$3,'Budget 23-24'!A42)))&amp;", "&amp;(ISNUMBER(SEARCH('Backend Coding'!$F$4,'Budget 23-24'!A42)))&amp;", "&amp;(ISNUMBER(SEARCH('Backend Coding'!$F$5,'Budget 23-24'!A42)))&amp;", "&amp;(ISNUMBER(SEARCH('Backend Coding'!$F$6,'Budget 23-24'!A42)))&amp;", "&amp;(ISNUMBER(SEARCH('Backend Coding'!$F$7,'Budget 23-24'!A42)))&amp;", "&amp;(ISNUMBER(SEARCH('Backend Coding'!$F$8,'Budget 23-24'!A42)))&amp;", "&amp;(ISNUMBER(SEARCH('Backend Coding'!$F$9,'Budget 23-24'!A42)))&amp;", "&amp;(ISNUMBER(SEARCH('Backend Coding'!$F$10,'Budget 23-24'!A42)))&amp;", "&amp;(ISNUMBER(SEARCH('Backend Coding'!$F$11,'Budget 23-24'!A42)))&amp;", "&amp;(ISNUMBER(SEARCH('Backend Coding'!$F$12,'Budget 23-24'!A42)))&amp;", "&amp;(ISNUMBER(SEARCH('Backend Coding'!$F$13,'Budget 23-24'!A42)))&amp;", "&amp;(ISNUMBER(SEARCH('Backend Coding'!$F$14,'Budget 23-24'!A42)))&amp;", "&amp;(ISNUMBER(SEARCH('Backend Coding'!$F$15,'Budget 23-24'!A42)))&amp;", "&amp;(ISNUMBER(SEARCH('Backend Coding'!$F$16,'Budget 23-24'!A42)))&amp;", "&amp;(ISNUMBER(SEARCH('Backend Coding'!$F$17,'Budget 23-24'!A42)))&amp;", "&amp;(ISNUMBER(SEARCH('Backend Coding'!$F$18,'Budget 23-24'!A42)))&amp;", "&amp;(ISNUMBER(SEARCH('Backend Coding'!$F$19,'Budget 23-24'!A42)))&amp;", "&amp;(ISNUMBER(SEARCH('Backend Coding'!$F$20,'Budget 23-24'!A42)))&amp;", "&amp;(ISNUMBER(SEARCH('Backend Coding'!$F$21,'Budget 23-24'!A42)))&amp;", "&amp;(ISNUMBER(SEARCH('Backend Coding'!$F$22,'Budget 23-24'!A42)))&amp;", "&amp;(ISNUMBER(SEARCH('Backend Coding'!$F$23,'Budget 23-24'!A42)))&amp;", "&amp;(ISNUMBER(SEARCH('Backend Coding'!$F$24,'Budget 23-24'!A42)))&amp;", "&amp;(ISNUMBER(SEARCH('Backend Coding'!$F$25,'Budget 23-24'!A42)))&amp;", "&amp;(ISNUMBER(SEARCH('Backend Coding'!$F$26,'Budget 23-24'!A42)))</f>
        <v>FALSE, FALSE, FALSE, FALSE, FALSE, FALSE, FALSE, FALSE, FALSE, FALSE, FALSE, FALSE, FALSE, FALSE, FALSE, FALSE, FALSE, FALSE, FALSE, FALSE, FALSE, FALSE, FALSE, FALSE, FALSE</v>
      </c>
      <c r="T42" s="69" t="str">
        <f>(ISNUMBER(SEARCH('Backend Coding'!$H$2,'Budget 23-24'!A42)))&amp;", "&amp;(ISNUMBER(SEARCH('Backend Coding'!$H$3,'Budget 23-24'!A42)))&amp;", "&amp;(ISNUMBER(SEARCH('Backend Coding'!$H$4,'Budget 23-24'!A42)))&amp;", "&amp;(ISNUMBER(SEARCH('Backend Coding'!$H$5,'Budget 23-24'!A42)))&amp;", "&amp;(ISNUMBER(SEARCH('Backend Coding'!$H$6,'Budget 23-24'!A42)))&amp;", "&amp;(ISNUMBER(SEARCH('Backend Coding'!$H$7,'Budget 23-24'!A42)))&amp;", "&amp;(ISNUMBER(SEARCH('Backend Coding'!$H$8,'Budget 23-24'!A42)))&amp;", "&amp;(ISNUMBER(SEARCH('Backend Coding'!$H$9,'Budget 23-24'!A42)))&amp;", "&amp;(ISNUMBER(SEARCH('Backend Coding'!$H$10,'Budget 23-24'!A42)))&amp;", "&amp;(ISNUMBER(SEARCH('Backend Coding'!$H$11,'Budget 23-24'!A42)))&amp;", "&amp;(ISNUMBER(SEARCH('Backend Coding'!$H$12,'Budget 23-24'!A42)))&amp;", "&amp;(ISNUMBER(SEARCH('Backend Coding'!$H$13,'Budget 23-24'!A42)))&amp;", "&amp;(ISNUMBER(SEARCH('Backend Coding'!$H$14,'Budget 23-24'!A42)))&amp;", "&amp;(ISNUMBER(SEARCH('Backend Coding'!$H$15,'Budget 23-24'!A42)))&amp;", "&amp;(ISNUMBER(SEARCH('Backend Coding'!$H$16,'Budget 23-24'!A42)))&amp;", "&amp;(ISNUMBER(SEARCH('Backend Coding'!$H$17,'Budget 23-24'!A42)))&amp;", "&amp;(ISNUMBER(SEARCH('Backend Coding'!$H$18,'Budget 23-24'!A42)))&amp;", "&amp;(ISNUMBER(SEARCH('Backend Coding'!$H$19,'Budget 23-24'!A42)))&amp;", "&amp;(ISNUMBER(SEARCH('Backend Coding'!$H$20,'Budget 23-24'!A42)))&amp;", "&amp;(ISNUMBER(SEARCH('Backend Coding'!$H$21,'Budget 23-24'!A42)))&amp;", "&amp;(ISNUMBER(SEARCH('Backend Coding'!$H$22,'Budget 23-24'!A42)))&amp;", "&amp;(ISNUMBER(SEARCH('Backend Coding'!$H$23,'Budget 23-24'!A42)))&amp;", "&amp;(ISNUMBER(SEARCH('Backend Coding'!$H$24,'Budget 23-24'!A42)))&amp;", "&amp;(ISNUMBER(SEARCH('Backend Coding'!$H$25,'Budget 23-24'!A42)))&amp;", "&amp;(ISNUMBER(SEARCH('Backend Coding'!$H$26,'Budget 23-24'!A42)))</f>
        <v>FALSE, FALSE, FALSE, FALSE, FALSE, FALSE, FALSE, FALSE, FALSE, FALSE, FALSE, FALSE, FALSE, FALSE, FALSE, FALSE, FALSE, FALSE, FALSE, FALSE, FALSE, FALSE, FALSE, FALSE, FALSE</v>
      </c>
      <c r="U42" s="69" t="str">
        <f>(ISNUMBER(SEARCH('Backend Coding'!$J$2,'Budget 23-24'!A42)))&amp;", "&amp;(ISNUMBER(SEARCH('Backend Coding'!$J$3,'Budget 23-24'!A42)))&amp;", "&amp;(ISNUMBER(SEARCH('Backend Coding'!$J$4,'Budget 23-24'!A42)))&amp;", "&amp;(ISNUMBER(SEARCH('Backend Coding'!$J$5,'Budget 23-24'!A42)))&amp;", "&amp;(ISNUMBER(SEARCH('Backend Coding'!$J$6,'Budget 23-24'!A42)))&amp;", "&amp;(ISNUMBER(SEARCH('Backend Coding'!$J$7,'Budget 23-24'!A42)))&amp;", "&amp;(ISNUMBER(SEARCH('Backend Coding'!$J$8,'Budget 23-24'!A42)))&amp;", "&amp;(ISNUMBER(SEARCH('Backend Coding'!$J$9,'Budget 23-24'!A42)))&amp;", "&amp;(ISNUMBER(SEARCH('Backend Coding'!$J$10,'Budget 23-24'!A42)))&amp;", "&amp;(ISNUMBER(SEARCH('Backend Coding'!$J$11,'Budget 23-24'!A42)))&amp;", "&amp;(ISNUMBER(SEARCH('Backend Coding'!$J$12,'Budget 23-24'!A42)))&amp;", "&amp;(ISNUMBER(SEARCH('Backend Coding'!$J$13,'Budget 23-24'!A42)))&amp;", "&amp;(ISNUMBER(SEARCH('Backend Coding'!$J$14,'Budget 23-24'!A42)))&amp;", "&amp;(ISNUMBER(SEARCH('Backend Coding'!$J$15,'Budget 23-24'!A42)))&amp;", "&amp;(ISNUMBER(SEARCH('Backend Coding'!$J$16,'Budget 23-24'!A42)))&amp;", "&amp;(ISNUMBER(SEARCH('Backend Coding'!$J$17,'Budget 23-24'!A42)))&amp;", "&amp;(ISNUMBER(SEARCH('Backend Coding'!$J$18,'Budget 23-24'!A42)))&amp;", "&amp;(ISNUMBER(SEARCH('Backend Coding'!$J$19,'Budget 23-24'!A42)))&amp;", "&amp;(ISNUMBER(SEARCH('Backend Coding'!$J$20,'Budget 23-24'!A42)))&amp;", "&amp;(ISNUMBER(SEARCH('Backend Coding'!$J$21,'Budget 23-24'!A42)))&amp;", "&amp;(ISNUMBER(SEARCH('Backend Coding'!$J$22,'Budget 23-24'!A42)))&amp;", "&amp;(ISNUMBER(SEARCH('Backend Coding'!$J$23,'Budget 23-24'!A42)))&amp;", "&amp;(ISNUMBER(SEARCH('Backend Coding'!$J$24,'Budget 23-24'!A42)))&amp;", "&amp;(ISNUMBER(SEARCH('Backend Coding'!$J$25,'Budget 23-24'!A42)))&amp;", "&amp;(ISNUMBER(SEARCH('Backend Coding'!$J$26,'Budget 23-24'!A42)))</f>
        <v>FALSE, FALSE, FALSE, FALSE, FALSE, FALSE, FALSE, FALSE, FALSE, FALSE, FALSE, FALSE, FALSE, FALSE, FALSE, FALSE, FALSE, FALSE, FALSE, FALSE, FALSE, FALSE, FALSE, FALSE, FALSE</v>
      </c>
    </row>
    <row r="43" spans="1:21" ht="14.25" customHeight="1">
      <c r="A43" s="24" t="s">
        <v>65</v>
      </c>
      <c r="B43" s="60" t="s">
        <v>170</v>
      </c>
      <c r="C43" s="70"/>
      <c r="D43" s="70"/>
      <c r="E43" s="70"/>
      <c r="F43" s="70"/>
      <c r="G43" s="70"/>
      <c r="H43" s="71" t="s">
        <v>171</v>
      </c>
      <c r="I43" s="70"/>
      <c r="J43" s="71">
        <v>410</v>
      </c>
      <c r="K43" s="62"/>
      <c r="L43" s="62"/>
      <c r="M43" s="63"/>
      <c r="N43" s="78">
        <v>5000</v>
      </c>
      <c r="O43" s="63"/>
      <c r="P43" s="46">
        <f t="shared" si="0"/>
        <v>5000</v>
      </c>
      <c r="Q43" s="69" t="str">
        <f>(ISNUMBER(SEARCH('Backend Coding'!$B$2,'Budget 23-24'!A43)))&amp;", "&amp;(ISNUMBER(SEARCH('Backend Coding'!$B$3,'Budget 23-24'!A43)))&amp;", "&amp;(ISNUMBER(SEARCH('Backend Coding'!$B$4,'Budget 23-24'!A43)))&amp;", "&amp;(ISNUMBER(SEARCH('Backend Coding'!$B$5,'Budget 23-24'!A43)))&amp;", "&amp;(ISNUMBER(SEARCH('Backend Coding'!$B$6,'Budget 23-24'!A43)))&amp;", "&amp;(ISNUMBER(SEARCH('Backend Coding'!$B$7,'Budget 23-24'!A43)))&amp;", "&amp;(ISNUMBER(SEARCH('Backend Coding'!$B$8,'Budget 23-24'!A43)))&amp;", "&amp;(ISNUMBER(SEARCH('Backend Coding'!$B$9,'Budget 23-24'!A43)))&amp;", "&amp;(ISNUMBER(SEARCH('Backend Coding'!$B$10,'Budget 23-24'!A43)))&amp;", "&amp;(ISNUMBER(SEARCH('Backend Coding'!$B$11,'Budget 23-24'!A43)))&amp;", "&amp;(ISNUMBER(SEARCH('Backend Coding'!$B$12,'Budget 23-24'!A43)))&amp;", "&amp;(ISNUMBER(SEARCH('Backend Coding'!$B$13,'Budget 23-24'!A43)))&amp;", "&amp;(ISNUMBER(SEARCH('Backend Coding'!$B$14,'Budget 23-24'!A43)))&amp;", "&amp;(ISNUMBER(SEARCH('Backend Coding'!$B$15,'Budget 23-24'!A43)))&amp;", "&amp;(ISNUMBER(SEARCH('Backend Coding'!$B$16,'Budget 23-24'!A43)))&amp;", "&amp;(ISNUMBER(SEARCH('Backend Coding'!$B$17,'Budget 23-24'!A43)))&amp;", "&amp;(ISNUMBER(SEARCH('Backend Coding'!$B$18,'Budget 23-24'!A43)))&amp;", "&amp;(ISNUMBER(SEARCH('Backend Coding'!$B$19,'Budget 23-24'!A43)))&amp;", "&amp;(ISNUMBER(SEARCH('Backend Coding'!$B$20,'Budget 23-24'!A43)))&amp;", "&amp;(ISNUMBER(SEARCH('Backend Coding'!$B$21,'Budget 23-24'!A43)))&amp;", "&amp;(ISNUMBER(SEARCH('Backend Coding'!$B$22,'Budget 23-24'!A43)))&amp;", "&amp;(ISNUMBER(SEARCH('Backend Coding'!$B$23,'Budget 23-24'!A43)))&amp;", "&amp;(ISNUMBER(SEARCH('Backend Coding'!$B$24,'Budget 23-24'!A43)))&amp;", "&amp;(ISNUMBER(SEARCH('Backend Coding'!$B$25,'Budget 23-24'!A43)))&amp;", "&amp;(ISNUMBER(SEARCH('Backend Coding'!$B$26,'Budget 23-24'!A43)))</f>
        <v>FALSE, FALSE, FALSE, FALSE, FALSE, FALSE, FALSE, FALSE, FALSE, FALSE, FALSE, FALSE, FALSE, FALSE, FALSE, FALSE, FALSE, FALSE, FALSE, FALSE, FALSE, FALSE, FALSE, FALSE, FALSE</v>
      </c>
      <c r="R43" s="69" t="str">
        <f>(ISNUMBER(SEARCH('Backend Coding'!$D$2,'Budget 23-24'!A43)))&amp;", "&amp;(ISNUMBER(SEARCH('Backend Coding'!$D$3,'Budget 23-24'!A43)))&amp;", "&amp;(ISNUMBER(SEARCH('Backend Coding'!$D$4,'Budget 23-24'!A43)))&amp;", "&amp;(ISNUMBER(SEARCH('Backend Coding'!$D$5,'Budget 23-24'!A43)))&amp;", "&amp;(ISNUMBER(SEARCH('Backend Coding'!$D$6,'Budget 23-24'!A43)))&amp;", "&amp;(ISNUMBER(SEARCH('Backend Coding'!$D$7,'Budget 23-24'!A43)))&amp;", "&amp;(ISNUMBER(SEARCH('Backend Coding'!$D$8,'Budget 23-24'!A43)))&amp;", "&amp;(ISNUMBER(SEARCH('Backend Coding'!$D$9,'Budget 23-24'!A43)))&amp;", "&amp;(ISNUMBER(SEARCH('Backend Coding'!$D$10,'Budget 23-24'!A43)))&amp;", "&amp;(ISNUMBER(SEARCH('Backend Coding'!$D$11,'Budget 23-24'!A43)))&amp;", "&amp;(ISNUMBER(SEARCH('Backend Coding'!$D$12,'Budget 23-24'!A43)))&amp;", "&amp;(ISNUMBER(SEARCH('Backend Coding'!$D$13,'Budget 23-24'!A43)))&amp;", "&amp;(ISNUMBER(SEARCH('Backend Coding'!$D$14,'Budget 23-24'!A43)))&amp;", "&amp;(ISNUMBER(SEARCH('Backend Coding'!$D$15,'Budget 23-24'!A43)))&amp;", "&amp;(ISNUMBER(SEARCH('Backend Coding'!$D$16,'Budget 23-24'!A43)))&amp;", "&amp;(ISNUMBER(SEARCH('Backend Coding'!$D$17,'Budget 23-24'!A43)))&amp;", "&amp;(ISNUMBER(SEARCH('Backend Coding'!$D$18,'Budget 23-24'!A43)))&amp;", "&amp;(ISNUMBER(SEARCH('Backend Coding'!$D$19,'Budget 23-24'!A43)))&amp;", "&amp;(ISNUMBER(SEARCH('Backend Coding'!$D$20,'Budget 23-24'!A43)))&amp;", "&amp;(ISNUMBER(SEARCH('Backend Coding'!$D$21,'Budget 23-24'!A43)))&amp;", "&amp;(ISNUMBER(SEARCH('Backend Coding'!$D$22,'Budget 23-24'!A43)))&amp;", "&amp;(ISNUMBER(SEARCH('Backend Coding'!$D$23,'Budget 23-24'!A43)))&amp;", "&amp;(ISNUMBER(SEARCH('Backend Coding'!$D$24,'Budget 23-24'!A43)))&amp;", "&amp;(ISNUMBER(SEARCH('Backend Coding'!$D$25,'Budget 23-24'!A43)))&amp;", "&amp;(ISNUMBER(SEARCH('Backend Coding'!$D$26,'Budget 23-24'!A43)))</f>
        <v>FALSE, FALSE, FALSE, FALSE, FALSE, FALSE, FALSE, FALSE, FALSE, FALSE, FALSE, FALSE, FALSE, FALSE, FALSE, FALSE, FALSE, FALSE, FALSE, FALSE, FALSE, FALSE, FALSE, FALSE, FALSE</v>
      </c>
      <c r="S43" s="69" t="str">
        <f>(ISNUMBER(SEARCH('Backend Coding'!$F$2,'Budget 23-24'!A43)))&amp;", "&amp;(ISNUMBER(SEARCH('Backend Coding'!$F$3,'Budget 23-24'!A43)))&amp;", "&amp;(ISNUMBER(SEARCH('Backend Coding'!$F$4,'Budget 23-24'!A43)))&amp;", "&amp;(ISNUMBER(SEARCH('Backend Coding'!$F$5,'Budget 23-24'!A43)))&amp;", "&amp;(ISNUMBER(SEARCH('Backend Coding'!$F$6,'Budget 23-24'!A43)))&amp;", "&amp;(ISNUMBER(SEARCH('Backend Coding'!$F$7,'Budget 23-24'!A43)))&amp;", "&amp;(ISNUMBER(SEARCH('Backend Coding'!$F$8,'Budget 23-24'!A43)))&amp;", "&amp;(ISNUMBER(SEARCH('Backend Coding'!$F$9,'Budget 23-24'!A43)))&amp;", "&amp;(ISNUMBER(SEARCH('Backend Coding'!$F$10,'Budget 23-24'!A43)))&amp;", "&amp;(ISNUMBER(SEARCH('Backend Coding'!$F$11,'Budget 23-24'!A43)))&amp;", "&amp;(ISNUMBER(SEARCH('Backend Coding'!$F$12,'Budget 23-24'!A43)))&amp;", "&amp;(ISNUMBER(SEARCH('Backend Coding'!$F$13,'Budget 23-24'!A43)))&amp;", "&amp;(ISNUMBER(SEARCH('Backend Coding'!$F$14,'Budget 23-24'!A43)))&amp;", "&amp;(ISNUMBER(SEARCH('Backend Coding'!$F$15,'Budget 23-24'!A43)))&amp;", "&amp;(ISNUMBER(SEARCH('Backend Coding'!$F$16,'Budget 23-24'!A43)))&amp;", "&amp;(ISNUMBER(SEARCH('Backend Coding'!$F$17,'Budget 23-24'!A43)))&amp;", "&amp;(ISNUMBER(SEARCH('Backend Coding'!$F$18,'Budget 23-24'!A43)))&amp;", "&amp;(ISNUMBER(SEARCH('Backend Coding'!$F$19,'Budget 23-24'!A43)))&amp;", "&amp;(ISNUMBER(SEARCH('Backend Coding'!$F$20,'Budget 23-24'!A43)))&amp;", "&amp;(ISNUMBER(SEARCH('Backend Coding'!$F$21,'Budget 23-24'!A43)))&amp;", "&amp;(ISNUMBER(SEARCH('Backend Coding'!$F$22,'Budget 23-24'!A43)))&amp;", "&amp;(ISNUMBER(SEARCH('Backend Coding'!$F$23,'Budget 23-24'!A43)))&amp;", "&amp;(ISNUMBER(SEARCH('Backend Coding'!$F$24,'Budget 23-24'!A43)))&amp;", "&amp;(ISNUMBER(SEARCH('Backend Coding'!$F$25,'Budget 23-24'!A43)))&amp;", "&amp;(ISNUMBER(SEARCH('Backend Coding'!$F$26,'Budget 23-24'!A43)))</f>
        <v>FALSE, FALSE, FALSE, FALSE, FALSE, FALSE, FALSE, FALSE, FALSE, FALSE, FALSE, FALSE, FALSE, FALSE, FALSE, FALSE, FALSE, FALSE, FALSE, FALSE, FALSE, FALSE, FALSE, FALSE, FALSE</v>
      </c>
      <c r="T43" s="69" t="str">
        <f>(ISNUMBER(SEARCH('Backend Coding'!$H$2,'Budget 23-24'!A43)))&amp;", "&amp;(ISNUMBER(SEARCH('Backend Coding'!$H$3,'Budget 23-24'!A43)))&amp;", "&amp;(ISNUMBER(SEARCH('Backend Coding'!$H$4,'Budget 23-24'!A43)))&amp;", "&amp;(ISNUMBER(SEARCH('Backend Coding'!$H$5,'Budget 23-24'!A43)))&amp;", "&amp;(ISNUMBER(SEARCH('Backend Coding'!$H$6,'Budget 23-24'!A43)))&amp;", "&amp;(ISNUMBER(SEARCH('Backend Coding'!$H$7,'Budget 23-24'!A43)))&amp;", "&amp;(ISNUMBER(SEARCH('Backend Coding'!$H$8,'Budget 23-24'!A43)))&amp;", "&amp;(ISNUMBER(SEARCH('Backend Coding'!$H$9,'Budget 23-24'!A43)))&amp;", "&amp;(ISNUMBER(SEARCH('Backend Coding'!$H$10,'Budget 23-24'!A43)))&amp;", "&amp;(ISNUMBER(SEARCH('Backend Coding'!$H$11,'Budget 23-24'!A43)))&amp;", "&amp;(ISNUMBER(SEARCH('Backend Coding'!$H$12,'Budget 23-24'!A43)))&amp;", "&amp;(ISNUMBER(SEARCH('Backend Coding'!$H$13,'Budget 23-24'!A43)))&amp;", "&amp;(ISNUMBER(SEARCH('Backend Coding'!$H$14,'Budget 23-24'!A43)))&amp;", "&amp;(ISNUMBER(SEARCH('Backend Coding'!$H$15,'Budget 23-24'!A43)))&amp;", "&amp;(ISNUMBER(SEARCH('Backend Coding'!$H$16,'Budget 23-24'!A43)))&amp;", "&amp;(ISNUMBER(SEARCH('Backend Coding'!$H$17,'Budget 23-24'!A43)))&amp;", "&amp;(ISNUMBER(SEARCH('Backend Coding'!$H$18,'Budget 23-24'!A43)))&amp;", "&amp;(ISNUMBER(SEARCH('Backend Coding'!$H$19,'Budget 23-24'!A43)))&amp;", "&amp;(ISNUMBER(SEARCH('Backend Coding'!$H$20,'Budget 23-24'!A43)))&amp;", "&amp;(ISNUMBER(SEARCH('Backend Coding'!$H$21,'Budget 23-24'!A43)))&amp;", "&amp;(ISNUMBER(SEARCH('Backend Coding'!$H$22,'Budget 23-24'!A43)))&amp;", "&amp;(ISNUMBER(SEARCH('Backend Coding'!$H$23,'Budget 23-24'!A43)))&amp;", "&amp;(ISNUMBER(SEARCH('Backend Coding'!$H$24,'Budget 23-24'!A43)))&amp;", "&amp;(ISNUMBER(SEARCH('Backend Coding'!$H$25,'Budget 23-24'!A43)))&amp;", "&amp;(ISNUMBER(SEARCH('Backend Coding'!$H$26,'Budget 23-24'!A43)))</f>
        <v>FALSE, FALSE, FALSE, FALSE, FALSE, FALSE, FALSE, FALSE, FALSE, FALSE, FALSE, FALSE, FALSE, FALSE, FALSE, FALSE, FALSE, FALSE, FALSE, FALSE, FALSE, FALSE, FALSE, FALSE, FALSE</v>
      </c>
      <c r="U43" s="69" t="str">
        <f>(ISNUMBER(SEARCH('Backend Coding'!$J$2,'Budget 23-24'!A43)))&amp;", "&amp;(ISNUMBER(SEARCH('Backend Coding'!$J$3,'Budget 23-24'!A43)))&amp;", "&amp;(ISNUMBER(SEARCH('Backend Coding'!$J$4,'Budget 23-24'!A43)))&amp;", "&amp;(ISNUMBER(SEARCH('Backend Coding'!$J$5,'Budget 23-24'!A43)))&amp;", "&amp;(ISNUMBER(SEARCH('Backend Coding'!$J$6,'Budget 23-24'!A43)))&amp;", "&amp;(ISNUMBER(SEARCH('Backend Coding'!$J$7,'Budget 23-24'!A43)))&amp;", "&amp;(ISNUMBER(SEARCH('Backend Coding'!$J$8,'Budget 23-24'!A43)))&amp;", "&amp;(ISNUMBER(SEARCH('Backend Coding'!$J$9,'Budget 23-24'!A43)))&amp;", "&amp;(ISNUMBER(SEARCH('Backend Coding'!$J$10,'Budget 23-24'!A43)))&amp;", "&amp;(ISNUMBER(SEARCH('Backend Coding'!$J$11,'Budget 23-24'!A43)))&amp;", "&amp;(ISNUMBER(SEARCH('Backend Coding'!$J$12,'Budget 23-24'!A43)))&amp;", "&amp;(ISNUMBER(SEARCH('Backend Coding'!$J$13,'Budget 23-24'!A43)))&amp;", "&amp;(ISNUMBER(SEARCH('Backend Coding'!$J$14,'Budget 23-24'!A43)))&amp;", "&amp;(ISNUMBER(SEARCH('Backend Coding'!$J$15,'Budget 23-24'!A43)))&amp;", "&amp;(ISNUMBER(SEARCH('Backend Coding'!$J$16,'Budget 23-24'!A43)))&amp;", "&amp;(ISNUMBER(SEARCH('Backend Coding'!$J$17,'Budget 23-24'!A43)))&amp;", "&amp;(ISNUMBER(SEARCH('Backend Coding'!$J$18,'Budget 23-24'!A43)))&amp;", "&amp;(ISNUMBER(SEARCH('Backend Coding'!$J$19,'Budget 23-24'!A43)))&amp;", "&amp;(ISNUMBER(SEARCH('Backend Coding'!$J$20,'Budget 23-24'!A43)))&amp;", "&amp;(ISNUMBER(SEARCH('Backend Coding'!$J$21,'Budget 23-24'!A43)))&amp;", "&amp;(ISNUMBER(SEARCH('Backend Coding'!$J$22,'Budget 23-24'!A43)))&amp;", "&amp;(ISNUMBER(SEARCH('Backend Coding'!$J$23,'Budget 23-24'!A43)))&amp;", "&amp;(ISNUMBER(SEARCH('Backend Coding'!$J$24,'Budget 23-24'!A43)))&amp;", "&amp;(ISNUMBER(SEARCH('Backend Coding'!$J$25,'Budget 23-24'!A43)))&amp;", "&amp;(ISNUMBER(SEARCH('Backend Coding'!$J$26,'Budget 23-24'!A43)))</f>
        <v>FALSE, FALSE, FALSE, FALSE, FALSE, FALSE, FALSE, FALSE, FALSE, FALSE, FALSE, FALSE, FALSE, FALSE, FALSE, FALSE, FALSE, FALSE, FALSE, FALSE, FALSE, FALSE, FALSE, FALSE, FALSE</v>
      </c>
    </row>
    <row r="44" spans="1:21" ht="14.25" customHeight="1">
      <c r="A44" s="24" t="s">
        <v>69</v>
      </c>
      <c r="B44" s="60" t="s">
        <v>172</v>
      </c>
      <c r="C44" s="66"/>
      <c r="D44" s="67">
        <v>0.66669999999999996</v>
      </c>
      <c r="E44" s="67" t="s">
        <v>147</v>
      </c>
      <c r="F44" s="66"/>
      <c r="G44" s="66"/>
      <c r="H44" s="67" t="s">
        <v>173</v>
      </c>
      <c r="I44" s="66"/>
      <c r="J44" s="67">
        <v>112</v>
      </c>
      <c r="K44" s="62"/>
      <c r="L44" s="62"/>
      <c r="M44" s="63"/>
      <c r="N44" s="63">
        <f>38000*1.05</f>
        <v>39900</v>
      </c>
      <c r="O44" s="63"/>
      <c r="P44" s="46">
        <f t="shared" si="0"/>
        <v>39900</v>
      </c>
      <c r="Q44" s="69"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FALSE, FALSE, FALSE, FALSE</v>
      </c>
      <c r="R44" s="69"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FALSE, FALSE, FALSE, FALSE</v>
      </c>
      <c r="S44" s="69"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FALSE, FALSE, FALSE, FALSE, FALSE</v>
      </c>
      <c r="T44" s="69"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FALSE, FALSE, FALSE, FALSE, FALSE, FALSE, FALSE, FALSE, FALSE, FALSE, FALSE, FALSE, FALSE, FALSE, FALSE, FALSE, FALSE, FALSE, FALSE, FALSE, FALSE, FALSE</v>
      </c>
      <c r="U44" s="69"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row>
    <row r="45" spans="1:21" ht="14.25" customHeight="1">
      <c r="A45" s="24" t="s">
        <v>22</v>
      </c>
      <c r="B45" s="60" t="s">
        <v>174</v>
      </c>
      <c r="C45" s="71" t="s">
        <v>164</v>
      </c>
      <c r="D45" s="70"/>
      <c r="E45" s="70"/>
      <c r="F45" s="70"/>
      <c r="G45" s="71" t="s">
        <v>175</v>
      </c>
      <c r="H45" s="70"/>
      <c r="I45" s="70"/>
      <c r="J45" s="71">
        <v>470</v>
      </c>
      <c r="K45" s="62"/>
      <c r="L45" s="62"/>
      <c r="M45" s="63">
        <v>6582.18</v>
      </c>
      <c r="N45" s="63"/>
      <c r="O45" s="63"/>
      <c r="P45" s="46">
        <f t="shared" si="0"/>
        <v>6582.18</v>
      </c>
      <c r="Q45" s="69" t="str">
        <f>(ISNUMBER(SEARCH('Backend Coding'!$B$2,'Budget 23-24'!A45)))&amp;", "&amp;(ISNUMBER(SEARCH('Backend Coding'!$B$3,'Budget 23-24'!A45)))&amp;", "&amp;(ISNUMBER(SEARCH('Backend Coding'!$B$4,'Budget 23-24'!A45)))&amp;", "&amp;(ISNUMBER(SEARCH('Backend Coding'!$B$5,'Budget 23-24'!A45)))&amp;", "&amp;(ISNUMBER(SEARCH('Backend Coding'!$B$6,'Budget 23-24'!A45)))&amp;", "&amp;(ISNUMBER(SEARCH('Backend Coding'!$B$7,'Budget 23-24'!A45)))&amp;", "&amp;(ISNUMBER(SEARCH('Backend Coding'!$B$8,'Budget 23-24'!A45)))&amp;", "&amp;(ISNUMBER(SEARCH('Backend Coding'!$B$9,'Budget 23-24'!A45)))&amp;", "&amp;(ISNUMBER(SEARCH('Backend Coding'!$B$10,'Budget 23-24'!A45)))&amp;", "&amp;(ISNUMBER(SEARCH('Backend Coding'!$B$11,'Budget 23-24'!A45)))&amp;", "&amp;(ISNUMBER(SEARCH('Backend Coding'!$B$12,'Budget 23-24'!A45)))&amp;", "&amp;(ISNUMBER(SEARCH('Backend Coding'!$B$13,'Budget 23-24'!A45)))&amp;", "&amp;(ISNUMBER(SEARCH('Backend Coding'!$B$14,'Budget 23-24'!A45)))&amp;", "&amp;(ISNUMBER(SEARCH('Backend Coding'!$B$15,'Budget 23-24'!A45)))&amp;", "&amp;(ISNUMBER(SEARCH('Backend Coding'!$B$16,'Budget 23-24'!A45)))&amp;", "&amp;(ISNUMBER(SEARCH('Backend Coding'!$B$17,'Budget 23-24'!A45)))&amp;", "&amp;(ISNUMBER(SEARCH('Backend Coding'!$B$18,'Budget 23-24'!A45)))&amp;", "&amp;(ISNUMBER(SEARCH('Backend Coding'!$B$19,'Budget 23-24'!A45)))&amp;", "&amp;(ISNUMBER(SEARCH('Backend Coding'!$B$20,'Budget 23-24'!A45)))&amp;", "&amp;(ISNUMBER(SEARCH('Backend Coding'!$B$21,'Budget 23-24'!A45)))&amp;", "&amp;(ISNUMBER(SEARCH('Backend Coding'!$B$22,'Budget 23-24'!A45)))&amp;", "&amp;(ISNUMBER(SEARCH('Backend Coding'!$B$23,'Budget 23-24'!A45)))&amp;", "&amp;(ISNUMBER(SEARCH('Backend Coding'!$B$24,'Budget 23-24'!A45)))&amp;", "&amp;(ISNUMBER(SEARCH('Backend Coding'!$B$25,'Budget 23-24'!A45)))&amp;", "&amp;(ISNUMBER(SEARCH('Backend Coding'!$B$26,'Budget 23-24'!A45)))</f>
        <v>FALSE, FALSE, FALSE, FALSE, FALSE, FALSE, FALSE, FALSE, FALSE, FALSE, FALSE, FALSE, FALSE, FALSE, FALSE, FALSE, FALSE, FALSE, FALSE, FALSE, FALSE, FALSE, FALSE, FALSE, FALSE</v>
      </c>
      <c r="R45" s="69" t="str">
        <f>(ISNUMBER(SEARCH('Backend Coding'!$D$2,'Budget 23-24'!A45)))&amp;", "&amp;(ISNUMBER(SEARCH('Backend Coding'!$D$3,'Budget 23-24'!A45)))&amp;", "&amp;(ISNUMBER(SEARCH('Backend Coding'!$D$4,'Budget 23-24'!A45)))&amp;", "&amp;(ISNUMBER(SEARCH('Backend Coding'!$D$5,'Budget 23-24'!A45)))&amp;", "&amp;(ISNUMBER(SEARCH('Backend Coding'!$D$6,'Budget 23-24'!A45)))&amp;", "&amp;(ISNUMBER(SEARCH('Backend Coding'!$D$7,'Budget 23-24'!A45)))&amp;", "&amp;(ISNUMBER(SEARCH('Backend Coding'!$D$8,'Budget 23-24'!A45)))&amp;", "&amp;(ISNUMBER(SEARCH('Backend Coding'!$D$9,'Budget 23-24'!A45)))&amp;", "&amp;(ISNUMBER(SEARCH('Backend Coding'!$D$10,'Budget 23-24'!A45)))&amp;", "&amp;(ISNUMBER(SEARCH('Backend Coding'!$D$11,'Budget 23-24'!A45)))&amp;", "&amp;(ISNUMBER(SEARCH('Backend Coding'!$D$12,'Budget 23-24'!A45)))&amp;", "&amp;(ISNUMBER(SEARCH('Backend Coding'!$D$13,'Budget 23-24'!A45)))&amp;", "&amp;(ISNUMBER(SEARCH('Backend Coding'!$D$14,'Budget 23-24'!A45)))&amp;", "&amp;(ISNUMBER(SEARCH('Backend Coding'!$D$15,'Budget 23-24'!A45)))&amp;", "&amp;(ISNUMBER(SEARCH('Backend Coding'!$D$16,'Budget 23-24'!A45)))&amp;", "&amp;(ISNUMBER(SEARCH('Backend Coding'!$D$17,'Budget 23-24'!A45)))&amp;", "&amp;(ISNUMBER(SEARCH('Backend Coding'!$D$18,'Budget 23-24'!A45)))&amp;", "&amp;(ISNUMBER(SEARCH('Backend Coding'!$D$19,'Budget 23-24'!A45)))&amp;", "&amp;(ISNUMBER(SEARCH('Backend Coding'!$D$20,'Budget 23-24'!A45)))&amp;", "&amp;(ISNUMBER(SEARCH('Backend Coding'!$D$21,'Budget 23-24'!A45)))&amp;", "&amp;(ISNUMBER(SEARCH('Backend Coding'!$D$22,'Budget 23-24'!A45)))&amp;", "&amp;(ISNUMBER(SEARCH('Backend Coding'!$D$23,'Budget 23-24'!A45)))&amp;", "&amp;(ISNUMBER(SEARCH('Backend Coding'!$D$24,'Budget 23-24'!A45)))&amp;", "&amp;(ISNUMBER(SEARCH('Backend Coding'!$D$25,'Budget 23-24'!A45)))&amp;", "&amp;(ISNUMBER(SEARCH('Backend Coding'!$D$26,'Budget 23-24'!A45)))</f>
        <v>FALSE, FALSE, FALSE, FALSE, FALSE, FALSE, FALSE, FALSE, FALSE, FALSE, FALSE, FALSE, FALSE, FALSE, FALSE, FALSE, FALSE, FALSE, FALSE, FALSE, FALSE, FALSE, FALSE, FALSE, FALSE</v>
      </c>
      <c r="S45" s="69" t="str">
        <f>(ISNUMBER(SEARCH('Backend Coding'!$F$2,'Budget 23-24'!A45)))&amp;", "&amp;(ISNUMBER(SEARCH('Backend Coding'!$F$3,'Budget 23-24'!A45)))&amp;", "&amp;(ISNUMBER(SEARCH('Backend Coding'!$F$4,'Budget 23-24'!A45)))&amp;", "&amp;(ISNUMBER(SEARCH('Backend Coding'!$F$5,'Budget 23-24'!A45)))&amp;", "&amp;(ISNUMBER(SEARCH('Backend Coding'!$F$6,'Budget 23-24'!A45)))&amp;", "&amp;(ISNUMBER(SEARCH('Backend Coding'!$F$7,'Budget 23-24'!A45)))&amp;", "&amp;(ISNUMBER(SEARCH('Backend Coding'!$F$8,'Budget 23-24'!A45)))&amp;", "&amp;(ISNUMBER(SEARCH('Backend Coding'!$F$9,'Budget 23-24'!A45)))&amp;", "&amp;(ISNUMBER(SEARCH('Backend Coding'!$F$10,'Budget 23-24'!A45)))&amp;", "&amp;(ISNUMBER(SEARCH('Backend Coding'!$F$11,'Budget 23-24'!A45)))&amp;", "&amp;(ISNUMBER(SEARCH('Backend Coding'!$F$12,'Budget 23-24'!A45)))&amp;", "&amp;(ISNUMBER(SEARCH('Backend Coding'!$F$13,'Budget 23-24'!A45)))&amp;", "&amp;(ISNUMBER(SEARCH('Backend Coding'!$F$14,'Budget 23-24'!A45)))&amp;", "&amp;(ISNUMBER(SEARCH('Backend Coding'!$F$15,'Budget 23-24'!A45)))&amp;", "&amp;(ISNUMBER(SEARCH('Backend Coding'!$F$16,'Budget 23-24'!A45)))&amp;", "&amp;(ISNUMBER(SEARCH('Backend Coding'!$F$17,'Budget 23-24'!A45)))&amp;", "&amp;(ISNUMBER(SEARCH('Backend Coding'!$F$18,'Budget 23-24'!A45)))&amp;", "&amp;(ISNUMBER(SEARCH('Backend Coding'!$F$19,'Budget 23-24'!A45)))&amp;", "&amp;(ISNUMBER(SEARCH('Backend Coding'!$F$20,'Budget 23-24'!A45)))&amp;", "&amp;(ISNUMBER(SEARCH('Backend Coding'!$F$21,'Budget 23-24'!A45)))&amp;", "&amp;(ISNUMBER(SEARCH('Backend Coding'!$F$22,'Budget 23-24'!A45)))&amp;", "&amp;(ISNUMBER(SEARCH('Backend Coding'!$F$23,'Budget 23-24'!A45)))&amp;", "&amp;(ISNUMBER(SEARCH('Backend Coding'!$F$24,'Budget 23-24'!A45)))&amp;", "&amp;(ISNUMBER(SEARCH('Backend Coding'!$F$25,'Budget 23-24'!A45)))&amp;", "&amp;(ISNUMBER(SEARCH('Backend Coding'!$F$26,'Budget 23-24'!A45)))</f>
        <v>FALSE, FALSE, FALSE, FALSE, FALSE, FALSE, FALSE, FALSE, FALSE, FALSE, FALSE, FALSE, FALSE, FALSE, FALSE, FALSE, FALSE, FALSE, FALSE, FALSE, FALSE, FALSE, FALSE, FALSE, FALSE</v>
      </c>
      <c r="T45" s="69" t="str">
        <f>(ISNUMBER(SEARCH('Backend Coding'!$H$2,'Budget 23-24'!A45)))&amp;", "&amp;(ISNUMBER(SEARCH('Backend Coding'!$H$3,'Budget 23-24'!A45)))&amp;", "&amp;(ISNUMBER(SEARCH('Backend Coding'!$H$4,'Budget 23-24'!A45)))&amp;", "&amp;(ISNUMBER(SEARCH('Backend Coding'!$H$5,'Budget 23-24'!A45)))&amp;", "&amp;(ISNUMBER(SEARCH('Backend Coding'!$H$6,'Budget 23-24'!A45)))&amp;", "&amp;(ISNUMBER(SEARCH('Backend Coding'!$H$7,'Budget 23-24'!A45)))&amp;", "&amp;(ISNUMBER(SEARCH('Backend Coding'!$H$8,'Budget 23-24'!A45)))&amp;", "&amp;(ISNUMBER(SEARCH('Backend Coding'!$H$9,'Budget 23-24'!A45)))&amp;", "&amp;(ISNUMBER(SEARCH('Backend Coding'!$H$10,'Budget 23-24'!A45)))&amp;", "&amp;(ISNUMBER(SEARCH('Backend Coding'!$H$11,'Budget 23-24'!A45)))&amp;", "&amp;(ISNUMBER(SEARCH('Backend Coding'!$H$12,'Budget 23-24'!A45)))&amp;", "&amp;(ISNUMBER(SEARCH('Backend Coding'!$H$13,'Budget 23-24'!A45)))&amp;", "&amp;(ISNUMBER(SEARCH('Backend Coding'!$H$14,'Budget 23-24'!A45)))&amp;", "&amp;(ISNUMBER(SEARCH('Backend Coding'!$H$15,'Budget 23-24'!A45)))&amp;", "&amp;(ISNUMBER(SEARCH('Backend Coding'!$H$16,'Budget 23-24'!A45)))&amp;", "&amp;(ISNUMBER(SEARCH('Backend Coding'!$H$17,'Budget 23-24'!A45)))&amp;", "&amp;(ISNUMBER(SEARCH('Backend Coding'!$H$18,'Budget 23-24'!A45)))&amp;", "&amp;(ISNUMBER(SEARCH('Backend Coding'!$H$19,'Budget 23-24'!A45)))&amp;", "&amp;(ISNUMBER(SEARCH('Backend Coding'!$H$20,'Budget 23-24'!A45)))&amp;", "&amp;(ISNUMBER(SEARCH('Backend Coding'!$H$21,'Budget 23-24'!A45)))&amp;", "&amp;(ISNUMBER(SEARCH('Backend Coding'!$H$22,'Budget 23-24'!A45)))&amp;", "&amp;(ISNUMBER(SEARCH('Backend Coding'!$H$23,'Budget 23-24'!A45)))&amp;", "&amp;(ISNUMBER(SEARCH('Backend Coding'!$H$24,'Budget 23-24'!A45)))&amp;", "&amp;(ISNUMBER(SEARCH('Backend Coding'!$H$25,'Budget 23-24'!A45)))&amp;", "&amp;(ISNUMBER(SEARCH('Backend Coding'!$H$26,'Budget 23-24'!A45)))</f>
        <v>FALSE, FALSE, FALSE, FALSE, FALSE, FALSE, FALSE, FALSE, FALSE, FALSE, FALSE, FALSE, FALSE, FALSE, FALSE, FALSE, FALSE, FALSE, FALSE, FALSE, FALSE, FALSE, FALSE, FALSE, FALSE</v>
      </c>
      <c r="U45" s="69" t="str">
        <f>(ISNUMBER(SEARCH('Backend Coding'!$J$2,'Budget 23-24'!A45)))&amp;", "&amp;(ISNUMBER(SEARCH('Backend Coding'!$J$3,'Budget 23-24'!A45)))&amp;", "&amp;(ISNUMBER(SEARCH('Backend Coding'!$J$4,'Budget 23-24'!A45)))&amp;", "&amp;(ISNUMBER(SEARCH('Backend Coding'!$J$5,'Budget 23-24'!A45)))&amp;", "&amp;(ISNUMBER(SEARCH('Backend Coding'!$J$6,'Budget 23-24'!A45)))&amp;", "&amp;(ISNUMBER(SEARCH('Backend Coding'!$J$7,'Budget 23-24'!A45)))&amp;", "&amp;(ISNUMBER(SEARCH('Backend Coding'!$J$8,'Budget 23-24'!A45)))&amp;", "&amp;(ISNUMBER(SEARCH('Backend Coding'!$J$9,'Budget 23-24'!A45)))&amp;", "&amp;(ISNUMBER(SEARCH('Backend Coding'!$J$10,'Budget 23-24'!A45)))&amp;", "&amp;(ISNUMBER(SEARCH('Backend Coding'!$J$11,'Budget 23-24'!A45)))&amp;", "&amp;(ISNUMBER(SEARCH('Backend Coding'!$J$12,'Budget 23-24'!A45)))&amp;", "&amp;(ISNUMBER(SEARCH('Backend Coding'!$J$13,'Budget 23-24'!A45)))&amp;", "&amp;(ISNUMBER(SEARCH('Backend Coding'!$J$14,'Budget 23-24'!A45)))&amp;", "&amp;(ISNUMBER(SEARCH('Backend Coding'!$J$15,'Budget 23-24'!A45)))&amp;", "&amp;(ISNUMBER(SEARCH('Backend Coding'!$J$16,'Budget 23-24'!A45)))&amp;", "&amp;(ISNUMBER(SEARCH('Backend Coding'!$J$17,'Budget 23-24'!A45)))&amp;", "&amp;(ISNUMBER(SEARCH('Backend Coding'!$J$18,'Budget 23-24'!A45)))&amp;", "&amp;(ISNUMBER(SEARCH('Backend Coding'!$J$19,'Budget 23-24'!A45)))&amp;", "&amp;(ISNUMBER(SEARCH('Backend Coding'!$J$20,'Budget 23-24'!A45)))&amp;", "&amp;(ISNUMBER(SEARCH('Backend Coding'!$J$21,'Budget 23-24'!A45)))&amp;", "&amp;(ISNUMBER(SEARCH('Backend Coding'!$J$22,'Budget 23-24'!A45)))&amp;", "&amp;(ISNUMBER(SEARCH('Backend Coding'!$J$23,'Budget 23-24'!A45)))&amp;", "&amp;(ISNUMBER(SEARCH('Backend Coding'!$J$24,'Budget 23-24'!A45)))&amp;", "&amp;(ISNUMBER(SEARCH('Backend Coding'!$J$25,'Budget 23-24'!A45)))&amp;", "&amp;(ISNUMBER(SEARCH('Backend Coding'!$J$26,'Budget 23-24'!A45)))</f>
        <v>FALSE, FALSE, FALSE, FALSE, FALSE, FALSE, FALSE, FALSE, FALSE, FALSE, FALSE, FALSE, FALSE, FALSE, FALSE, FALSE, FALSE, FALSE, FALSE, FALSE, FALSE, FALSE, FALSE, FALSE, FALSE</v>
      </c>
    </row>
    <row r="46" spans="1:21" ht="14.25" customHeight="1">
      <c r="A46" s="24" t="s">
        <v>24</v>
      </c>
      <c r="B46" s="60" t="s">
        <v>176</v>
      </c>
      <c r="C46" s="85" t="s">
        <v>164</v>
      </c>
      <c r="D46" s="86"/>
      <c r="E46" s="65"/>
      <c r="F46" s="86"/>
      <c r="G46" s="86"/>
      <c r="H46" s="86"/>
      <c r="I46" s="86"/>
      <c r="J46" s="71" t="s">
        <v>130</v>
      </c>
      <c r="K46" s="62"/>
      <c r="L46" s="62"/>
      <c r="M46" s="62"/>
      <c r="N46" s="62"/>
      <c r="O46" s="63">
        <v>43430.11</v>
      </c>
      <c r="P46" s="46">
        <f t="shared" si="0"/>
        <v>43430.11</v>
      </c>
      <c r="Q46" s="69" t="str">
        <f>(ISNUMBER(SEARCH('Backend Coding'!$B$2,'Budget 23-24'!A46)))&amp;", "&amp;(ISNUMBER(SEARCH('Backend Coding'!$B$3,'Budget 23-24'!A46)))&amp;", "&amp;(ISNUMBER(SEARCH('Backend Coding'!$B$4,'Budget 23-24'!A46)))&amp;", "&amp;(ISNUMBER(SEARCH('Backend Coding'!$B$5,'Budget 23-24'!A46)))&amp;", "&amp;(ISNUMBER(SEARCH('Backend Coding'!$B$6,'Budget 23-24'!A46)))&amp;", "&amp;(ISNUMBER(SEARCH('Backend Coding'!$B$7,'Budget 23-24'!A46)))&amp;", "&amp;(ISNUMBER(SEARCH('Backend Coding'!$B$8,'Budget 23-24'!A46)))&amp;", "&amp;(ISNUMBER(SEARCH('Backend Coding'!$B$9,'Budget 23-24'!A46)))&amp;", "&amp;(ISNUMBER(SEARCH('Backend Coding'!$B$10,'Budget 23-24'!A46)))&amp;", "&amp;(ISNUMBER(SEARCH('Backend Coding'!$B$11,'Budget 23-24'!A46)))&amp;", "&amp;(ISNUMBER(SEARCH('Backend Coding'!$B$12,'Budget 23-24'!A46)))&amp;", "&amp;(ISNUMBER(SEARCH('Backend Coding'!$B$13,'Budget 23-24'!A46)))&amp;", "&amp;(ISNUMBER(SEARCH('Backend Coding'!$B$14,'Budget 23-24'!A46)))&amp;", "&amp;(ISNUMBER(SEARCH('Backend Coding'!$B$15,'Budget 23-24'!A46)))&amp;", "&amp;(ISNUMBER(SEARCH('Backend Coding'!$B$16,'Budget 23-24'!A46)))&amp;", "&amp;(ISNUMBER(SEARCH('Backend Coding'!$B$17,'Budget 23-24'!A46)))&amp;", "&amp;(ISNUMBER(SEARCH('Backend Coding'!$B$18,'Budget 23-24'!A46)))&amp;", "&amp;(ISNUMBER(SEARCH('Backend Coding'!$B$19,'Budget 23-24'!A46)))&amp;", "&amp;(ISNUMBER(SEARCH('Backend Coding'!$B$20,'Budget 23-24'!A46)))&amp;", "&amp;(ISNUMBER(SEARCH('Backend Coding'!$B$21,'Budget 23-24'!A46)))&amp;", "&amp;(ISNUMBER(SEARCH('Backend Coding'!$B$22,'Budget 23-24'!A46)))&amp;", "&amp;(ISNUMBER(SEARCH('Backend Coding'!$B$23,'Budget 23-24'!A46)))&amp;", "&amp;(ISNUMBER(SEARCH('Backend Coding'!$B$24,'Budget 23-24'!A46)))&amp;", "&amp;(ISNUMBER(SEARCH('Backend Coding'!$B$25,'Budget 23-24'!A46)))&amp;", "&amp;(ISNUMBER(SEARCH('Backend Coding'!$B$26,'Budget 23-24'!A46)))</f>
        <v>FALSE, FALSE, FALSE, FALSE, FALSE, FALSE, FALSE, FALSE, FALSE, FALSE, FALSE, FALSE, FALSE, FALSE, FALSE, FALSE, FALSE, FALSE, FALSE, FALSE, FALSE, FALSE, FALSE, FALSE, FALSE</v>
      </c>
      <c r="R46" s="69" t="str">
        <f>(ISNUMBER(SEARCH('Backend Coding'!$D$2,'Budget 23-24'!A46)))&amp;", "&amp;(ISNUMBER(SEARCH('Backend Coding'!$D$3,'Budget 23-24'!A46)))&amp;", "&amp;(ISNUMBER(SEARCH('Backend Coding'!$D$4,'Budget 23-24'!A46)))&amp;", "&amp;(ISNUMBER(SEARCH('Backend Coding'!$D$5,'Budget 23-24'!A46)))&amp;", "&amp;(ISNUMBER(SEARCH('Backend Coding'!$D$6,'Budget 23-24'!A46)))&amp;", "&amp;(ISNUMBER(SEARCH('Backend Coding'!$D$7,'Budget 23-24'!A46)))&amp;", "&amp;(ISNUMBER(SEARCH('Backend Coding'!$D$8,'Budget 23-24'!A46)))&amp;", "&amp;(ISNUMBER(SEARCH('Backend Coding'!$D$9,'Budget 23-24'!A46)))&amp;", "&amp;(ISNUMBER(SEARCH('Backend Coding'!$D$10,'Budget 23-24'!A46)))&amp;", "&amp;(ISNUMBER(SEARCH('Backend Coding'!$D$11,'Budget 23-24'!A46)))&amp;", "&amp;(ISNUMBER(SEARCH('Backend Coding'!$D$12,'Budget 23-24'!A46)))&amp;", "&amp;(ISNUMBER(SEARCH('Backend Coding'!$D$13,'Budget 23-24'!A46)))&amp;", "&amp;(ISNUMBER(SEARCH('Backend Coding'!$D$14,'Budget 23-24'!A46)))&amp;", "&amp;(ISNUMBER(SEARCH('Backend Coding'!$D$15,'Budget 23-24'!A46)))&amp;", "&amp;(ISNUMBER(SEARCH('Backend Coding'!$D$16,'Budget 23-24'!A46)))&amp;", "&amp;(ISNUMBER(SEARCH('Backend Coding'!$D$17,'Budget 23-24'!A46)))&amp;", "&amp;(ISNUMBER(SEARCH('Backend Coding'!$D$18,'Budget 23-24'!A46)))&amp;", "&amp;(ISNUMBER(SEARCH('Backend Coding'!$D$19,'Budget 23-24'!A46)))&amp;", "&amp;(ISNUMBER(SEARCH('Backend Coding'!$D$20,'Budget 23-24'!A46)))&amp;", "&amp;(ISNUMBER(SEARCH('Backend Coding'!$D$21,'Budget 23-24'!A46)))&amp;", "&amp;(ISNUMBER(SEARCH('Backend Coding'!$D$22,'Budget 23-24'!A46)))&amp;", "&amp;(ISNUMBER(SEARCH('Backend Coding'!$D$23,'Budget 23-24'!A46)))&amp;", "&amp;(ISNUMBER(SEARCH('Backend Coding'!$D$24,'Budget 23-24'!A46)))&amp;", "&amp;(ISNUMBER(SEARCH('Backend Coding'!$D$25,'Budget 23-24'!A46)))&amp;", "&amp;(ISNUMBER(SEARCH('Backend Coding'!$D$26,'Budget 23-24'!A46)))</f>
        <v>FALSE, FALSE, FALSE, FALSE, FALSE, FALSE, FALSE, FALSE, FALSE, FALSE, FALSE, FALSE, FALSE, FALSE, FALSE, FALSE, FALSE, FALSE, FALSE, FALSE, FALSE, FALSE, FALSE, FALSE, FALSE</v>
      </c>
      <c r="S46" s="69" t="str">
        <f>(ISNUMBER(SEARCH('Backend Coding'!$F$2,'Budget 23-24'!A46)))&amp;", "&amp;(ISNUMBER(SEARCH('Backend Coding'!$F$3,'Budget 23-24'!A46)))&amp;", "&amp;(ISNUMBER(SEARCH('Backend Coding'!$F$4,'Budget 23-24'!A46)))&amp;", "&amp;(ISNUMBER(SEARCH('Backend Coding'!$F$5,'Budget 23-24'!A46)))&amp;", "&amp;(ISNUMBER(SEARCH('Backend Coding'!$F$6,'Budget 23-24'!A46)))&amp;", "&amp;(ISNUMBER(SEARCH('Backend Coding'!$F$7,'Budget 23-24'!A46)))&amp;", "&amp;(ISNUMBER(SEARCH('Backend Coding'!$F$8,'Budget 23-24'!A46)))&amp;", "&amp;(ISNUMBER(SEARCH('Backend Coding'!$F$9,'Budget 23-24'!A46)))&amp;", "&amp;(ISNUMBER(SEARCH('Backend Coding'!$F$10,'Budget 23-24'!A46)))&amp;", "&amp;(ISNUMBER(SEARCH('Backend Coding'!$F$11,'Budget 23-24'!A46)))&amp;", "&amp;(ISNUMBER(SEARCH('Backend Coding'!$F$12,'Budget 23-24'!A46)))&amp;", "&amp;(ISNUMBER(SEARCH('Backend Coding'!$F$13,'Budget 23-24'!A46)))&amp;", "&amp;(ISNUMBER(SEARCH('Backend Coding'!$F$14,'Budget 23-24'!A46)))&amp;", "&amp;(ISNUMBER(SEARCH('Backend Coding'!$F$15,'Budget 23-24'!A46)))&amp;", "&amp;(ISNUMBER(SEARCH('Backend Coding'!$F$16,'Budget 23-24'!A46)))&amp;", "&amp;(ISNUMBER(SEARCH('Backend Coding'!$F$17,'Budget 23-24'!A46)))&amp;", "&amp;(ISNUMBER(SEARCH('Backend Coding'!$F$18,'Budget 23-24'!A46)))&amp;", "&amp;(ISNUMBER(SEARCH('Backend Coding'!$F$19,'Budget 23-24'!A46)))&amp;", "&amp;(ISNUMBER(SEARCH('Backend Coding'!$F$20,'Budget 23-24'!A46)))&amp;", "&amp;(ISNUMBER(SEARCH('Backend Coding'!$F$21,'Budget 23-24'!A46)))&amp;", "&amp;(ISNUMBER(SEARCH('Backend Coding'!$F$22,'Budget 23-24'!A46)))&amp;", "&amp;(ISNUMBER(SEARCH('Backend Coding'!$F$23,'Budget 23-24'!A46)))&amp;", "&amp;(ISNUMBER(SEARCH('Backend Coding'!$F$24,'Budget 23-24'!A46)))&amp;", "&amp;(ISNUMBER(SEARCH('Backend Coding'!$F$25,'Budget 23-24'!A46)))&amp;", "&amp;(ISNUMBER(SEARCH('Backend Coding'!$F$26,'Budget 23-24'!A46)))</f>
        <v>FALSE, FALSE, FALSE, FALSE, FALSE, FALSE, FALSE, FALSE, FALSE, FALSE, FALSE, FALSE, FALSE, FALSE, FALSE, FALSE, FALSE, FALSE, FALSE, FALSE, FALSE, FALSE, FALSE, FALSE, FALSE</v>
      </c>
      <c r="T46" s="69" t="str">
        <f>(ISNUMBER(SEARCH('Backend Coding'!$H$2,'Budget 23-24'!A46)))&amp;", "&amp;(ISNUMBER(SEARCH('Backend Coding'!$H$3,'Budget 23-24'!A46)))&amp;", "&amp;(ISNUMBER(SEARCH('Backend Coding'!$H$4,'Budget 23-24'!A46)))&amp;", "&amp;(ISNUMBER(SEARCH('Backend Coding'!$H$5,'Budget 23-24'!A46)))&amp;", "&amp;(ISNUMBER(SEARCH('Backend Coding'!$H$6,'Budget 23-24'!A46)))&amp;", "&amp;(ISNUMBER(SEARCH('Backend Coding'!$H$7,'Budget 23-24'!A46)))&amp;", "&amp;(ISNUMBER(SEARCH('Backend Coding'!$H$8,'Budget 23-24'!A46)))&amp;", "&amp;(ISNUMBER(SEARCH('Backend Coding'!$H$9,'Budget 23-24'!A46)))&amp;", "&amp;(ISNUMBER(SEARCH('Backend Coding'!$H$10,'Budget 23-24'!A46)))&amp;", "&amp;(ISNUMBER(SEARCH('Backend Coding'!$H$11,'Budget 23-24'!A46)))&amp;", "&amp;(ISNUMBER(SEARCH('Backend Coding'!$H$12,'Budget 23-24'!A46)))&amp;", "&amp;(ISNUMBER(SEARCH('Backend Coding'!$H$13,'Budget 23-24'!A46)))&amp;", "&amp;(ISNUMBER(SEARCH('Backend Coding'!$H$14,'Budget 23-24'!A46)))&amp;", "&amp;(ISNUMBER(SEARCH('Backend Coding'!$H$15,'Budget 23-24'!A46)))&amp;", "&amp;(ISNUMBER(SEARCH('Backend Coding'!$H$16,'Budget 23-24'!A46)))&amp;", "&amp;(ISNUMBER(SEARCH('Backend Coding'!$H$17,'Budget 23-24'!A46)))&amp;", "&amp;(ISNUMBER(SEARCH('Backend Coding'!$H$18,'Budget 23-24'!A46)))&amp;", "&amp;(ISNUMBER(SEARCH('Backend Coding'!$H$19,'Budget 23-24'!A46)))&amp;", "&amp;(ISNUMBER(SEARCH('Backend Coding'!$H$20,'Budget 23-24'!A46)))&amp;", "&amp;(ISNUMBER(SEARCH('Backend Coding'!$H$21,'Budget 23-24'!A46)))&amp;", "&amp;(ISNUMBER(SEARCH('Backend Coding'!$H$22,'Budget 23-24'!A46)))&amp;", "&amp;(ISNUMBER(SEARCH('Backend Coding'!$H$23,'Budget 23-24'!A46)))&amp;", "&amp;(ISNUMBER(SEARCH('Backend Coding'!$H$24,'Budget 23-24'!A46)))&amp;", "&amp;(ISNUMBER(SEARCH('Backend Coding'!$H$25,'Budget 23-24'!A46)))&amp;", "&amp;(ISNUMBER(SEARCH('Backend Coding'!$H$26,'Budget 23-24'!A46)))</f>
        <v>FALSE, FALSE, FALSE, FALSE, FALSE, FALSE, FALSE, FALSE, FALSE, FALSE, FALSE, FALSE, FALSE, FALSE, FALSE, FALSE, FALSE, FALSE, FALSE, FALSE, FALSE, FALSE, FALSE, FALSE, FALSE</v>
      </c>
      <c r="U46" s="69" t="str">
        <f>(ISNUMBER(SEARCH('Backend Coding'!$J$2,'Budget 23-24'!A46)))&amp;", "&amp;(ISNUMBER(SEARCH('Backend Coding'!$J$3,'Budget 23-24'!A46)))&amp;", "&amp;(ISNUMBER(SEARCH('Backend Coding'!$J$4,'Budget 23-24'!A46)))&amp;", "&amp;(ISNUMBER(SEARCH('Backend Coding'!$J$5,'Budget 23-24'!A46)))&amp;", "&amp;(ISNUMBER(SEARCH('Backend Coding'!$J$6,'Budget 23-24'!A46)))&amp;", "&amp;(ISNUMBER(SEARCH('Backend Coding'!$J$7,'Budget 23-24'!A46)))&amp;", "&amp;(ISNUMBER(SEARCH('Backend Coding'!$J$8,'Budget 23-24'!A46)))&amp;", "&amp;(ISNUMBER(SEARCH('Backend Coding'!$J$9,'Budget 23-24'!A46)))&amp;", "&amp;(ISNUMBER(SEARCH('Backend Coding'!$J$10,'Budget 23-24'!A46)))&amp;", "&amp;(ISNUMBER(SEARCH('Backend Coding'!$J$11,'Budget 23-24'!A46)))&amp;", "&amp;(ISNUMBER(SEARCH('Backend Coding'!$J$12,'Budget 23-24'!A46)))&amp;", "&amp;(ISNUMBER(SEARCH('Backend Coding'!$J$13,'Budget 23-24'!A46)))&amp;", "&amp;(ISNUMBER(SEARCH('Backend Coding'!$J$14,'Budget 23-24'!A46)))&amp;", "&amp;(ISNUMBER(SEARCH('Backend Coding'!$J$15,'Budget 23-24'!A46)))&amp;", "&amp;(ISNUMBER(SEARCH('Backend Coding'!$J$16,'Budget 23-24'!A46)))&amp;", "&amp;(ISNUMBER(SEARCH('Backend Coding'!$J$17,'Budget 23-24'!A46)))&amp;", "&amp;(ISNUMBER(SEARCH('Backend Coding'!$J$18,'Budget 23-24'!A46)))&amp;", "&amp;(ISNUMBER(SEARCH('Backend Coding'!$J$19,'Budget 23-24'!A46)))&amp;", "&amp;(ISNUMBER(SEARCH('Backend Coding'!$J$20,'Budget 23-24'!A46)))&amp;", "&amp;(ISNUMBER(SEARCH('Backend Coding'!$J$21,'Budget 23-24'!A46)))&amp;", "&amp;(ISNUMBER(SEARCH('Backend Coding'!$J$22,'Budget 23-24'!A46)))&amp;", "&amp;(ISNUMBER(SEARCH('Backend Coding'!$J$23,'Budget 23-24'!A46)))&amp;", "&amp;(ISNUMBER(SEARCH('Backend Coding'!$J$24,'Budget 23-24'!A46)))&amp;", "&amp;(ISNUMBER(SEARCH('Backend Coding'!$J$25,'Budget 23-24'!A46)))&amp;", "&amp;(ISNUMBER(SEARCH('Backend Coding'!$J$26,'Budget 23-24'!A46)))</f>
        <v>FALSE, FALSE, FALSE, FALSE, FALSE, FALSE, FALSE, FALSE, FALSE, FALSE, FALSE, FALSE, FALSE, FALSE, FALSE, FALSE, FALSE, FALSE, FALSE, FALSE, FALSE, FALSE, FALSE, FALSE, FALSE</v>
      </c>
    </row>
    <row r="47" spans="1:21" ht="14.25" customHeight="1">
      <c r="A47" s="17"/>
      <c r="B47" s="86"/>
      <c r="C47" s="86"/>
      <c r="D47" s="86"/>
      <c r="E47" s="53"/>
      <c r="F47" s="86"/>
      <c r="G47" s="86"/>
      <c r="H47" s="86"/>
      <c r="I47" s="86"/>
      <c r="J47" s="86"/>
      <c r="K47" s="62"/>
      <c r="L47" s="62"/>
      <c r="M47" s="62"/>
      <c r="N47" s="62"/>
      <c r="O47" s="62"/>
      <c r="P47" s="46">
        <f t="shared" si="0"/>
        <v>0</v>
      </c>
      <c r="Q47" s="69" t="str">
        <f>(ISNUMBER(SEARCH('Backend Coding'!$B$2,'Budget 23-24'!A47)))&amp;", "&amp;(ISNUMBER(SEARCH('Backend Coding'!$B$3,'Budget 23-24'!A47)))&amp;", "&amp;(ISNUMBER(SEARCH('Backend Coding'!$B$4,'Budget 23-24'!A47)))&amp;", "&amp;(ISNUMBER(SEARCH('Backend Coding'!$B$5,'Budget 23-24'!A47)))&amp;", "&amp;(ISNUMBER(SEARCH('Backend Coding'!$B$6,'Budget 23-24'!A47)))&amp;", "&amp;(ISNUMBER(SEARCH('Backend Coding'!$B$7,'Budget 23-24'!A47)))&amp;", "&amp;(ISNUMBER(SEARCH('Backend Coding'!$B$8,'Budget 23-24'!A47)))&amp;", "&amp;(ISNUMBER(SEARCH('Backend Coding'!$B$9,'Budget 23-24'!A47)))&amp;", "&amp;(ISNUMBER(SEARCH('Backend Coding'!$B$10,'Budget 23-24'!A47)))&amp;", "&amp;(ISNUMBER(SEARCH('Backend Coding'!$B$11,'Budget 23-24'!A47)))&amp;", "&amp;(ISNUMBER(SEARCH('Backend Coding'!$B$12,'Budget 23-24'!A47)))&amp;", "&amp;(ISNUMBER(SEARCH('Backend Coding'!$B$13,'Budget 23-24'!A47)))&amp;", "&amp;(ISNUMBER(SEARCH('Backend Coding'!$B$14,'Budget 23-24'!A47)))&amp;", "&amp;(ISNUMBER(SEARCH('Backend Coding'!$B$15,'Budget 23-24'!A47)))&amp;", "&amp;(ISNUMBER(SEARCH('Backend Coding'!$B$16,'Budget 23-24'!A47)))&amp;", "&amp;(ISNUMBER(SEARCH('Backend Coding'!$B$17,'Budget 23-24'!A47)))&amp;", "&amp;(ISNUMBER(SEARCH('Backend Coding'!$B$18,'Budget 23-24'!A47)))&amp;", "&amp;(ISNUMBER(SEARCH('Backend Coding'!$B$19,'Budget 23-24'!A47)))&amp;", "&amp;(ISNUMBER(SEARCH('Backend Coding'!$B$20,'Budget 23-24'!A47)))&amp;", "&amp;(ISNUMBER(SEARCH('Backend Coding'!$B$21,'Budget 23-24'!A47)))&amp;", "&amp;(ISNUMBER(SEARCH('Backend Coding'!$B$22,'Budget 23-24'!A47)))&amp;", "&amp;(ISNUMBER(SEARCH('Backend Coding'!$B$23,'Budget 23-24'!A47)))&amp;", "&amp;(ISNUMBER(SEARCH('Backend Coding'!$B$24,'Budget 23-24'!A47)))&amp;", "&amp;(ISNUMBER(SEARCH('Backend Coding'!$B$25,'Budget 23-24'!A47)))&amp;", "&amp;(ISNUMBER(SEARCH('Backend Coding'!$B$26,'Budget 23-24'!A47)))</f>
        <v>FALSE, FALSE, FALSE, FALSE, FALSE, FALSE, FALSE, FALSE, FALSE, FALSE, FALSE, FALSE, FALSE, FALSE, FALSE, FALSE, FALSE, FALSE, FALSE, FALSE, FALSE, FALSE, FALSE, FALSE, FALSE</v>
      </c>
      <c r="R47" s="69" t="str">
        <f>(ISNUMBER(SEARCH('Backend Coding'!$D$2,'Budget 23-24'!A47)))&amp;", "&amp;(ISNUMBER(SEARCH('Backend Coding'!$D$3,'Budget 23-24'!A47)))&amp;", "&amp;(ISNUMBER(SEARCH('Backend Coding'!$D$4,'Budget 23-24'!A47)))&amp;", "&amp;(ISNUMBER(SEARCH('Backend Coding'!$D$5,'Budget 23-24'!A47)))&amp;", "&amp;(ISNUMBER(SEARCH('Backend Coding'!$D$6,'Budget 23-24'!A47)))&amp;", "&amp;(ISNUMBER(SEARCH('Backend Coding'!$D$7,'Budget 23-24'!A47)))&amp;", "&amp;(ISNUMBER(SEARCH('Backend Coding'!$D$8,'Budget 23-24'!A47)))&amp;", "&amp;(ISNUMBER(SEARCH('Backend Coding'!$D$9,'Budget 23-24'!A47)))&amp;", "&amp;(ISNUMBER(SEARCH('Backend Coding'!$D$10,'Budget 23-24'!A47)))&amp;", "&amp;(ISNUMBER(SEARCH('Backend Coding'!$D$11,'Budget 23-24'!A47)))&amp;", "&amp;(ISNUMBER(SEARCH('Backend Coding'!$D$12,'Budget 23-24'!A47)))&amp;", "&amp;(ISNUMBER(SEARCH('Backend Coding'!$D$13,'Budget 23-24'!A47)))&amp;", "&amp;(ISNUMBER(SEARCH('Backend Coding'!$D$14,'Budget 23-24'!A47)))&amp;", "&amp;(ISNUMBER(SEARCH('Backend Coding'!$D$15,'Budget 23-24'!A47)))&amp;", "&amp;(ISNUMBER(SEARCH('Backend Coding'!$D$16,'Budget 23-24'!A47)))&amp;", "&amp;(ISNUMBER(SEARCH('Backend Coding'!$D$17,'Budget 23-24'!A47)))&amp;", "&amp;(ISNUMBER(SEARCH('Backend Coding'!$D$18,'Budget 23-24'!A47)))&amp;", "&amp;(ISNUMBER(SEARCH('Backend Coding'!$D$19,'Budget 23-24'!A47)))&amp;", "&amp;(ISNUMBER(SEARCH('Backend Coding'!$D$20,'Budget 23-24'!A47)))&amp;", "&amp;(ISNUMBER(SEARCH('Backend Coding'!$D$21,'Budget 23-24'!A47)))&amp;", "&amp;(ISNUMBER(SEARCH('Backend Coding'!$D$22,'Budget 23-24'!A47)))&amp;", "&amp;(ISNUMBER(SEARCH('Backend Coding'!$D$23,'Budget 23-24'!A47)))&amp;", "&amp;(ISNUMBER(SEARCH('Backend Coding'!$D$24,'Budget 23-24'!A47)))&amp;", "&amp;(ISNUMBER(SEARCH('Backend Coding'!$D$25,'Budget 23-24'!A47)))&amp;", "&amp;(ISNUMBER(SEARCH('Backend Coding'!$D$26,'Budget 23-24'!A47)))</f>
        <v>FALSE, FALSE, FALSE, FALSE, FALSE, FALSE, FALSE, FALSE, FALSE, FALSE, FALSE, FALSE, FALSE, FALSE, FALSE, FALSE, FALSE, FALSE, FALSE, FALSE, FALSE, FALSE, FALSE, FALSE, FALSE</v>
      </c>
      <c r="S47" s="69" t="str">
        <f>(ISNUMBER(SEARCH('Backend Coding'!$F$2,'Budget 23-24'!A47)))&amp;", "&amp;(ISNUMBER(SEARCH('Backend Coding'!$F$3,'Budget 23-24'!A47)))&amp;", "&amp;(ISNUMBER(SEARCH('Backend Coding'!$F$4,'Budget 23-24'!A47)))&amp;", "&amp;(ISNUMBER(SEARCH('Backend Coding'!$F$5,'Budget 23-24'!A47)))&amp;", "&amp;(ISNUMBER(SEARCH('Backend Coding'!$F$6,'Budget 23-24'!A47)))&amp;", "&amp;(ISNUMBER(SEARCH('Backend Coding'!$F$7,'Budget 23-24'!A47)))&amp;", "&amp;(ISNUMBER(SEARCH('Backend Coding'!$F$8,'Budget 23-24'!A47)))&amp;", "&amp;(ISNUMBER(SEARCH('Backend Coding'!$F$9,'Budget 23-24'!A47)))&amp;", "&amp;(ISNUMBER(SEARCH('Backend Coding'!$F$10,'Budget 23-24'!A47)))&amp;", "&amp;(ISNUMBER(SEARCH('Backend Coding'!$F$11,'Budget 23-24'!A47)))&amp;", "&amp;(ISNUMBER(SEARCH('Backend Coding'!$F$12,'Budget 23-24'!A47)))&amp;", "&amp;(ISNUMBER(SEARCH('Backend Coding'!$F$13,'Budget 23-24'!A47)))&amp;", "&amp;(ISNUMBER(SEARCH('Backend Coding'!$F$14,'Budget 23-24'!A47)))&amp;", "&amp;(ISNUMBER(SEARCH('Backend Coding'!$F$15,'Budget 23-24'!A47)))&amp;", "&amp;(ISNUMBER(SEARCH('Backend Coding'!$F$16,'Budget 23-24'!A47)))&amp;", "&amp;(ISNUMBER(SEARCH('Backend Coding'!$F$17,'Budget 23-24'!A47)))&amp;", "&amp;(ISNUMBER(SEARCH('Backend Coding'!$F$18,'Budget 23-24'!A47)))&amp;", "&amp;(ISNUMBER(SEARCH('Backend Coding'!$F$19,'Budget 23-24'!A47)))&amp;", "&amp;(ISNUMBER(SEARCH('Backend Coding'!$F$20,'Budget 23-24'!A47)))&amp;", "&amp;(ISNUMBER(SEARCH('Backend Coding'!$F$21,'Budget 23-24'!A47)))&amp;", "&amp;(ISNUMBER(SEARCH('Backend Coding'!$F$22,'Budget 23-24'!A47)))&amp;", "&amp;(ISNUMBER(SEARCH('Backend Coding'!$F$23,'Budget 23-24'!A47)))&amp;", "&amp;(ISNUMBER(SEARCH('Backend Coding'!$F$24,'Budget 23-24'!A47)))&amp;", "&amp;(ISNUMBER(SEARCH('Backend Coding'!$F$25,'Budget 23-24'!A47)))&amp;", "&amp;(ISNUMBER(SEARCH('Backend Coding'!$F$26,'Budget 23-24'!A47)))</f>
        <v>FALSE, FALSE, FALSE, FALSE, FALSE, FALSE, FALSE, FALSE, FALSE, FALSE, FALSE, FALSE, FALSE, FALSE, FALSE, FALSE, FALSE, FALSE, FALSE, FALSE, FALSE, FALSE, FALSE, FALSE, FALSE</v>
      </c>
      <c r="T47" s="69" t="str">
        <f>(ISNUMBER(SEARCH('Backend Coding'!$H$2,'Budget 23-24'!A47)))&amp;", "&amp;(ISNUMBER(SEARCH('Backend Coding'!$H$3,'Budget 23-24'!A47)))&amp;", "&amp;(ISNUMBER(SEARCH('Backend Coding'!$H$4,'Budget 23-24'!A47)))&amp;", "&amp;(ISNUMBER(SEARCH('Backend Coding'!$H$5,'Budget 23-24'!A47)))&amp;", "&amp;(ISNUMBER(SEARCH('Backend Coding'!$H$6,'Budget 23-24'!A47)))&amp;", "&amp;(ISNUMBER(SEARCH('Backend Coding'!$H$7,'Budget 23-24'!A47)))&amp;", "&amp;(ISNUMBER(SEARCH('Backend Coding'!$H$8,'Budget 23-24'!A47)))&amp;", "&amp;(ISNUMBER(SEARCH('Backend Coding'!$H$9,'Budget 23-24'!A47)))&amp;", "&amp;(ISNUMBER(SEARCH('Backend Coding'!$H$10,'Budget 23-24'!A47)))&amp;", "&amp;(ISNUMBER(SEARCH('Backend Coding'!$H$11,'Budget 23-24'!A47)))&amp;", "&amp;(ISNUMBER(SEARCH('Backend Coding'!$H$12,'Budget 23-24'!A47)))&amp;", "&amp;(ISNUMBER(SEARCH('Backend Coding'!$H$13,'Budget 23-24'!A47)))&amp;", "&amp;(ISNUMBER(SEARCH('Backend Coding'!$H$14,'Budget 23-24'!A47)))&amp;", "&amp;(ISNUMBER(SEARCH('Backend Coding'!$H$15,'Budget 23-24'!A47)))&amp;", "&amp;(ISNUMBER(SEARCH('Backend Coding'!$H$16,'Budget 23-24'!A47)))&amp;", "&amp;(ISNUMBER(SEARCH('Backend Coding'!$H$17,'Budget 23-24'!A47)))&amp;", "&amp;(ISNUMBER(SEARCH('Backend Coding'!$H$18,'Budget 23-24'!A47)))&amp;", "&amp;(ISNUMBER(SEARCH('Backend Coding'!$H$19,'Budget 23-24'!A47)))&amp;", "&amp;(ISNUMBER(SEARCH('Backend Coding'!$H$20,'Budget 23-24'!A47)))&amp;", "&amp;(ISNUMBER(SEARCH('Backend Coding'!$H$21,'Budget 23-24'!A47)))&amp;", "&amp;(ISNUMBER(SEARCH('Backend Coding'!$H$22,'Budget 23-24'!A47)))&amp;", "&amp;(ISNUMBER(SEARCH('Backend Coding'!$H$23,'Budget 23-24'!A47)))&amp;", "&amp;(ISNUMBER(SEARCH('Backend Coding'!$H$24,'Budget 23-24'!A47)))&amp;", "&amp;(ISNUMBER(SEARCH('Backend Coding'!$H$25,'Budget 23-24'!A47)))&amp;", "&amp;(ISNUMBER(SEARCH('Backend Coding'!$H$26,'Budget 23-24'!A47)))</f>
        <v>FALSE, FALSE, FALSE, FALSE, FALSE, FALSE, FALSE, FALSE, FALSE, FALSE, FALSE, FALSE, FALSE, FALSE, FALSE, FALSE, FALSE, FALSE, FALSE, FALSE, FALSE, FALSE, FALSE, FALSE, FALSE</v>
      </c>
      <c r="U47" s="69" t="str">
        <f>(ISNUMBER(SEARCH('Backend Coding'!$J$2,'Budget 23-24'!A47)))&amp;", "&amp;(ISNUMBER(SEARCH('Backend Coding'!$J$3,'Budget 23-24'!A47)))&amp;", "&amp;(ISNUMBER(SEARCH('Backend Coding'!$J$4,'Budget 23-24'!A47)))&amp;", "&amp;(ISNUMBER(SEARCH('Backend Coding'!$J$5,'Budget 23-24'!A47)))&amp;", "&amp;(ISNUMBER(SEARCH('Backend Coding'!$J$6,'Budget 23-24'!A47)))&amp;", "&amp;(ISNUMBER(SEARCH('Backend Coding'!$J$7,'Budget 23-24'!A47)))&amp;", "&amp;(ISNUMBER(SEARCH('Backend Coding'!$J$8,'Budget 23-24'!A47)))&amp;", "&amp;(ISNUMBER(SEARCH('Backend Coding'!$J$9,'Budget 23-24'!A47)))&amp;", "&amp;(ISNUMBER(SEARCH('Backend Coding'!$J$10,'Budget 23-24'!A47)))&amp;", "&amp;(ISNUMBER(SEARCH('Backend Coding'!$J$11,'Budget 23-24'!A47)))&amp;", "&amp;(ISNUMBER(SEARCH('Backend Coding'!$J$12,'Budget 23-24'!A47)))&amp;", "&amp;(ISNUMBER(SEARCH('Backend Coding'!$J$13,'Budget 23-24'!A47)))&amp;", "&amp;(ISNUMBER(SEARCH('Backend Coding'!$J$14,'Budget 23-24'!A47)))&amp;", "&amp;(ISNUMBER(SEARCH('Backend Coding'!$J$15,'Budget 23-24'!A47)))&amp;", "&amp;(ISNUMBER(SEARCH('Backend Coding'!$J$16,'Budget 23-24'!A47)))&amp;", "&amp;(ISNUMBER(SEARCH('Backend Coding'!$J$17,'Budget 23-24'!A47)))&amp;", "&amp;(ISNUMBER(SEARCH('Backend Coding'!$J$18,'Budget 23-24'!A47)))&amp;", "&amp;(ISNUMBER(SEARCH('Backend Coding'!$J$19,'Budget 23-24'!A47)))&amp;", "&amp;(ISNUMBER(SEARCH('Backend Coding'!$J$20,'Budget 23-24'!A47)))&amp;", "&amp;(ISNUMBER(SEARCH('Backend Coding'!$J$21,'Budget 23-24'!A47)))&amp;", "&amp;(ISNUMBER(SEARCH('Backend Coding'!$J$22,'Budget 23-24'!A47)))&amp;", "&amp;(ISNUMBER(SEARCH('Backend Coding'!$J$23,'Budget 23-24'!A47)))&amp;", "&amp;(ISNUMBER(SEARCH('Backend Coding'!$J$24,'Budget 23-24'!A47)))&amp;", "&amp;(ISNUMBER(SEARCH('Backend Coding'!$J$25,'Budget 23-24'!A47)))&amp;", "&amp;(ISNUMBER(SEARCH('Backend Coding'!$J$26,'Budget 23-24'!A47)))</f>
        <v>FALSE, FALSE, FALSE, FALSE, FALSE, FALSE, FALSE, FALSE, FALSE, FALSE, FALSE, FALSE, FALSE, FALSE, FALSE, FALSE, FALSE, FALSE, FALSE, FALSE, FALSE, FALSE, FALSE, FALSE, FALSE</v>
      </c>
    </row>
    <row r="48" spans="1:21" ht="14.25" customHeight="1">
      <c r="A48" s="17"/>
      <c r="B48" s="86"/>
      <c r="C48" s="86"/>
      <c r="D48" s="86"/>
      <c r="E48" s="53"/>
      <c r="F48" s="86"/>
      <c r="G48" s="86"/>
      <c r="H48" s="86"/>
      <c r="I48" s="86"/>
      <c r="J48" s="86"/>
      <c r="K48" s="62"/>
      <c r="L48" s="62"/>
      <c r="M48" s="62"/>
      <c r="N48" s="62"/>
      <c r="O48" s="62"/>
      <c r="P48" s="46">
        <f t="shared" si="0"/>
        <v>0</v>
      </c>
      <c r="Q48" s="69" t="str">
        <f>(ISNUMBER(SEARCH('Backend Coding'!$B$2,'Budget 23-24'!A48)))&amp;", "&amp;(ISNUMBER(SEARCH('Backend Coding'!$B$3,'Budget 23-24'!A48)))&amp;", "&amp;(ISNUMBER(SEARCH('Backend Coding'!$B$4,'Budget 23-24'!A48)))&amp;", "&amp;(ISNUMBER(SEARCH('Backend Coding'!$B$5,'Budget 23-24'!A48)))&amp;", "&amp;(ISNUMBER(SEARCH('Backend Coding'!$B$6,'Budget 23-24'!A48)))&amp;", "&amp;(ISNUMBER(SEARCH('Backend Coding'!$B$7,'Budget 23-24'!A48)))&amp;", "&amp;(ISNUMBER(SEARCH('Backend Coding'!$B$8,'Budget 23-24'!A48)))&amp;", "&amp;(ISNUMBER(SEARCH('Backend Coding'!$B$9,'Budget 23-24'!A48)))&amp;", "&amp;(ISNUMBER(SEARCH('Backend Coding'!$B$10,'Budget 23-24'!A48)))&amp;", "&amp;(ISNUMBER(SEARCH('Backend Coding'!$B$11,'Budget 23-24'!A48)))&amp;", "&amp;(ISNUMBER(SEARCH('Backend Coding'!$B$12,'Budget 23-24'!A48)))&amp;", "&amp;(ISNUMBER(SEARCH('Backend Coding'!$B$13,'Budget 23-24'!A48)))&amp;", "&amp;(ISNUMBER(SEARCH('Backend Coding'!$B$14,'Budget 23-24'!A48)))&amp;", "&amp;(ISNUMBER(SEARCH('Backend Coding'!$B$15,'Budget 23-24'!A48)))&amp;", "&amp;(ISNUMBER(SEARCH('Backend Coding'!$B$16,'Budget 23-24'!A48)))&amp;", "&amp;(ISNUMBER(SEARCH('Backend Coding'!$B$17,'Budget 23-24'!A48)))&amp;", "&amp;(ISNUMBER(SEARCH('Backend Coding'!$B$18,'Budget 23-24'!A48)))&amp;", "&amp;(ISNUMBER(SEARCH('Backend Coding'!$B$19,'Budget 23-24'!A48)))&amp;", "&amp;(ISNUMBER(SEARCH('Backend Coding'!$B$20,'Budget 23-24'!A48)))&amp;", "&amp;(ISNUMBER(SEARCH('Backend Coding'!$B$21,'Budget 23-24'!A48)))&amp;", "&amp;(ISNUMBER(SEARCH('Backend Coding'!$B$22,'Budget 23-24'!A48)))&amp;", "&amp;(ISNUMBER(SEARCH('Backend Coding'!$B$23,'Budget 23-24'!A48)))&amp;", "&amp;(ISNUMBER(SEARCH('Backend Coding'!$B$24,'Budget 23-24'!A48)))&amp;", "&amp;(ISNUMBER(SEARCH('Backend Coding'!$B$25,'Budget 23-24'!A48)))&amp;", "&amp;(ISNUMBER(SEARCH('Backend Coding'!$B$26,'Budget 23-24'!A48)))</f>
        <v>FALSE, FALSE, FALSE, FALSE, FALSE, FALSE, FALSE, FALSE, FALSE, FALSE, FALSE, FALSE, FALSE, FALSE, FALSE, FALSE, FALSE, FALSE, FALSE, FALSE, FALSE, FALSE, FALSE, FALSE, FALSE</v>
      </c>
      <c r="R48" s="69" t="str">
        <f>(ISNUMBER(SEARCH('Backend Coding'!$D$2,'Budget 23-24'!A48)))&amp;", "&amp;(ISNUMBER(SEARCH('Backend Coding'!$D$3,'Budget 23-24'!A48)))&amp;", "&amp;(ISNUMBER(SEARCH('Backend Coding'!$D$4,'Budget 23-24'!A48)))&amp;", "&amp;(ISNUMBER(SEARCH('Backend Coding'!$D$5,'Budget 23-24'!A48)))&amp;", "&amp;(ISNUMBER(SEARCH('Backend Coding'!$D$6,'Budget 23-24'!A48)))&amp;", "&amp;(ISNUMBER(SEARCH('Backend Coding'!$D$7,'Budget 23-24'!A48)))&amp;", "&amp;(ISNUMBER(SEARCH('Backend Coding'!$D$8,'Budget 23-24'!A48)))&amp;", "&amp;(ISNUMBER(SEARCH('Backend Coding'!$D$9,'Budget 23-24'!A48)))&amp;", "&amp;(ISNUMBER(SEARCH('Backend Coding'!$D$10,'Budget 23-24'!A48)))&amp;", "&amp;(ISNUMBER(SEARCH('Backend Coding'!$D$11,'Budget 23-24'!A48)))&amp;", "&amp;(ISNUMBER(SEARCH('Backend Coding'!$D$12,'Budget 23-24'!A48)))&amp;", "&amp;(ISNUMBER(SEARCH('Backend Coding'!$D$13,'Budget 23-24'!A48)))&amp;", "&amp;(ISNUMBER(SEARCH('Backend Coding'!$D$14,'Budget 23-24'!A48)))&amp;", "&amp;(ISNUMBER(SEARCH('Backend Coding'!$D$15,'Budget 23-24'!A48)))&amp;", "&amp;(ISNUMBER(SEARCH('Backend Coding'!$D$16,'Budget 23-24'!A48)))&amp;", "&amp;(ISNUMBER(SEARCH('Backend Coding'!$D$17,'Budget 23-24'!A48)))&amp;", "&amp;(ISNUMBER(SEARCH('Backend Coding'!$D$18,'Budget 23-24'!A48)))&amp;", "&amp;(ISNUMBER(SEARCH('Backend Coding'!$D$19,'Budget 23-24'!A48)))&amp;", "&amp;(ISNUMBER(SEARCH('Backend Coding'!$D$20,'Budget 23-24'!A48)))&amp;", "&amp;(ISNUMBER(SEARCH('Backend Coding'!$D$21,'Budget 23-24'!A48)))&amp;", "&amp;(ISNUMBER(SEARCH('Backend Coding'!$D$22,'Budget 23-24'!A48)))&amp;", "&amp;(ISNUMBER(SEARCH('Backend Coding'!$D$23,'Budget 23-24'!A48)))&amp;", "&amp;(ISNUMBER(SEARCH('Backend Coding'!$D$24,'Budget 23-24'!A48)))&amp;", "&amp;(ISNUMBER(SEARCH('Backend Coding'!$D$25,'Budget 23-24'!A48)))&amp;", "&amp;(ISNUMBER(SEARCH('Backend Coding'!$D$26,'Budget 23-24'!A48)))</f>
        <v>FALSE, FALSE, FALSE, FALSE, FALSE, FALSE, FALSE, FALSE, FALSE, FALSE, FALSE, FALSE, FALSE, FALSE, FALSE, FALSE, FALSE, FALSE, FALSE, FALSE, FALSE, FALSE, FALSE, FALSE, FALSE</v>
      </c>
      <c r="S48" s="69" t="str">
        <f>(ISNUMBER(SEARCH('Backend Coding'!$F$2,'Budget 23-24'!A48)))&amp;", "&amp;(ISNUMBER(SEARCH('Backend Coding'!$F$3,'Budget 23-24'!A48)))&amp;", "&amp;(ISNUMBER(SEARCH('Backend Coding'!$F$4,'Budget 23-24'!A48)))&amp;", "&amp;(ISNUMBER(SEARCH('Backend Coding'!$F$5,'Budget 23-24'!A48)))&amp;", "&amp;(ISNUMBER(SEARCH('Backend Coding'!$F$6,'Budget 23-24'!A48)))&amp;", "&amp;(ISNUMBER(SEARCH('Backend Coding'!$F$7,'Budget 23-24'!A48)))&amp;", "&amp;(ISNUMBER(SEARCH('Backend Coding'!$F$8,'Budget 23-24'!A48)))&amp;", "&amp;(ISNUMBER(SEARCH('Backend Coding'!$F$9,'Budget 23-24'!A48)))&amp;", "&amp;(ISNUMBER(SEARCH('Backend Coding'!$F$10,'Budget 23-24'!A48)))&amp;", "&amp;(ISNUMBER(SEARCH('Backend Coding'!$F$11,'Budget 23-24'!A48)))&amp;", "&amp;(ISNUMBER(SEARCH('Backend Coding'!$F$12,'Budget 23-24'!A48)))&amp;", "&amp;(ISNUMBER(SEARCH('Backend Coding'!$F$13,'Budget 23-24'!A48)))&amp;", "&amp;(ISNUMBER(SEARCH('Backend Coding'!$F$14,'Budget 23-24'!A48)))&amp;", "&amp;(ISNUMBER(SEARCH('Backend Coding'!$F$15,'Budget 23-24'!A48)))&amp;", "&amp;(ISNUMBER(SEARCH('Backend Coding'!$F$16,'Budget 23-24'!A48)))&amp;", "&amp;(ISNUMBER(SEARCH('Backend Coding'!$F$17,'Budget 23-24'!A48)))&amp;", "&amp;(ISNUMBER(SEARCH('Backend Coding'!$F$18,'Budget 23-24'!A48)))&amp;", "&amp;(ISNUMBER(SEARCH('Backend Coding'!$F$19,'Budget 23-24'!A48)))&amp;", "&amp;(ISNUMBER(SEARCH('Backend Coding'!$F$20,'Budget 23-24'!A48)))&amp;", "&amp;(ISNUMBER(SEARCH('Backend Coding'!$F$21,'Budget 23-24'!A48)))&amp;", "&amp;(ISNUMBER(SEARCH('Backend Coding'!$F$22,'Budget 23-24'!A48)))&amp;", "&amp;(ISNUMBER(SEARCH('Backend Coding'!$F$23,'Budget 23-24'!A48)))&amp;", "&amp;(ISNUMBER(SEARCH('Backend Coding'!$F$24,'Budget 23-24'!A48)))&amp;", "&amp;(ISNUMBER(SEARCH('Backend Coding'!$F$25,'Budget 23-24'!A48)))&amp;", "&amp;(ISNUMBER(SEARCH('Backend Coding'!$F$26,'Budget 23-24'!A48)))</f>
        <v>FALSE, FALSE, FALSE, FALSE, FALSE, FALSE, FALSE, FALSE, FALSE, FALSE, FALSE, FALSE, FALSE, FALSE, FALSE, FALSE, FALSE, FALSE, FALSE, FALSE, FALSE, FALSE, FALSE, FALSE, FALSE</v>
      </c>
      <c r="T48" s="69" t="str">
        <f>(ISNUMBER(SEARCH('Backend Coding'!$H$2,'Budget 23-24'!A48)))&amp;", "&amp;(ISNUMBER(SEARCH('Backend Coding'!$H$3,'Budget 23-24'!A48)))&amp;", "&amp;(ISNUMBER(SEARCH('Backend Coding'!$H$4,'Budget 23-24'!A48)))&amp;", "&amp;(ISNUMBER(SEARCH('Backend Coding'!$H$5,'Budget 23-24'!A48)))&amp;", "&amp;(ISNUMBER(SEARCH('Backend Coding'!$H$6,'Budget 23-24'!A48)))&amp;", "&amp;(ISNUMBER(SEARCH('Backend Coding'!$H$7,'Budget 23-24'!A48)))&amp;", "&amp;(ISNUMBER(SEARCH('Backend Coding'!$H$8,'Budget 23-24'!A48)))&amp;", "&amp;(ISNUMBER(SEARCH('Backend Coding'!$H$9,'Budget 23-24'!A48)))&amp;", "&amp;(ISNUMBER(SEARCH('Backend Coding'!$H$10,'Budget 23-24'!A48)))&amp;", "&amp;(ISNUMBER(SEARCH('Backend Coding'!$H$11,'Budget 23-24'!A48)))&amp;", "&amp;(ISNUMBER(SEARCH('Backend Coding'!$H$12,'Budget 23-24'!A48)))&amp;", "&amp;(ISNUMBER(SEARCH('Backend Coding'!$H$13,'Budget 23-24'!A48)))&amp;", "&amp;(ISNUMBER(SEARCH('Backend Coding'!$H$14,'Budget 23-24'!A48)))&amp;", "&amp;(ISNUMBER(SEARCH('Backend Coding'!$H$15,'Budget 23-24'!A48)))&amp;", "&amp;(ISNUMBER(SEARCH('Backend Coding'!$H$16,'Budget 23-24'!A48)))&amp;", "&amp;(ISNUMBER(SEARCH('Backend Coding'!$H$17,'Budget 23-24'!A48)))&amp;", "&amp;(ISNUMBER(SEARCH('Backend Coding'!$H$18,'Budget 23-24'!A48)))&amp;", "&amp;(ISNUMBER(SEARCH('Backend Coding'!$H$19,'Budget 23-24'!A48)))&amp;", "&amp;(ISNUMBER(SEARCH('Backend Coding'!$H$20,'Budget 23-24'!A48)))&amp;", "&amp;(ISNUMBER(SEARCH('Backend Coding'!$H$21,'Budget 23-24'!A48)))&amp;", "&amp;(ISNUMBER(SEARCH('Backend Coding'!$H$22,'Budget 23-24'!A48)))&amp;", "&amp;(ISNUMBER(SEARCH('Backend Coding'!$H$23,'Budget 23-24'!A48)))&amp;", "&amp;(ISNUMBER(SEARCH('Backend Coding'!$H$24,'Budget 23-24'!A48)))&amp;", "&amp;(ISNUMBER(SEARCH('Backend Coding'!$H$25,'Budget 23-24'!A48)))&amp;", "&amp;(ISNUMBER(SEARCH('Backend Coding'!$H$26,'Budget 23-24'!A48)))</f>
        <v>FALSE, FALSE, FALSE, FALSE, FALSE, FALSE, FALSE, FALSE, FALSE, FALSE, FALSE, FALSE, FALSE, FALSE, FALSE, FALSE, FALSE, FALSE, FALSE, FALSE, FALSE, FALSE, FALSE, FALSE, FALSE</v>
      </c>
      <c r="U48" s="69" t="str">
        <f>(ISNUMBER(SEARCH('Backend Coding'!$J$2,'Budget 23-24'!A48)))&amp;", "&amp;(ISNUMBER(SEARCH('Backend Coding'!$J$3,'Budget 23-24'!A48)))&amp;", "&amp;(ISNUMBER(SEARCH('Backend Coding'!$J$4,'Budget 23-24'!A48)))&amp;", "&amp;(ISNUMBER(SEARCH('Backend Coding'!$J$5,'Budget 23-24'!A48)))&amp;", "&amp;(ISNUMBER(SEARCH('Backend Coding'!$J$6,'Budget 23-24'!A48)))&amp;", "&amp;(ISNUMBER(SEARCH('Backend Coding'!$J$7,'Budget 23-24'!A48)))&amp;", "&amp;(ISNUMBER(SEARCH('Backend Coding'!$J$8,'Budget 23-24'!A48)))&amp;", "&amp;(ISNUMBER(SEARCH('Backend Coding'!$J$9,'Budget 23-24'!A48)))&amp;", "&amp;(ISNUMBER(SEARCH('Backend Coding'!$J$10,'Budget 23-24'!A48)))&amp;", "&amp;(ISNUMBER(SEARCH('Backend Coding'!$J$11,'Budget 23-24'!A48)))&amp;", "&amp;(ISNUMBER(SEARCH('Backend Coding'!$J$12,'Budget 23-24'!A48)))&amp;", "&amp;(ISNUMBER(SEARCH('Backend Coding'!$J$13,'Budget 23-24'!A48)))&amp;", "&amp;(ISNUMBER(SEARCH('Backend Coding'!$J$14,'Budget 23-24'!A48)))&amp;", "&amp;(ISNUMBER(SEARCH('Backend Coding'!$J$15,'Budget 23-24'!A48)))&amp;", "&amp;(ISNUMBER(SEARCH('Backend Coding'!$J$16,'Budget 23-24'!A48)))&amp;", "&amp;(ISNUMBER(SEARCH('Backend Coding'!$J$17,'Budget 23-24'!A48)))&amp;", "&amp;(ISNUMBER(SEARCH('Backend Coding'!$J$18,'Budget 23-24'!A48)))&amp;", "&amp;(ISNUMBER(SEARCH('Backend Coding'!$J$19,'Budget 23-24'!A48)))&amp;", "&amp;(ISNUMBER(SEARCH('Backend Coding'!$J$20,'Budget 23-24'!A48)))&amp;", "&amp;(ISNUMBER(SEARCH('Backend Coding'!$J$21,'Budget 23-24'!A48)))&amp;", "&amp;(ISNUMBER(SEARCH('Backend Coding'!$J$22,'Budget 23-24'!A48)))&amp;", "&amp;(ISNUMBER(SEARCH('Backend Coding'!$J$23,'Budget 23-24'!A48)))&amp;", "&amp;(ISNUMBER(SEARCH('Backend Coding'!$J$24,'Budget 23-24'!A48)))&amp;", "&amp;(ISNUMBER(SEARCH('Backend Coding'!$J$25,'Budget 23-24'!A48)))&amp;", "&amp;(ISNUMBER(SEARCH('Backend Coding'!$J$26,'Budget 23-24'!A48)))</f>
        <v>FALSE, FALSE, FALSE, FALSE, FALSE, FALSE, FALSE, FALSE, FALSE, FALSE, FALSE, FALSE, FALSE, FALSE, FALSE, FALSE, FALSE, FALSE, FALSE, FALSE, FALSE, FALSE, FALSE, FALSE, FALSE</v>
      </c>
    </row>
    <row r="49" spans="1:21" ht="14.25" customHeight="1">
      <c r="A49" s="17"/>
      <c r="B49" s="86"/>
      <c r="C49" s="86"/>
      <c r="D49" s="86"/>
      <c r="E49" s="53"/>
      <c r="F49" s="86"/>
      <c r="G49" s="86"/>
      <c r="H49" s="86"/>
      <c r="I49" s="86"/>
      <c r="J49" s="86"/>
      <c r="K49" s="62"/>
      <c r="L49" s="62"/>
      <c r="M49" s="62"/>
      <c r="N49" s="62"/>
      <c r="O49" s="62"/>
      <c r="P49" s="46">
        <f t="shared" si="0"/>
        <v>0</v>
      </c>
      <c r="Q49" s="69" t="str">
        <f>(ISNUMBER(SEARCH('Backend Coding'!$B$2,'Budget 23-24'!A49)))&amp;", "&amp;(ISNUMBER(SEARCH('Backend Coding'!$B$3,'Budget 23-24'!A49)))&amp;", "&amp;(ISNUMBER(SEARCH('Backend Coding'!$B$4,'Budget 23-24'!A49)))&amp;", "&amp;(ISNUMBER(SEARCH('Backend Coding'!$B$5,'Budget 23-24'!A49)))&amp;", "&amp;(ISNUMBER(SEARCH('Backend Coding'!$B$6,'Budget 23-24'!A49)))&amp;", "&amp;(ISNUMBER(SEARCH('Backend Coding'!$B$7,'Budget 23-24'!A49)))&amp;", "&amp;(ISNUMBER(SEARCH('Backend Coding'!$B$8,'Budget 23-24'!A49)))&amp;", "&amp;(ISNUMBER(SEARCH('Backend Coding'!$B$9,'Budget 23-24'!A49)))&amp;", "&amp;(ISNUMBER(SEARCH('Backend Coding'!$B$10,'Budget 23-24'!A49)))&amp;", "&amp;(ISNUMBER(SEARCH('Backend Coding'!$B$11,'Budget 23-24'!A49)))&amp;", "&amp;(ISNUMBER(SEARCH('Backend Coding'!$B$12,'Budget 23-24'!A49)))&amp;", "&amp;(ISNUMBER(SEARCH('Backend Coding'!$B$13,'Budget 23-24'!A49)))&amp;", "&amp;(ISNUMBER(SEARCH('Backend Coding'!$B$14,'Budget 23-24'!A49)))&amp;", "&amp;(ISNUMBER(SEARCH('Backend Coding'!$B$15,'Budget 23-24'!A49)))&amp;", "&amp;(ISNUMBER(SEARCH('Backend Coding'!$B$16,'Budget 23-24'!A49)))&amp;", "&amp;(ISNUMBER(SEARCH('Backend Coding'!$B$17,'Budget 23-24'!A49)))&amp;", "&amp;(ISNUMBER(SEARCH('Backend Coding'!$B$18,'Budget 23-24'!A49)))&amp;", "&amp;(ISNUMBER(SEARCH('Backend Coding'!$B$19,'Budget 23-24'!A49)))&amp;", "&amp;(ISNUMBER(SEARCH('Backend Coding'!$B$20,'Budget 23-24'!A49)))&amp;", "&amp;(ISNUMBER(SEARCH('Backend Coding'!$B$21,'Budget 23-24'!A49)))&amp;", "&amp;(ISNUMBER(SEARCH('Backend Coding'!$B$22,'Budget 23-24'!A49)))&amp;", "&amp;(ISNUMBER(SEARCH('Backend Coding'!$B$23,'Budget 23-24'!A49)))&amp;", "&amp;(ISNUMBER(SEARCH('Backend Coding'!$B$24,'Budget 23-24'!A49)))&amp;", "&amp;(ISNUMBER(SEARCH('Backend Coding'!$B$25,'Budget 23-24'!A49)))&amp;", "&amp;(ISNUMBER(SEARCH('Backend Coding'!$B$26,'Budget 23-24'!A49)))</f>
        <v>FALSE, FALSE, FALSE, FALSE, FALSE, FALSE, FALSE, FALSE, FALSE, FALSE, FALSE, FALSE, FALSE, FALSE, FALSE, FALSE, FALSE, FALSE, FALSE, FALSE, FALSE, FALSE, FALSE, FALSE, FALSE</v>
      </c>
      <c r="R49" s="69" t="str">
        <f>(ISNUMBER(SEARCH('Backend Coding'!$D$2,'Budget 23-24'!A49)))&amp;", "&amp;(ISNUMBER(SEARCH('Backend Coding'!$D$3,'Budget 23-24'!A49)))&amp;", "&amp;(ISNUMBER(SEARCH('Backend Coding'!$D$4,'Budget 23-24'!A49)))&amp;", "&amp;(ISNUMBER(SEARCH('Backend Coding'!$D$5,'Budget 23-24'!A49)))&amp;", "&amp;(ISNUMBER(SEARCH('Backend Coding'!$D$6,'Budget 23-24'!A49)))&amp;", "&amp;(ISNUMBER(SEARCH('Backend Coding'!$D$7,'Budget 23-24'!A49)))&amp;", "&amp;(ISNUMBER(SEARCH('Backend Coding'!$D$8,'Budget 23-24'!A49)))&amp;", "&amp;(ISNUMBER(SEARCH('Backend Coding'!$D$9,'Budget 23-24'!A49)))&amp;", "&amp;(ISNUMBER(SEARCH('Backend Coding'!$D$10,'Budget 23-24'!A49)))&amp;", "&amp;(ISNUMBER(SEARCH('Backend Coding'!$D$11,'Budget 23-24'!A49)))&amp;", "&amp;(ISNUMBER(SEARCH('Backend Coding'!$D$12,'Budget 23-24'!A49)))&amp;", "&amp;(ISNUMBER(SEARCH('Backend Coding'!$D$13,'Budget 23-24'!A49)))&amp;", "&amp;(ISNUMBER(SEARCH('Backend Coding'!$D$14,'Budget 23-24'!A49)))&amp;", "&amp;(ISNUMBER(SEARCH('Backend Coding'!$D$15,'Budget 23-24'!A49)))&amp;", "&amp;(ISNUMBER(SEARCH('Backend Coding'!$D$16,'Budget 23-24'!A49)))&amp;", "&amp;(ISNUMBER(SEARCH('Backend Coding'!$D$17,'Budget 23-24'!A49)))&amp;", "&amp;(ISNUMBER(SEARCH('Backend Coding'!$D$18,'Budget 23-24'!A49)))&amp;", "&amp;(ISNUMBER(SEARCH('Backend Coding'!$D$19,'Budget 23-24'!A49)))&amp;", "&amp;(ISNUMBER(SEARCH('Backend Coding'!$D$20,'Budget 23-24'!A49)))&amp;", "&amp;(ISNUMBER(SEARCH('Backend Coding'!$D$21,'Budget 23-24'!A49)))&amp;", "&amp;(ISNUMBER(SEARCH('Backend Coding'!$D$22,'Budget 23-24'!A49)))&amp;", "&amp;(ISNUMBER(SEARCH('Backend Coding'!$D$23,'Budget 23-24'!A49)))&amp;", "&amp;(ISNUMBER(SEARCH('Backend Coding'!$D$24,'Budget 23-24'!A49)))&amp;", "&amp;(ISNUMBER(SEARCH('Backend Coding'!$D$25,'Budget 23-24'!A49)))&amp;", "&amp;(ISNUMBER(SEARCH('Backend Coding'!$D$26,'Budget 23-24'!A49)))</f>
        <v>FALSE, FALSE, FALSE, FALSE, FALSE, FALSE, FALSE, FALSE, FALSE, FALSE, FALSE, FALSE, FALSE, FALSE, FALSE, FALSE, FALSE, FALSE, FALSE, FALSE, FALSE, FALSE, FALSE, FALSE, FALSE</v>
      </c>
      <c r="S49" s="69" t="str">
        <f>(ISNUMBER(SEARCH('Backend Coding'!$F$2,'Budget 23-24'!A49)))&amp;", "&amp;(ISNUMBER(SEARCH('Backend Coding'!$F$3,'Budget 23-24'!A49)))&amp;", "&amp;(ISNUMBER(SEARCH('Backend Coding'!$F$4,'Budget 23-24'!A49)))&amp;", "&amp;(ISNUMBER(SEARCH('Backend Coding'!$F$5,'Budget 23-24'!A49)))&amp;", "&amp;(ISNUMBER(SEARCH('Backend Coding'!$F$6,'Budget 23-24'!A49)))&amp;", "&amp;(ISNUMBER(SEARCH('Backend Coding'!$F$7,'Budget 23-24'!A49)))&amp;", "&amp;(ISNUMBER(SEARCH('Backend Coding'!$F$8,'Budget 23-24'!A49)))&amp;", "&amp;(ISNUMBER(SEARCH('Backend Coding'!$F$9,'Budget 23-24'!A49)))&amp;", "&amp;(ISNUMBER(SEARCH('Backend Coding'!$F$10,'Budget 23-24'!A49)))&amp;", "&amp;(ISNUMBER(SEARCH('Backend Coding'!$F$11,'Budget 23-24'!A49)))&amp;", "&amp;(ISNUMBER(SEARCH('Backend Coding'!$F$12,'Budget 23-24'!A49)))&amp;", "&amp;(ISNUMBER(SEARCH('Backend Coding'!$F$13,'Budget 23-24'!A49)))&amp;", "&amp;(ISNUMBER(SEARCH('Backend Coding'!$F$14,'Budget 23-24'!A49)))&amp;", "&amp;(ISNUMBER(SEARCH('Backend Coding'!$F$15,'Budget 23-24'!A49)))&amp;", "&amp;(ISNUMBER(SEARCH('Backend Coding'!$F$16,'Budget 23-24'!A49)))&amp;", "&amp;(ISNUMBER(SEARCH('Backend Coding'!$F$17,'Budget 23-24'!A49)))&amp;", "&amp;(ISNUMBER(SEARCH('Backend Coding'!$F$18,'Budget 23-24'!A49)))&amp;", "&amp;(ISNUMBER(SEARCH('Backend Coding'!$F$19,'Budget 23-24'!A49)))&amp;", "&amp;(ISNUMBER(SEARCH('Backend Coding'!$F$20,'Budget 23-24'!A49)))&amp;", "&amp;(ISNUMBER(SEARCH('Backend Coding'!$F$21,'Budget 23-24'!A49)))&amp;", "&amp;(ISNUMBER(SEARCH('Backend Coding'!$F$22,'Budget 23-24'!A49)))&amp;", "&amp;(ISNUMBER(SEARCH('Backend Coding'!$F$23,'Budget 23-24'!A49)))&amp;", "&amp;(ISNUMBER(SEARCH('Backend Coding'!$F$24,'Budget 23-24'!A49)))&amp;", "&amp;(ISNUMBER(SEARCH('Backend Coding'!$F$25,'Budget 23-24'!A49)))&amp;", "&amp;(ISNUMBER(SEARCH('Backend Coding'!$F$26,'Budget 23-24'!A49)))</f>
        <v>FALSE, FALSE, FALSE, FALSE, FALSE, FALSE, FALSE, FALSE, FALSE, FALSE, FALSE, FALSE, FALSE, FALSE, FALSE, FALSE, FALSE, FALSE, FALSE, FALSE, FALSE, FALSE, FALSE, FALSE, FALSE</v>
      </c>
      <c r="T49" s="69" t="str">
        <f>(ISNUMBER(SEARCH('Backend Coding'!$H$2,'Budget 23-24'!A49)))&amp;", "&amp;(ISNUMBER(SEARCH('Backend Coding'!$H$3,'Budget 23-24'!A49)))&amp;", "&amp;(ISNUMBER(SEARCH('Backend Coding'!$H$4,'Budget 23-24'!A49)))&amp;", "&amp;(ISNUMBER(SEARCH('Backend Coding'!$H$5,'Budget 23-24'!A49)))&amp;", "&amp;(ISNUMBER(SEARCH('Backend Coding'!$H$6,'Budget 23-24'!A49)))&amp;", "&amp;(ISNUMBER(SEARCH('Backend Coding'!$H$7,'Budget 23-24'!A49)))&amp;", "&amp;(ISNUMBER(SEARCH('Backend Coding'!$H$8,'Budget 23-24'!A49)))&amp;", "&amp;(ISNUMBER(SEARCH('Backend Coding'!$H$9,'Budget 23-24'!A49)))&amp;", "&amp;(ISNUMBER(SEARCH('Backend Coding'!$H$10,'Budget 23-24'!A49)))&amp;", "&amp;(ISNUMBER(SEARCH('Backend Coding'!$H$11,'Budget 23-24'!A49)))&amp;", "&amp;(ISNUMBER(SEARCH('Backend Coding'!$H$12,'Budget 23-24'!A49)))&amp;", "&amp;(ISNUMBER(SEARCH('Backend Coding'!$H$13,'Budget 23-24'!A49)))&amp;", "&amp;(ISNUMBER(SEARCH('Backend Coding'!$H$14,'Budget 23-24'!A49)))&amp;", "&amp;(ISNUMBER(SEARCH('Backend Coding'!$H$15,'Budget 23-24'!A49)))&amp;", "&amp;(ISNUMBER(SEARCH('Backend Coding'!$H$16,'Budget 23-24'!A49)))&amp;", "&amp;(ISNUMBER(SEARCH('Backend Coding'!$H$17,'Budget 23-24'!A49)))&amp;", "&amp;(ISNUMBER(SEARCH('Backend Coding'!$H$18,'Budget 23-24'!A49)))&amp;", "&amp;(ISNUMBER(SEARCH('Backend Coding'!$H$19,'Budget 23-24'!A49)))&amp;", "&amp;(ISNUMBER(SEARCH('Backend Coding'!$H$20,'Budget 23-24'!A49)))&amp;", "&amp;(ISNUMBER(SEARCH('Backend Coding'!$H$21,'Budget 23-24'!A49)))&amp;", "&amp;(ISNUMBER(SEARCH('Backend Coding'!$H$22,'Budget 23-24'!A49)))&amp;", "&amp;(ISNUMBER(SEARCH('Backend Coding'!$H$23,'Budget 23-24'!A49)))&amp;", "&amp;(ISNUMBER(SEARCH('Backend Coding'!$H$24,'Budget 23-24'!A49)))&amp;", "&amp;(ISNUMBER(SEARCH('Backend Coding'!$H$25,'Budget 23-24'!A49)))&amp;", "&amp;(ISNUMBER(SEARCH('Backend Coding'!$H$26,'Budget 23-24'!A49)))</f>
        <v>FALSE, FALSE, FALSE, FALSE, FALSE, FALSE, FALSE, FALSE, FALSE, FALSE, FALSE, FALSE, FALSE, FALSE, FALSE, FALSE, FALSE, FALSE, FALSE, FALSE, FALSE, FALSE, FALSE, FALSE, FALSE</v>
      </c>
      <c r="U49" s="69" t="str">
        <f>(ISNUMBER(SEARCH('Backend Coding'!$J$2,'Budget 23-24'!A49)))&amp;", "&amp;(ISNUMBER(SEARCH('Backend Coding'!$J$3,'Budget 23-24'!A49)))&amp;", "&amp;(ISNUMBER(SEARCH('Backend Coding'!$J$4,'Budget 23-24'!A49)))&amp;", "&amp;(ISNUMBER(SEARCH('Backend Coding'!$J$5,'Budget 23-24'!A49)))&amp;", "&amp;(ISNUMBER(SEARCH('Backend Coding'!$J$6,'Budget 23-24'!A49)))&amp;", "&amp;(ISNUMBER(SEARCH('Backend Coding'!$J$7,'Budget 23-24'!A49)))&amp;", "&amp;(ISNUMBER(SEARCH('Backend Coding'!$J$8,'Budget 23-24'!A49)))&amp;", "&amp;(ISNUMBER(SEARCH('Backend Coding'!$J$9,'Budget 23-24'!A49)))&amp;", "&amp;(ISNUMBER(SEARCH('Backend Coding'!$J$10,'Budget 23-24'!A49)))&amp;", "&amp;(ISNUMBER(SEARCH('Backend Coding'!$J$11,'Budget 23-24'!A49)))&amp;", "&amp;(ISNUMBER(SEARCH('Backend Coding'!$J$12,'Budget 23-24'!A49)))&amp;", "&amp;(ISNUMBER(SEARCH('Backend Coding'!$J$13,'Budget 23-24'!A49)))&amp;", "&amp;(ISNUMBER(SEARCH('Backend Coding'!$J$14,'Budget 23-24'!A49)))&amp;", "&amp;(ISNUMBER(SEARCH('Backend Coding'!$J$15,'Budget 23-24'!A49)))&amp;", "&amp;(ISNUMBER(SEARCH('Backend Coding'!$J$16,'Budget 23-24'!A49)))&amp;", "&amp;(ISNUMBER(SEARCH('Backend Coding'!$J$17,'Budget 23-24'!A49)))&amp;", "&amp;(ISNUMBER(SEARCH('Backend Coding'!$J$18,'Budget 23-24'!A49)))&amp;", "&amp;(ISNUMBER(SEARCH('Backend Coding'!$J$19,'Budget 23-24'!A49)))&amp;", "&amp;(ISNUMBER(SEARCH('Backend Coding'!$J$20,'Budget 23-24'!A49)))&amp;", "&amp;(ISNUMBER(SEARCH('Backend Coding'!$J$21,'Budget 23-24'!A49)))&amp;", "&amp;(ISNUMBER(SEARCH('Backend Coding'!$J$22,'Budget 23-24'!A49)))&amp;", "&amp;(ISNUMBER(SEARCH('Backend Coding'!$J$23,'Budget 23-24'!A49)))&amp;", "&amp;(ISNUMBER(SEARCH('Backend Coding'!$J$24,'Budget 23-24'!A49)))&amp;", "&amp;(ISNUMBER(SEARCH('Backend Coding'!$J$25,'Budget 23-24'!A49)))&amp;", "&amp;(ISNUMBER(SEARCH('Backend Coding'!$J$26,'Budget 23-24'!A49)))</f>
        <v>FALSE, FALSE, FALSE, FALSE, FALSE, FALSE, FALSE, FALSE, FALSE, FALSE, FALSE, FALSE, FALSE, FALSE, FALSE, FALSE, FALSE, FALSE, FALSE, FALSE, FALSE, FALSE, FALSE, FALSE, FALSE</v>
      </c>
    </row>
    <row r="50" spans="1:21" ht="14.25" customHeight="1">
      <c r="A50" s="17"/>
      <c r="B50" s="86"/>
      <c r="C50" s="86"/>
      <c r="D50" s="86"/>
      <c r="E50" s="53"/>
      <c r="F50" s="86"/>
      <c r="G50" s="86"/>
      <c r="H50" s="86"/>
      <c r="I50" s="86"/>
      <c r="J50" s="86"/>
      <c r="K50" s="62"/>
      <c r="L50" s="62"/>
      <c r="M50" s="62"/>
      <c r="N50" s="62"/>
      <c r="O50" s="62"/>
      <c r="P50" s="46">
        <f t="shared" si="0"/>
        <v>0</v>
      </c>
      <c r="Q50" s="69" t="str">
        <f>(ISNUMBER(SEARCH('Backend Coding'!$B$2,'Budget 23-24'!A50)))&amp;", "&amp;(ISNUMBER(SEARCH('Backend Coding'!$B$3,'Budget 23-24'!A50)))&amp;", "&amp;(ISNUMBER(SEARCH('Backend Coding'!$B$4,'Budget 23-24'!A50)))&amp;", "&amp;(ISNUMBER(SEARCH('Backend Coding'!$B$5,'Budget 23-24'!A50)))&amp;", "&amp;(ISNUMBER(SEARCH('Backend Coding'!$B$6,'Budget 23-24'!A50)))&amp;", "&amp;(ISNUMBER(SEARCH('Backend Coding'!$B$7,'Budget 23-24'!A50)))&amp;", "&amp;(ISNUMBER(SEARCH('Backend Coding'!$B$8,'Budget 23-24'!A50)))&amp;", "&amp;(ISNUMBER(SEARCH('Backend Coding'!$B$9,'Budget 23-24'!A50)))&amp;", "&amp;(ISNUMBER(SEARCH('Backend Coding'!$B$10,'Budget 23-24'!A50)))&amp;", "&amp;(ISNUMBER(SEARCH('Backend Coding'!$B$11,'Budget 23-24'!A50)))&amp;", "&amp;(ISNUMBER(SEARCH('Backend Coding'!$B$12,'Budget 23-24'!A50)))&amp;", "&amp;(ISNUMBER(SEARCH('Backend Coding'!$B$13,'Budget 23-24'!A50)))&amp;", "&amp;(ISNUMBER(SEARCH('Backend Coding'!$B$14,'Budget 23-24'!A50)))&amp;", "&amp;(ISNUMBER(SEARCH('Backend Coding'!$B$15,'Budget 23-24'!A50)))&amp;", "&amp;(ISNUMBER(SEARCH('Backend Coding'!$B$16,'Budget 23-24'!A50)))&amp;", "&amp;(ISNUMBER(SEARCH('Backend Coding'!$B$17,'Budget 23-24'!A50)))&amp;", "&amp;(ISNUMBER(SEARCH('Backend Coding'!$B$18,'Budget 23-24'!A50)))&amp;", "&amp;(ISNUMBER(SEARCH('Backend Coding'!$B$19,'Budget 23-24'!A50)))&amp;", "&amp;(ISNUMBER(SEARCH('Backend Coding'!$B$20,'Budget 23-24'!A50)))&amp;", "&amp;(ISNUMBER(SEARCH('Backend Coding'!$B$21,'Budget 23-24'!A50)))&amp;", "&amp;(ISNUMBER(SEARCH('Backend Coding'!$B$22,'Budget 23-24'!A50)))&amp;", "&amp;(ISNUMBER(SEARCH('Backend Coding'!$B$23,'Budget 23-24'!A50)))&amp;", "&amp;(ISNUMBER(SEARCH('Backend Coding'!$B$24,'Budget 23-24'!A50)))&amp;", "&amp;(ISNUMBER(SEARCH('Backend Coding'!$B$25,'Budget 23-24'!A50)))&amp;", "&amp;(ISNUMBER(SEARCH('Backend Coding'!$B$26,'Budget 23-24'!A50)))</f>
        <v>FALSE, FALSE, FALSE, FALSE, FALSE, FALSE, FALSE, FALSE, FALSE, FALSE, FALSE, FALSE, FALSE, FALSE, FALSE, FALSE, FALSE, FALSE, FALSE, FALSE, FALSE, FALSE, FALSE, FALSE, FALSE</v>
      </c>
      <c r="R50" s="69" t="str">
        <f>(ISNUMBER(SEARCH('Backend Coding'!$D$2,'Budget 23-24'!A50)))&amp;", "&amp;(ISNUMBER(SEARCH('Backend Coding'!$D$3,'Budget 23-24'!A50)))&amp;", "&amp;(ISNUMBER(SEARCH('Backend Coding'!$D$4,'Budget 23-24'!A50)))&amp;", "&amp;(ISNUMBER(SEARCH('Backend Coding'!$D$5,'Budget 23-24'!A50)))&amp;", "&amp;(ISNUMBER(SEARCH('Backend Coding'!$D$6,'Budget 23-24'!A50)))&amp;", "&amp;(ISNUMBER(SEARCH('Backend Coding'!$D$7,'Budget 23-24'!A50)))&amp;", "&amp;(ISNUMBER(SEARCH('Backend Coding'!$D$8,'Budget 23-24'!A50)))&amp;", "&amp;(ISNUMBER(SEARCH('Backend Coding'!$D$9,'Budget 23-24'!A50)))&amp;", "&amp;(ISNUMBER(SEARCH('Backend Coding'!$D$10,'Budget 23-24'!A50)))&amp;", "&amp;(ISNUMBER(SEARCH('Backend Coding'!$D$11,'Budget 23-24'!A50)))&amp;", "&amp;(ISNUMBER(SEARCH('Backend Coding'!$D$12,'Budget 23-24'!A50)))&amp;", "&amp;(ISNUMBER(SEARCH('Backend Coding'!$D$13,'Budget 23-24'!A50)))&amp;", "&amp;(ISNUMBER(SEARCH('Backend Coding'!$D$14,'Budget 23-24'!A50)))&amp;", "&amp;(ISNUMBER(SEARCH('Backend Coding'!$D$15,'Budget 23-24'!A50)))&amp;", "&amp;(ISNUMBER(SEARCH('Backend Coding'!$D$16,'Budget 23-24'!A50)))&amp;", "&amp;(ISNUMBER(SEARCH('Backend Coding'!$D$17,'Budget 23-24'!A50)))&amp;", "&amp;(ISNUMBER(SEARCH('Backend Coding'!$D$18,'Budget 23-24'!A50)))&amp;", "&amp;(ISNUMBER(SEARCH('Backend Coding'!$D$19,'Budget 23-24'!A50)))&amp;", "&amp;(ISNUMBER(SEARCH('Backend Coding'!$D$20,'Budget 23-24'!A50)))&amp;", "&amp;(ISNUMBER(SEARCH('Backend Coding'!$D$21,'Budget 23-24'!A50)))&amp;", "&amp;(ISNUMBER(SEARCH('Backend Coding'!$D$22,'Budget 23-24'!A50)))&amp;", "&amp;(ISNUMBER(SEARCH('Backend Coding'!$D$23,'Budget 23-24'!A50)))&amp;", "&amp;(ISNUMBER(SEARCH('Backend Coding'!$D$24,'Budget 23-24'!A50)))&amp;", "&amp;(ISNUMBER(SEARCH('Backend Coding'!$D$25,'Budget 23-24'!A50)))&amp;", "&amp;(ISNUMBER(SEARCH('Backend Coding'!$D$26,'Budget 23-24'!A50)))</f>
        <v>FALSE, FALSE, FALSE, FALSE, FALSE, FALSE, FALSE, FALSE, FALSE, FALSE, FALSE, FALSE, FALSE, FALSE, FALSE, FALSE, FALSE, FALSE, FALSE, FALSE, FALSE, FALSE, FALSE, FALSE, FALSE</v>
      </c>
      <c r="S50" s="69" t="str">
        <f>(ISNUMBER(SEARCH('Backend Coding'!$F$2,'Budget 23-24'!A50)))&amp;", "&amp;(ISNUMBER(SEARCH('Backend Coding'!$F$3,'Budget 23-24'!A50)))&amp;", "&amp;(ISNUMBER(SEARCH('Backend Coding'!$F$4,'Budget 23-24'!A50)))&amp;", "&amp;(ISNUMBER(SEARCH('Backend Coding'!$F$5,'Budget 23-24'!A50)))&amp;", "&amp;(ISNUMBER(SEARCH('Backend Coding'!$F$6,'Budget 23-24'!A50)))&amp;", "&amp;(ISNUMBER(SEARCH('Backend Coding'!$F$7,'Budget 23-24'!A50)))&amp;", "&amp;(ISNUMBER(SEARCH('Backend Coding'!$F$8,'Budget 23-24'!A50)))&amp;", "&amp;(ISNUMBER(SEARCH('Backend Coding'!$F$9,'Budget 23-24'!A50)))&amp;", "&amp;(ISNUMBER(SEARCH('Backend Coding'!$F$10,'Budget 23-24'!A50)))&amp;", "&amp;(ISNUMBER(SEARCH('Backend Coding'!$F$11,'Budget 23-24'!A50)))&amp;", "&amp;(ISNUMBER(SEARCH('Backend Coding'!$F$12,'Budget 23-24'!A50)))&amp;", "&amp;(ISNUMBER(SEARCH('Backend Coding'!$F$13,'Budget 23-24'!A50)))&amp;", "&amp;(ISNUMBER(SEARCH('Backend Coding'!$F$14,'Budget 23-24'!A50)))&amp;", "&amp;(ISNUMBER(SEARCH('Backend Coding'!$F$15,'Budget 23-24'!A50)))&amp;", "&amp;(ISNUMBER(SEARCH('Backend Coding'!$F$16,'Budget 23-24'!A50)))&amp;", "&amp;(ISNUMBER(SEARCH('Backend Coding'!$F$17,'Budget 23-24'!A50)))&amp;", "&amp;(ISNUMBER(SEARCH('Backend Coding'!$F$18,'Budget 23-24'!A50)))&amp;", "&amp;(ISNUMBER(SEARCH('Backend Coding'!$F$19,'Budget 23-24'!A50)))&amp;", "&amp;(ISNUMBER(SEARCH('Backend Coding'!$F$20,'Budget 23-24'!A50)))&amp;", "&amp;(ISNUMBER(SEARCH('Backend Coding'!$F$21,'Budget 23-24'!A50)))&amp;", "&amp;(ISNUMBER(SEARCH('Backend Coding'!$F$22,'Budget 23-24'!A50)))&amp;", "&amp;(ISNUMBER(SEARCH('Backend Coding'!$F$23,'Budget 23-24'!A50)))&amp;", "&amp;(ISNUMBER(SEARCH('Backend Coding'!$F$24,'Budget 23-24'!A50)))&amp;", "&amp;(ISNUMBER(SEARCH('Backend Coding'!$F$25,'Budget 23-24'!A50)))&amp;", "&amp;(ISNUMBER(SEARCH('Backend Coding'!$F$26,'Budget 23-24'!A50)))</f>
        <v>FALSE, FALSE, FALSE, FALSE, FALSE, FALSE, FALSE, FALSE, FALSE, FALSE, FALSE, FALSE, FALSE, FALSE, FALSE, FALSE, FALSE, FALSE, FALSE, FALSE, FALSE, FALSE, FALSE, FALSE, FALSE</v>
      </c>
      <c r="T50" s="69" t="str">
        <f>(ISNUMBER(SEARCH('Backend Coding'!$H$2,'Budget 23-24'!A50)))&amp;", "&amp;(ISNUMBER(SEARCH('Backend Coding'!$H$3,'Budget 23-24'!A50)))&amp;", "&amp;(ISNUMBER(SEARCH('Backend Coding'!$H$4,'Budget 23-24'!A50)))&amp;", "&amp;(ISNUMBER(SEARCH('Backend Coding'!$H$5,'Budget 23-24'!A50)))&amp;", "&amp;(ISNUMBER(SEARCH('Backend Coding'!$H$6,'Budget 23-24'!A50)))&amp;", "&amp;(ISNUMBER(SEARCH('Backend Coding'!$H$7,'Budget 23-24'!A50)))&amp;", "&amp;(ISNUMBER(SEARCH('Backend Coding'!$H$8,'Budget 23-24'!A50)))&amp;", "&amp;(ISNUMBER(SEARCH('Backend Coding'!$H$9,'Budget 23-24'!A50)))&amp;", "&amp;(ISNUMBER(SEARCH('Backend Coding'!$H$10,'Budget 23-24'!A50)))&amp;", "&amp;(ISNUMBER(SEARCH('Backend Coding'!$H$11,'Budget 23-24'!A50)))&amp;", "&amp;(ISNUMBER(SEARCH('Backend Coding'!$H$12,'Budget 23-24'!A50)))&amp;", "&amp;(ISNUMBER(SEARCH('Backend Coding'!$H$13,'Budget 23-24'!A50)))&amp;", "&amp;(ISNUMBER(SEARCH('Backend Coding'!$H$14,'Budget 23-24'!A50)))&amp;", "&amp;(ISNUMBER(SEARCH('Backend Coding'!$H$15,'Budget 23-24'!A50)))&amp;", "&amp;(ISNUMBER(SEARCH('Backend Coding'!$H$16,'Budget 23-24'!A50)))&amp;", "&amp;(ISNUMBER(SEARCH('Backend Coding'!$H$17,'Budget 23-24'!A50)))&amp;", "&amp;(ISNUMBER(SEARCH('Backend Coding'!$H$18,'Budget 23-24'!A50)))&amp;", "&amp;(ISNUMBER(SEARCH('Backend Coding'!$H$19,'Budget 23-24'!A50)))&amp;", "&amp;(ISNUMBER(SEARCH('Backend Coding'!$H$20,'Budget 23-24'!A50)))&amp;", "&amp;(ISNUMBER(SEARCH('Backend Coding'!$H$21,'Budget 23-24'!A50)))&amp;", "&amp;(ISNUMBER(SEARCH('Backend Coding'!$H$22,'Budget 23-24'!A50)))&amp;", "&amp;(ISNUMBER(SEARCH('Backend Coding'!$H$23,'Budget 23-24'!A50)))&amp;", "&amp;(ISNUMBER(SEARCH('Backend Coding'!$H$24,'Budget 23-24'!A50)))&amp;", "&amp;(ISNUMBER(SEARCH('Backend Coding'!$H$25,'Budget 23-24'!A50)))&amp;", "&amp;(ISNUMBER(SEARCH('Backend Coding'!$H$26,'Budget 23-24'!A50)))</f>
        <v>FALSE, FALSE, FALSE, FALSE, FALSE, FALSE, FALSE, FALSE, FALSE, FALSE, FALSE, FALSE, FALSE, FALSE, FALSE, FALSE, FALSE, FALSE, FALSE, FALSE, FALSE, FALSE, FALSE, FALSE, FALSE</v>
      </c>
      <c r="U50" s="69" t="str">
        <f>(ISNUMBER(SEARCH('Backend Coding'!$J$2,'Budget 23-24'!A50)))&amp;", "&amp;(ISNUMBER(SEARCH('Backend Coding'!$J$3,'Budget 23-24'!A50)))&amp;", "&amp;(ISNUMBER(SEARCH('Backend Coding'!$J$4,'Budget 23-24'!A50)))&amp;", "&amp;(ISNUMBER(SEARCH('Backend Coding'!$J$5,'Budget 23-24'!A50)))&amp;", "&amp;(ISNUMBER(SEARCH('Backend Coding'!$J$6,'Budget 23-24'!A50)))&amp;", "&amp;(ISNUMBER(SEARCH('Backend Coding'!$J$7,'Budget 23-24'!A50)))&amp;", "&amp;(ISNUMBER(SEARCH('Backend Coding'!$J$8,'Budget 23-24'!A50)))&amp;", "&amp;(ISNUMBER(SEARCH('Backend Coding'!$J$9,'Budget 23-24'!A50)))&amp;", "&amp;(ISNUMBER(SEARCH('Backend Coding'!$J$10,'Budget 23-24'!A50)))&amp;", "&amp;(ISNUMBER(SEARCH('Backend Coding'!$J$11,'Budget 23-24'!A50)))&amp;", "&amp;(ISNUMBER(SEARCH('Backend Coding'!$J$12,'Budget 23-24'!A50)))&amp;", "&amp;(ISNUMBER(SEARCH('Backend Coding'!$J$13,'Budget 23-24'!A50)))&amp;", "&amp;(ISNUMBER(SEARCH('Backend Coding'!$J$14,'Budget 23-24'!A50)))&amp;", "&amp;(ISNUMBER(SEARCH('Backend Coding'!$J$15,'Budget 23-24'!A50)))&amp;", "&amp;(ISNUMBER(SEARCH('Backend Coding'!$J$16,'Budget 23-24'!A50)))&amp;", "&amp;(ISNUMBER(SEARCH('Backend Coding'!$J$17,'Budget 23-24'!A50)))&amp;", "&amp;(ISNUMBER(SEARCH('Backend Coding'!$J$18,'Budget 23-24'!A50)))&amp;", "&amp;(ISNUMBER(SEARCH('Backend Coding'!$J$19,'Budget 23-24'!A50)))&amp;", "&amp;(ISNUMBER(SEARCH('Backend Coding'!$J$20,'Budget 23-24'!A50)))&amp;", "&amp;(ISNUMBER(SEARCH('Backend Coding'!$J$21,'Budget 23-24'!A50)))&amp;", "&amp;(ISNUMBER(SEARCH('Backend Coding'!$J$22,'Budget 23-24'!A50)))&amp;", "&amp;(ISNUMBER(SEARCH('Backend Coding'!$J$23,'Budget 23-24'!A50)))&amp;", "&amp;(ISNUMBER(SEARCH('Backend Coding'!$J$24,'Budget 23-24'!A50)))&amp;", "&amp;(ISNUMBER(SEARCH('Backend Coding'!$J$25,'Budget 23-24'!A50)))&amp;", "&amp;(ISNUMBER(SEARCH('Backend Coding'!$J$26,'Budget 23-24'!A50)))</f>
        <v>FALSE, FALSE, FALSE, FALSE, FALSE, FALSE, FALSE, FALSE, FALSE, FALSE, FALSE, FALSE, FALSE, FALSE, FALSE, FALSE, FALSE, FALSE, FALSE, FALSE, FALSE, FALSE, FALSE, FALSE, FALSE</v>
      </c>
    </row>
    <row r="51" spans="1:21" ht="14.25" customHeight="1">
      <c r="A51" s="17"/>
      <c r="B51" s="86"/>
      <c r="C51" s="86"/>
      <c r="D51" s="86"/>
      <c r="E51" s="53"/>
      <c r="F51" s="86"/>
      <c r="G51" s="86"/>
      <c r="H51" s="86"/>
      <c r="I51" s="86"/>
      <c r="J51" s="86"/>
      <c r="K51" s="62"/>
      <c r="L51" s="62"/>
      <c r="M51" s="62"/>
      <c r="N51" s="62"/>
      <c r="O51" s="62"/>
      <c r="P51" s="46">
        <f t="shared" si="0"/>
        <v>0</v>
      </c>
      <c r="Q51" s="69" t="str">
        <f>(ISNUMBER(SEARCH('Backend Coding'!$B$2,'Budget 23-24'!A51)))&amp;", "&amp;(ISNUMBER(SEARCH('Backend Coding'!$B$3,'Budget 23-24'!A51)))&amp;", "&amp;(ISNUMBER(SEARCH('Backend Coding'!$B$4,'Budget 23-24'!A51)))&amp;", "&amp;(ISNUMBER(SEARCH('Backend Coding'!$B$5,'Budget 23-24'!A51)))&amp;", "&amp;(ISNUMBER(SEARCH('Backend Coding'!$B$6,'Budget 23-24'!A51)))&amp;", "&amp;(ISNUMBER(SEARCH('Backend Coding'!$B$7,'Budget 23-24'!A51)))&amp;", "&amp;(ISNUMBER(SEARCH('Backend Coding'!$B$8,'Budget 23-24'!A51)))&amp;", "&amp;(ISNUMBER(SEARCH('Backend Coding'!$B$9,'Budget 23-24'!A51)))&amp;", "&amp;(ISNUMBER(SEARCH('Backend Coding'!$B$10,'Budget 23-24'!A51)))&amp;", "&amp;(ISNUMBER(SEARCH('Backend Coding'!$B$11,'Budget 23-24'!A51)))&amp;", "&amp;(ISNUMBER(SEARCH('Backend Coding'!$B$12,'Budget 23-24'!A51)))&amp;", "&amp;(ISNUMBER(SEARCH('Backend Coding'!$B$13,'Budget 23-24'!A51)))&amp;", "&amp;(ISNUMBER(SEARCH('Backend Coding'!$B$14,'Budget 23-24'!A51)))&amp;", "&amp;(ISNUMBER(SEARCH('Backend Coding'!$B$15,'Budget 23-24'!A51)))&amp;", "&amp;(ISNUMBER(SEARCH('Backend Coding'!$B$16,'Budget 23-24'!A51)))&amp;", "&amp;(ISNUMBER(SEARCH('Backend Coding'!$B$17,'Budget 23-24'!A51)))&amp;", "&amp;(ISNUMBER(SEARCH('Backend Coding'!$B$18,'Budget 23-24'!A51)))&amp;", "&amp;(ISNUMBER(SEARCH('Backend Coding'!$B$19,'Budget 23-24'!A51)))&amp;", "&amp;(ISNUMBER(SEARCH('Backend Coding'!$B$20,'Budget 23-24'!A51)))&amp;", "&amp;(ISNUMBER(SEARCH('Backend Coding'!$B$21,'Budget 23-24'!A51)))&amp;", "&amp;(ISNUMBER(SEARCH('Backend Coding'!$B$22,'Budget 23-24'!A51)))&amp;", "&amp;(ISNUMBER(SEARCH('Backend Coding'!$B$23,'Budget 23-24'!A51)))&amp;", "&amp;(ISNUMBER(SEARCH('Backend Coding'!$B$24,'Budget 23-24'!A51)))&amp;", "&amp;(ISNUMBER(SEARCH('Backend Coding'!$B$25,'Budget 23-24'!A51)))&amp;", "&amp;(ISNUMBER(SEARCH('Backend Coding'!$B$26,'Budget 23-24'!A51)))</f>
        <v>FALSE, FALSE, FALSE, FALSE, FALSE, FALSE, FALSE, FALSE, FALSE, FALSE, FALSE, FALSE, FALSE, FALSE, FALSE, FALSE, FALSE, FALSE, FALSE, FALSE, FALSE, FALSE, FALSE, FALSE, FALSE</v>
      </c>
      <c r="R51" s="69" t="str">
        <f>(ISNUMBER(SEARCH('Backend Coding'!$D$2,'Budget 23-24'!A51)))&amp;", "&amp;(ISNUMBER(SEARCH('Backend Coding'!$D$3,'Budget 23-24'!A51)))&amp;", "&amp;(ISNUMBER(SEARCH('Backend Coding'!$D$4,'Budget 23-24'!A51)))&amp;", "&amp;(ISNUMBER(SEARCH('Backend Coding'!$D$5,'Budget 23-24'!A51)))&amp;", "&amp;(ISNUMBER(SEARCH('Backend Coding'!$D$6,'Budget 23-24'!A51)))&amp;", "&amp;(ISNUMBER(SEARCH('Backend Coding'!$D$7,'Budget 23-24'!A51)))&amp;", "&amp;(ISNUMBER(SEARCH('Backend Coding'!$D$8,'Budget 23-24'!A51)))&amp;", "&amp;(ISNUMBER(SEARCH('Backend Coding'!$D$9,'Budget 23-24'!A51)))&amp;", "&amp;(ISNUMBER(SEARCH('Backend Coding'!$D$10,'Budget 23-24'!A51)))&amp;", "&amp;(ISNUMBER(SEARCH('Backend Coding'!$D$11,'Budget 23-24'!A51)))&amp;", "&amp;(ISNUMBER(SEARCH('Backend Coding'!$D$12,'Budget 23-24'!A51)))&amp;", "&amp;(ISNUMBER(SEARCH('Backend Coding'!$D$13,'Budget 23-24'!A51)))&amp;", "&amp;(ISNUMBER(SEARCH('Backend Coding'!$D$14,'Budget 23-24'!A51)))&amp;", "&amp;(ISNUMBER(SEARCH('Backend Coding'!$D$15,'Budget 23-24'!A51)))&amp;", "&amp;(ISNUMBER(SEARCH('Backend Coding'!$D$16,'Budget 23-24'!A51)))&amp;", "&amp;(ISNUMBER(SEARCH('Backend Coding'!$D$17,'Budget 23-24'!A51)))&amp;", "&amp;(ISNUMBER(SEARCH('Backend Coding'!$D$18,'Budget 23-24'!A51)))&amp;", "&amp;(ISNUMBER(SEARCH('Backend Coding'!$D$19,'Budget 23-24'!A51)))&amp;", "&amp;(ISNUMBER(SEARCH('Backend Coding'!$D$20,'Budget 23-24'!A51)))&amp;", "&amp;(ISNUMBER(SEARCH('Backend Coding'!$D$21,'Budget 23-24'!A51)))&amp;", "&amp;(ISNUMBER(SEARCH('Backend Coding'!$D$22,'Budget 23-24'!A51)))&amp;", "&amp;(ISNUMBER(SEARCH('Backend Coding'!$D$23,'Budget 23-24'!A51)))&amp;", "&amp;(ISNUMBER(SEARCH('Backend Coding'!$D$24,'Budget 23-24'!A51)))&amp;", "&amp;(ISNUMBER(SEARCH('Backend Coding'!$D$25,'Budget 23-24'!A51)))&amp;", "&amp;(ISNUMBER(SEARCH('Backend Coding'!$D$26,'Budget 23-24'!A51)))</f>
        <v>FALSE, FALSE, FALSE, FALSE, FALSE, FALSE, FALSE, FALSE, FALSE, FALSE, FALSE, FALSE, FALSE, FALSE, FALSE, FALSE, FALSE, FALSE, FALSE, FALSE, FALSE, FALSE, FALSE, FALSE, FALSE</v>
      </c>
      <c r="S51" s="69" t="str">
        <f>(ISNUMBER(SEARCH('Backend Coding'!$F$2,'Budget 23-24'!A51)))&amp;", "&amp;(ISNUMBER(SEARCH('Backend Coding'!$F$3,'Budget 23-24'!A51)))&amp;", "&amp;(ISNUMBER(SEARCH('Backend Coding'!$F$4,'Budget 23-24'!A51)))&amp;", "&amp;(ISNUMBER(SEARCH('Backend Coding'!$F$5,'Budget 23-24'!A51)))&amp;", "&amp;(ISNUMBER(SEARCH('Backend Coding'!$F$6,'Budget 23-24'!A51)))&amp;", "&amp;(ISNUMBER(SEARCH('Backend Coding'!$F$7,'Budget 23-24'!A51)))&amp;", "&amp;(ISNUMBER(SEARCH('Backend Coding'!$F$8,'Budget 23-24'!A51)))&amp;", "&amp;(ISNUMBER(SEARCH('Backend Coding'!$F$9,'Budget 23-24'!A51)))&amp;", "&amp;(ISNUMBER(SEARCH('Backend Coding'!$F$10,'Budget 23-24'!A51)))&amp;", "&amp;(ISNUMBER(SEARCH('Backend Coding'!$F$11,'Budget 23-24'!A51)))&amp;", "&amp;(ISNUMBER(SEARCH('Backend Coding'!$F$12,'Budget 23-24'!A51)))&amp;", "&amp;(ISNUMBER(SEARCH('Backend Coding'!$F$13,'Budget 23-24'!A51)))&amp;", "&amp;(ISNUMBER(SEARCH('Backend Coding'!$F$14,'Budget 23-24'!A51)))&amp;", "&amp;(ISNUMBER(SEARCH('Backend Coding'!$F$15,'Budget 23-24'!A51)))&amp;", "&amp;(ISNUMBER(SEARCH('Backend Coding'!$F$16,'Budget 23-24'!A51)))&amp;", "&amp;(ISNUMBER(SEARCH('Backend Coding'!$F$17,'Budget 23-24'!A51)))&amp;", "&amp;(ISNUMBER(SEARCH('Backend Coding'!$F$18,'Budget 23-24'!A51)))&amp;", "&amp;(ISNUMBER(SEARCH('Backend Coding'!$F$19,'Budget 23-24'!A51)))&amp;", "&amp;(ISNUMBER(SEARCH('Backend Coding'!$F$20,'Budget 23-24'!A51)))&amp;", "&amp;(ISNUMBER(SEARCH('Backend Coding'!$F$21,'Budget 23-24'!A51)))&amp;", "&amp;(ISNUMBER(SEARCH('Backend Coding'!$F$22,'Budget 23-24'!A51)))&amp;", "&amp;(ISNUMBER(SEARCH('Backend Coding'!$F$23,'Budget 23-24'!A51)))&amp;", "&amp;(ISNUMBER(SEARCH('Backend Coding'!$F$24,'Budget 23-24'!A51)))&amp;", "&amp;(ISNUMBER(SEARCH('Backend Coding'!$F$25,'Budget 23-24'!A51)))&amp;", "&amp;(ISNUMBER(SEARCH('Backend Coding'!$F$26,'Budget 23-24'!A51)))</f>
        <v>FALSE, FALSE, FALSE, FALSE, FALSE, FALSE, FALSE, FALSE, FALSE, FALSE, FALSE, FALSE, FALSE, FALSE, FALSE, FALSE, FALSE, FALSE, FALSE, FALSE, FALSE, FALSE, FALSE, FALSE, FALSE</v>
      </c>
      <c r="T51" s="69" t="str">
        <f>(ISNUMBER(SEARCH('Backend Coding'!$H$2,'Budget 23-24'!A51)))&amp;", "&amp;(ISNUMBER(SEARCH('Backend Coding'!$H$3,'Budget 23-24'!A51)))&amp;", "&amp;(ISNUMBER(SEARCH('Backend Coding'!$H$4,'Budget 23-24'!A51)))&amp;", "&amp;(ISNUMBER(SEARCH('Backend Coding'!$H$5,'Budget 23-24'!A51)))&amp;", "&amp;(ISNUMBER(SEARCH('Backend Coding'!$H$6,'Budget 23-24'!A51)))&amp;", "&amp;(ISNUMBER(SEARCH('Backend Coding'!$H$7,'Budget 23-24'!A51)))&amp;", "&amp;(ISNUMBER(SEARCH('Backend Coding'!$H$8,'Budget 23-24'!A51)))&amp;", "&amp;(ISNUMBER(SEARCH('Backend Coding'!$H$9,'Budget 23-24'!A51)))&amp;", "&amp;(ISNUMBER(SEARCH('Backend Coding'!$H$10,'Budget 23-24'!A51)))&amp;", "&amp;(ISNUMBER(SEARCH('Backend Coding'!$H$11,'Budget 23-24'!A51)))&amp;", "&amp;(ISNUMBER(SEARCH('Backend Coding'!$H$12,'Budget 23-24'!A51)))&amp;", "&amp;(ISNUMBER(SEARCH('Backend Coding'!$H$13,'Budget 23-24'!A51)))&amp;", "&amp;(ISNUMBER(SEARCH('Backend Coding'!$H$14,'Budget 23-24'!A51)))&amp;", "&amp;(ISNUMBER(SEARCH('Backend Coding'!$H$15,'Budget 23-24'!A51)))&amp;", "&amp;(ISNUMBER(SEARCH('Backend Coding'!$H$16,'Budget 23-24'!A51)))&amp;", "&amp;(ISNUMBER(SEARCH('Backend Coding'!$H$17,'Budget 23-24'!A51)))&amp;", "&amp;(ISNUMBER(SEARCH('Backend Coding'!$H$18,'Budget 23-24'!A51)))&amp;", "&amp;(ISNUMBER(SEARCH('Backend Coding'!$H$19,'Budget 23-24'!A51)))&amp;", "&amp;(ISNUMBER(SEARCH('Backend Coding'!$H$20,'Budget 23-24'!A51)))&amp;", "&amp;(ISNUMBER(SEARCH('Backend Coding'!$H$21,'Budget 23-24'!A51)))&amp;", "&amp;(ISNUMBER(SEARCH('Backend Coding'!$H$22,'Budget 23-24'!A51)))&amp;", "&amp;(ISNUMBER(SEARCH('Backend Coding'!$H$23,'Budget 23-24'!A51)))&amp;", "&amp;(ISNUMBER(SEARCH('Backend Coding'!$H$24,'Budget 23-24'!A51)))&amp;", "&amp;(ISNUMBER(SEARCH('Backend Coding'!$H$25,'Budget 23-24'!A51)))&amp;", "&amp;(ISNUMBER(SEARCH('Backend Coding'!$H$26,'Budget 23-24'!A51)))</f>
        <v>FALSE, FALSE, FALSE, FALSE, FALSE, FALSE, FALSE, FALSE, FALSE, FALSE, FALSE, FALSE, FALSE, FALSE, FALSE, FALSE, FALSE, FALSE, FALSE, FALSE, FALSE, FALSE, FALSE, FALSE, FALSE</v>
      </c>
      <c r="U51" s="69" t="str">
        <f>(ISNUMBER(SEARCH('Backend Coding'!$J$2,'Budget 23-24'!A51)))&amp;", "&amp;(ISNUMBER(SEARCH('Backend Coding'!$J$3,'Budget 23-24'!A51)))&amp;", "&amp;(ISNUMBER(SEARCH('Backend Coding'!$J$4,'Budget 23-24'!A51)))&amp;", "&amp;(ISNUMBER(SEARCH('Backend Coding'!$J$5,'Budget 23-24'!A51)))&amp;", "&amp;(ISNUMBER(SEARCH('Backend Coding'!$J$6,'Budget 23-24'!A51)))&amp;", "&amp;(ISNUMBER(SEARCH('Backend Coding'!$J$7,'Budget 23-24'!A51)))&amp;", "&amp;(ISNUMBER(SEARCH('Backend Coding'!$J$8,'Budget 23-24'!A51)))&amp;", "&amp;(ISNUMBER(SEARCH('Backend Coding'!$J$9,'Budget 23-24'!A51)))&amp;", "&amp;(ISNUMBER(SEARCH('Backend Coding'!$J$10,'Budget 23-24'!A51)))&amp;", "&amp;(ISNUMBER(SEARCH('Backend Coding'!$J$11,'Budget 23-24'!A51)))&amp;", "&amp;(ISNUMBER(SEARCH('Backend Coding'!$J$12,'Budget 23-24'!A51)))&amp;", "&amp;(ISNUMBER(SEARCH('Backend Coding'!$J$13,'Budget 23-24'!A51)))&amp;", "&amp;(ISNUMBER(SEARCH('Backend Coding'!$J$14,'Budget 23-24'!A51)))&amp;", "&amp;(ISNUMBER(SEARCH('Backend Coding'!$J$15,'Budget 23-24'!A51)))&amp;", "&amp;(ISNUMBER(SEARCH('Backend Coding'!$J$16,'Budget 23-24'!A51)))&amp;", "&amp;(ISNUMBER(SEARCH('Backend Coding'!$J$17,'Budget 23-24'!A51)))&amp;", "&amp;(ISNUMBER(SEARCH('Backend Coding'!$J$18,'Budget 23-24'!A51)))&amp;", "&amp;(ISNUMBER(SEARCH('Backend Coding'!$J$19,'Budget 23-24'!A51)))&amp;", "&amp;(ISNUMBER(SEARCH('Backend Coding'!$J$20,'Budget 23-24'!A51)))&amp;", "&amp;(ISNUMBER(SEARCH('Backend Coding'!$J$21,'Budget 23-24'!A51)))&amp;", "&amp;(ISNUMBER(SEARCH('Backend Coding'!$J$22,'Budget 23-24'!A51)))&amp;", "&amp;(ISNUMBER(SEARCH('Backend Coding'!$J$23,'Budget 23-24'!A51)))&amp;", "&amp;(ISNUMBER(SEARCH('Backend Coding'!$J$24,'Budget 23-24'!A51)))&amp;", "&amp;(ISNUMBER(SEARCH('Backend Coding'!$J$25,'Budget 23-24'!A51)))&amp;", "&amp;(ISNUMBER(SEARCH('Backend Coding'!$J$26,'Budget 23-24'!A51)))</f>
        <v>FALSE, FALSE, FALSE, FALSE, FALSE, FALSE, FALSE, FALSE, FALSE, FALSE, FALSE, FALSE, FALSE, FALSE, FALSE, FALSE, FALSE, FALSE, FALSE, FALSE, FALSE, FALSE, FALSE, FALSE, FALSE</v>
      </c>
    </row>
    <row r="52" spans="1:21" ht="14.25" customHeight="1">
      <c r="A52" s="17"/>
      <c r="B52" s="86"/>
      <c r="C52" s="86"/>
      <c r="D52" s="86"/>
      <c r="E52" s="53"/>
      <c r="F52" s="86"/>
      <c r="G52" s="86"/>
      <c r="H52" s="86"/>
      <c r="I52" s="86"/>
      <c r="J52" s="86"/>
      <c r="K52" s="62"/>
      <c r="L52" s="62"/>
      <c r="M52" s="62"/>
      <c r="N52" s="62"/>
      <c r="O52" s="62"/>
      <c r="P52" s="46">
        <f t="shared" si="0"/>
        <v>0</v>
      </c>
      <c r="Q52" s="69" t="str">
        <f>(ISNUMBER(SEARCH('Backend Coding'!$B$2,'Budget 23-24'!A52)))&amp;", "&amp;(ISNUMBER(SEARCH('Backend Coding'!$B$3,'Budget 23-24'!A52)))&amp;", "&amp;(ISNUMBER(SEARCH('Backend Coding'!$B$4,'Budget 23-24'!A52)))&amp;", "&amp;(ISNUMBER(SEARCH('Backend Coding'!$B$5,'Budget 23-24'!A52)))&amp;", "&amp;(ISNUMBER(SEARCH('Backend Coding'!$B$6,'Budget 23-24'!A52)))&amp;", "&amp;(ISNUMBER(SEARCH('Backend Coding'!$B$7,'Budget 23-24'!A52)))&amp;", "&amp;(ISNUMBER(SEARCH('Backend Coding'!$B$8,'Budget 23-24'!A52)))&amp;", "&amp;(ISNUMBER(SEARCH('Backend Coding'!$B$9,'Budget 23-24'!A52)))&amp;", "&amp;(ISNUMBER(SEARCH('Backend Coding'!$B$10,'Budget 23-24'!A52)))&amp;", "&amp;(ISNUMBER(SEARCH('Backend Coding'!$B$11,'Budget 23-24'!A52)))&amp;", "&amp;(ISNUMBER(SEARCH('Backend Coding'!$B$12,'Budget 23-24'!A52)))&amp;", "&amp;(ISNUMBER(SEARCH('Backend Coding'!$B$13,'Budget 23-24'!A52)))&amp;", "&amp;(ISNUMBER(SEARCH('Backend Coding'!$B$14,'Budget 23-24'!A52)))&amp;", "&amp;(ISNUMBER(SEARCH('Backend Coding'!$B$15,'Budget 23-24'!A52)))&amp;", "&amp;(ISNUMBER(SEARCH('Backend Coding'!$B$16,'Budget 23-24'!A52)))&amp;", "&amp;(ISNUMBER(SEARCH('Backend Coding'!$B$17,'Budget 23-24'!A52)))&amp;", "&amp;(ISNUMBER(SEARCH('Backend Coding'!$B$18,'Budget 23-24'!A52)))&amp;", "&amp;(ISNUMBER(SEARCH('Backend Coding'!$B$19,'Budget 23-24'!A52)))&amp;", "&amp;(ISNUMBER(SEARCH('Backend Coding'!$B$20,'Budget 23-24'!A52)))&amp;", "&amp;(ISNUMBER(SEARCH('Backend Coding'!$B$21,'Budget 23-24'!A52)))&amp;", "&amp;(ISNUMBER(SEARCH('Backend Coding'!$B$22,'Budget 23-24'!A52)))&amp;", "&amp;(ISNUMBER(SEARCH('Backend Coding'!$B$23,'Budget 23-24'!A52)))&amp;", "&amp;(ISNUMBER(SEARCH('Backend Coding'!$B$24,'Budget 23-24'!A52)))&amp;", "&amp;(ISNUMBER(SEARCH('Backend Coding'!$B$25,'Budget 23-24'!A52)))&amp;", "&amp;(ISNUMBER(SEARCH('Backend Coding'!$B$26,'Budget 23-24'!A52)))</f>
        <v>FALSE, FALSE, FALSE, FALSE, FALSE, FALSE, FALSE, FALSE, FALSE, FALSE, FALSE, FALSE, FALSE, FALSE, FALSE, FALSE, FALSE, FALSE, FALSE, FALSE, FALSE, FALSE, FALSE, FALSE, FALSE</v>
      </c>
      <c r="R52" s="69" t="str">
        <f>(ISNUMBER(SEARCH('Backend Coding'!$D$2,'Budget 23-24'!A52)))&amp;", "&amp;(ISNUMBER(SEARCH('Backend Coding'!$D$3,'Budget 23-24'!A52)))&amp;", "&amp;(ISNUMBER(SEARCH('Backend Coding'!$D$4,'Budget 23-24'!A52)))&amp;", "&amp;(ISNUMBER(SEARCH('Backend Coding'!$D$5,'Budget 23-24'!A52)))&amp;", "&amp;(ISNUMBER(SEARCH('Backend Coding'!$D$6,'Budget 23-24'!A52)))&amp;", "&amp;(ISNUMBER(SEARCH('Backend Coding'!$D$7,'Budget 23-24'!A52)))&amp;", "&amp;(ISNUMBER(SEARCH('Backend Coding'!$D$8,'Budget 23-24'!A52)))&amp;", "&amp;(ISNUMBER(SEARCH('Backend Coding'!$D$9,'Budget 23-24'!A52)))&amp;", "&amp;(ISNUMBER(SEARCH('Backend Coding'!$D$10,'Budget 23-24'!A52)))&amp;", "&amp;(ISNUMBER(SEARCH('Backend Coding'!$D$11,'Budget 23-24'!A52)))&amp;", "&amp;(ISNUMBER(SEARCH('Backend Coding'!$D$12,'Budget 23-24'!A52)))&amp;", "&amp;(ISNUMBER(SEARCH('Backend Coding'!$D$13,'Budget 23-24'!A52)))&amp;", "&amp;(ISNUMBER(SEARCH('Backend Coding'!$D$14,'Budget 23-24'!A52)))&amp;", "&amp;(ISNUMBER(SEARCH('Backend Coding'!$D$15,'Budget 23-24'!A52)))&amp;", "&amp;(ISNUMBER(SEARCH('Backend Coding'!$D$16,'Budget 23-24'!A52)))&amp;", "&amp;(ISNUMBER(SEARCH('Backend Coding'!$D$17,'Budget 23-24'!A52)))&amp;", "&amp;(ISNUMBER(SEARCH('Backend Coding'!$D$18,'Budget 23-24'!A52)))&amp;", "&amp;(ISNUMBER(SEARCH('Backend Coding'!$D$19,'Budget 23-24'!A52)))&amp;", "&amp;(ISNUMBER(SEARCH('Backend Coding'!$D$20,'Budget 23-24'!A52)))&amp;", "&amp;(ISNUMBER(SEARCH('Backend Coding'!$D$21,'Budget 23-24'!A52)))&amp;", "&amp;(ISNUMBER(SEARCH('Backend Coding'!$D$22,'Budget 23-24'!A52)))&amp;", "&amp;(ISNUMBER(SEARCH('Backend Coding'!$D$23,'Budget 23-24'!A52)))&amp;", "&amp;(ISNUMBER(SEARCH('Backend Coding'!$D$24,'Budget 23-24'!A52)))&amp;", "&amp;(ISNUMBER(SEARCH('Backend Coding'!$D$25,'Budget 23-24'!A52)))&amp;", "&amp;(ISNUMBER(SEARCH('Backend Coding'!$D$26,'Budget 23-24'!A52)))</f>
        <v>FALSE, FALSE, FALSE, FALSE, FALSE, FALSE, FALSE, FALSE, FALSE, FALSE, FALSE, FALSE, FALSE, FALSE, FALSE, FALSE, FALSE, FALSE, FALSE, FALSE, FALSE, FALSE, FALSE, FALSE, FALSE</v>
      </c>
      <c r="S52" s="69" t="str">
        <f>(ISNUMBER(SEARCH('Backend Coding'!$F$2,'Budget 23-24'!A52)))&amp;", "&amp;(ISNUMBER(SEARCH('Backend Coding'!$F$3,'Budget 23-24'!A52)))&amp;", "&amp;(ISNUMBER(SEARCH('Backend Coding'!$F$4,'Budget 23-24'!A52)))&amp;", "&amp;(ISNUMBER(SEARCH('Backend Coding'!$F$5,'Budget 23-24'!A52)))&amp;", "&amp;(ISNUMBER(SEARCH('Backend Coding'!$F$6,'Budget 23-24'!A52)))&amp;", "&amp;(ISNUMBER(SEARCH('Backend Coding'!$F$7,'Budget 23-24'!A52)))&amp;", "&amp;(ISNUMBER(SEARCH('Backend Coding'!$F$8,'Budget 23-24'!A52)))&amp;", "&amp;(ISNUMBER(SEARCH('Backend Coding'!$F$9,'Budget 23-24'!A52)))&amp;", "&amp;(ISNUMBER(SEARCH('Backend Coding'!$F$10,'Budget 23-24'!A52)))&amp;", "&amp;(ISNUMBER(SEARCH('Backend Coding'!$F$11,'Budget 23-24'!A52)))&amp;", "&amp;(ISNUMBER(SEARCH('Backend Coding'!$F$12,'Budget 23-24'!A52)))&amp;", "&amp;(ISNUMBER(SEARCH('Backend Coding'!$F$13,'Budget 23-24'!A52)))&amp;", "&amp;(ISNUMBER(SEARCH('Backend Coding'!$F$14,'Budget 23-24'!A52)))&amp;", "&amp;(ISNUMBER(SEARCH('Backend Coding'!$F$15,'Budget 23-24'!A52)))&amp;", "&amp;(ISNUMBER(SEARCH('Backend Coding'!$F$16,'Budget 23-24'!A52)))&amp;", "&amp;(ISNUMBER(SEARCH('Backend Coding'!$F$17,'Budget 23-24'!A52)))&amp;", "&amp;(ISNUMBER(SEARCH('Backend Coding'!$F$18,'Budget 23-24'!A52)))&amp;", "&amp;(ISNUMBER(SEARCH('Backend Coding'!$F$19,'Budget 23-24'!A52)))&amp;", "&amp;(ISNUMBER(SEARCH('Backend Coding'!$F$20,'Budget 23-24'!A52)))&amp;", "&amp;(ISNUMBER(SEARCH('Backend Coding'!$F$21,'Budget 23-24'!A52)))&amp;", "&amp;(ISNUMBER(SEARCH('Backend Coding'!$F$22,'Budget 23-24'!A52)))&amp;", "&amp;(ISNUMBER(SEARCH('Backend Coding'!$F$23,'Budget 23-24'!A52)))&amp;", "&amp;(ISNUMBER(SEARCH('Backend Coding'!$F$24,'Budget 23-24'!A52)))&amp;", "&amp;(ISNUMBER(SEARCH('Backend Coding'!$F$25,'Budget 23-24'!A52)))&amp;", "&amp;(ISNUMBER(SEARCH('Backend Coding'!$F$26,'Budget 23-24'!A52)))</f>
        <v>FALSE, FALSE, FALSE, FALSE, FALSE, FALSE, FALSE, FALSE, FALSE, FALSE, FALSE, FALSE, FALSE, FALSE, FALSE, FALSE, FALSE, FALSE, FALSE, FALSE, FALSE, FALSE, FALSE, FALSE, FALSE</v>
      </c>
      <c r="T52" s="69" t="str">
        <f>(ISNUMBER(SEARCH('Backend Coding'!$H$2,'Budget 23-24'!A52)))&amp;", "&amp;(ISNUMBER(SEARCH('Backend Coding'!$H$3,'Budget 23-24'!A52)))&amp;", "&amp;(ISNUMBER(SEARCH('Backend Coding'!$H$4,'Budget 23-24'!A52)))&amp;", "&amp;(ISNUMBER(SEARCH('Backend Coding'!$H$5,'Budget 23-24'!A52)))&amp;", "&amp;(ISNUMBER(SEARCH('Backend Coding'!$H$6,'Budget 23-24'!A52)))&amp;", "&amp;(ISNUMBER(SEARCH('Backend Coding'!$H$7,'Budget 23-24'!A52)))&amp;", "&amp;(ISNUMBER(SEARCH('Backend Coding'!$H$8,'Budget 23-24'!A52)))&amp;", "&amp;(ISNUMBER(SEARCH('Backend Coding'!$H$9,'Budget 23-24'!A52)))&amp;", "&amp;(ISNUMBER(SEARCH('Backend Coding'!$H$10,'Budget 23-24'!A52)))&amp;", "&amp;(ISNUMBER(SEARCH('Backend Coding'!$H$11,'Budget 23-24'!A52)))&amp;", "&amp;(ISNUMBER(SEARCH('Backend Coding'!$H$12,'Budget 23-24'!A52)))&amp;", "&amp;(ISNUMBER(SEARCH('Backend Coding'!$H$13,'Budget 23-24'!A52)))&amp;", "&amp;(ISNUMBER(SEARCH('Backend Coding'!$H$14,'Budget 23-24'!A52)))&amp;", "&amp;(ISNUMBER(SEARCH('Backend Coding'!$H$15,'Budget 23-24'!A52)))&amp;", "&amp;(ISNUMBER(SEARCH('Backend Coding'!$H$16,'Budget 23-24'!A52)))&amp;", "&amp;(ISNUMBER(SEARCH('Backend Coding'!$H$17,'Budget 23-24'!A52)))&amp;", "&amp;(ISNUMBER(SEARCH('Backend Coding'!$H$18,'Budget 23-24'!A52)))&amp;", "&amp;(ISNUMBER(SEARCH('Backend Coding'!$H$19,'Budget 23-24'!A52)))&amp;", "&amp;(ISNUMBER(SEARCH('Backend Coding'!$H$20,'Budget 23-24'!A52)))&amp;", "&amp;(ISNUMBER(SEARCH('Backend Coding'!$H$21,'Budget 23-24'!A52)))&amp;", "&amp;(ISNUMBER(SEARCH('Backend Coding'!$H$22,'Budget 23-24'!A52)))&amp;", "&amp;(ISNUMBER(SEARCH('Backend Coding'!$H$23,'Budget 23-24'!A52)))&amp;", "&amp;(ISNUMBER(SEARCH('Backend Coding'!$H$24,'Budget 23-24'!A52)))&amp;", "&amp;(ISNUMBER(SEARCH('Backend Coding'!$H$25,'Budget 23-24'!A52)))&amp;", "&amp;(ISNUMBER(SEARCH('Backend Coding'!$H$26,'Budget 23-24'!A52)))</f>
        <v>FALSE, FALSE, FALSE, FALSE, FALSE, FALSE, FALSE, FALSE, FALSE, FALSE, FALSE, FALSE, FALSE, FALSE, FALSE, FALSE, FALSE, FALSE, FALSE, FALSE, FALSE, FALSE, FALSE, FALSE, FALSE</v>
      </c>
      <c r="U52" s="69" t="str">
        <f>(ISNUMBER(SEARCH('Backend Coding'!$J$2,'Budget 23-24'!A52)))&amp;", "&amp;(ISNUMBER(SEARCH('Backend Coding'!$J$3,'Budget 23-24'!A52)))&amp;", "&amp;(ISNUMBER(SEARCH('Backend Coding'!$J$4,'Budget 23-24'!A52)))&amp;", "&amp;(ISNUMBER(SEARCH('Backend Coding'!$J$5,'Budget 23-24'!A52)))&amp;", "&amp;(ISNUMBER(SEARCH('Backend Coding'!$J$6,'Budget 23-24'!A52)))&amp;", "&amp;(ISNUMBER(SEARCH('Backend Coding'!$J$7,'Budget 23-24'!A52)))&amp;", "&amp;(ISNUMBER(SEARCH('Backend Coding'!$J$8,'Budget 23-24'!A52)))&amp;", "&amp;(ISNUMBER(SEARCH('Backend Coding'!$J$9,'Budget 23-24'!A52)))&amp;", "&amp;(ISNUMBER(SEARCH('Backend Coding'!$J$10,'Budget 23-24'!A52)))&amp;", "&amp;(ISNUMBER(SEARCH('Backend Coding'!$J$11,'Budget 23-24'!A52)))&amp;", "&amp;(ISNUMBER(SEARCH('Backend Coding'!$J$12,'Budget 23-24'!A52)))&amp;", "&amp;(ISNUMBER(SEARCH('Backend Coding'!$J$13,'Budget 23-24'!A52)))&amp;", "&amp;(ISNUMBER(SEARCH('Backend Coding'!$J$14,'Budget 23-24'!A52)))&amp;", "&amp;(ISNUMBER(SEARCH('Backend Coding'!$J$15,'Budget 23-24'!A52)))&amp;", "&amp;(ISNUMBER(SEARCH('Backend Coding'!$J$16,'Budget 23-24'!A52)))&amp;", "&amp;(ISNUMBER(SEARCH('Backend Coding'!$J$17,'Budget 23-24'!A52)))&amp;", "&amp;(ISNUMBER(SEARCH('Backend Coding'!$J$18,'Budget 23-24'!A52)))&amp;", "&amp;(ISNUMBER(SEARCH('Backend Coding'!$J$19,'Budget 23-24'!A52)))&amp;", "&amp;(ISNUMBER(SEARCH('Backend Coding'!$J$20,'Budget 23-24'!A52)))&amp;", "&amp;(ISNUMBER(SEARCH('Backend Coding'!$J$21,'Budget 23-24'!A52)))&amp;", "&amp;(ISNUMBER(SEARCH('Backend Coding'!$J$22,'Budget 23-24'!A52)))&amp;", "&amp;(ISNUMBER(SEARCH('Backend Coding'!$J$23,'Budget 23-24'!A52)))&amp;", "&amp;(ISNUMBER(SEARCH('Backend Coding'!$J$24,'Budget 23-24'!A52)))&amp;", "&amp;(ISNUMBER(SEARCH('Backend Coding'!$J$25,'Budget 23-24'!A52)))&amp;", "&amp;(ISNUMBER(SEARCH('Backend Coding'!$J$26,'Budget 23-24'!A52)))</f>
        <v>FALSE, FALSE, FALSE, FALSE, FALSE, FALSE, FALSE, FALSE, FALSE, FALSE, FALSE, FALSE, FALSE, FALSE, FALSE, FALSE, FALSE, FALSE, FALSE, FALSE, FALSE, FALSE, FALSE, FALSE, FALSE</v>
      </c>
    </row>
    <row r="53" spans="1:21" ht="14.25" customHeight="1">
      <c r="A53" s="17"/>
      <c r="B53" s="86"/>
      <c r="C53" s="86"/>
      <c r="D53" s="86"/>
      <c r="E53" s="53"/>
      <c r="F53" s="86"/>
      <c r="G53" s="86"/>
      <c r="H53" s="86"/>
      <c r="I53" s="86"/>
      <c r="J53" s="86"/>
      <c r="K53" s="62"/>
      <c r="L53" s="62"/>
      <c r="M53" s="62"/>
      <c r="N53" s="62"/>
      <c r="O53" s="62"/>
      <c r="P53" s="46">
        <f t="shared" si="0"/>
        <v>0</v>
      </c>
      <c r="Q53" s="69" t="str">
        <f>(ISNUMBER(SEARCH('Backend Coding'!$B$2,'Budget 23-24'!A53)))&amp;", "&amp;(ISNUMBER(SEARCH('Backend Coding'!$B$3,'Budget 23-24'!A53)))&amp;", "&amp;(ISNUMBER(SEARCH('Backend Coding'!$B$4,'Budget 23-24'!A53)))&amp;", "&amp;(ISNUMBER(SEARCH('Backend Coding'!$B$5,'Budget 23-24'!A53)))&amp;", "&amp;(ISNUMBER(SEARCH('Backend Coding'!$B$6,'Budget 23-24'!A53)))&amp;", "&amp;(ISNUMBER(SEARCH('Backend Coding'!$B$7,'Budget 23-24'!A53)))&amp;", "&amp;(ISNUMBER(SEARCH('Backend Coding'!$B$8,'Budget 23-24'!A53)))&amp;", "&amp;(ISNUMBER(SEARCH('Backend Coding'!$B$9,'Budget 23-24'!A53)))&amp;", "&amp;(ISNUMBER(SEARCH('Backend Coding'!$B$10,'Budget 23-24'!A53)))&amp;", "&amp;(ISNUMBER(SEARCH('Backend Coding'!$B$11,'Budget 23-24'!A53)))&amp;", "&amp;(ISNUMBER(SEARCH('Backend Coding'!$B$12,'Budget 23-24'!A53)))&amp;", "&amp;(ISNUMBER(SEARCH('Backend Coding'!$B$13,'Budget 23-24'!A53)))&amp;", "&amp;(ISNUMBER(SEARCH('Backend Coding'!$B$14,'Budget 23-24'!A53)))&amp;", "&amp;(ISNUMBER(SEARCH('Backend Coding'!$B$15,'Budget 23-24'!A53)))&amp;", "&amp;(ISNUMBER(SEARCH('Backend Coding'!$B$16,'Budget 23-24'!A53)))&amp;", "&amp;(ISNUMBER(SEARCH('Backend Coding'!$B$17,'Budget 23-24'!A53)))&amp;", "&amp;(ISNUMBER(SEARCH('Backend Coding'!$B$18,'Budget 23-24'!A53)))&amp;", "&amp;(ISNUMBER(SEARCH('Backend Coding'!$B$19,'Budget 23-24'!A53)))&amp;", "&amp;(ISNUMBER(SEARCH('Backend Coding'!$B$20,'Budget 23-24'!A53)))&amp;", "&amp;(ISNUMBER(SEARCH('Backend Coding'!$B$21,'Budget 23-24'!A53)))&amp;", "&amp;(ISNUMBER(SEARCH('Backend Coding'!$B$22,'Budget 23-24'!A53)))&amp;", "&amp;(ISNUMBER(SEARCH('Backend Coding'!$B$23,'Budget 23-24'!A53)))&amp;", "&amp;(ISNUMBER(SEARCH('Backend Coding'!$B$24,'Budget 23-24'!A53)))&amp;", "&amp;(ISNUMBER(SEARCH('Backend Coding'!$B$25,'Budget 23-24'!A53)))&amp;", "&amp;(ISNUMBER(SEARCH('Backend Coding'!$B$26,'Budget 23-24'!A53)))</f>
        <v>FALSE, FALSE, FALSE, FALSE, FALSE, FALSE, FALSE, FALSE, FALSE, FALSE, FALSE, FALSE, FALSE, FALSE, FALSE, FALSE, FALSE, FALSE, FALSE, FALSE, FALSE, FALSE, FALSE, FALSE, FALSE</v>
      </c>
      <c r="R53" s="69" t="str">
        <f>(ISNUMBER(SEARCH('Backend Coding'!$D$2,'Budget 23-24'!A53)))&amp;", "&amp;(ISNUMBER(SEARCH('Backend Coding'!$D$3,'Budget 23-24'!A53)))&amp;", "&amp;(ISNUMBER(SEARCH('Backend Coding'!$D$4,'Budget 23-24'!A53)))&amp;", "&amp;(ISNUMBER(SEARCH('Backend Coding'!$D$5,'Budget 23-24'!A53)))&amp;", "&amp;(ISNUMBER(SEARCH('Backend Coding'!$D$6,'Budget 23-24'!A53)))&amp;", "&amp;(ISNUMBER(SEARCH('Backend Coding'!$D$7,'Budget 23-24'!A53)))&amp;", "&amp;(ISNUMBER(SEARCH('Backend Coding'!$D$8,'Budget 23-24'!A53)))&amp;", "&amp;(ISNUMBER(SEARCH('Backend Coding'!$D$9,'Budget 23-24'!A53)))&amp;", "&amp;(ISNUMBER(SEARCH('Backend Coding'!$D$10,'Budget 23-24'!A53)))&amp;", "&amp;(ISNUMBER(SEARCH('Backend Coding'!$D$11,'Budget 23-24'!A53)))&amp;", "&amp;(ISNUMBER(SEARCH('Backend Coding'!$D$12,'Budget 23-24'!A53)))&amp;", "&amp;(ISNUMBER(SEARCH('Backend Coding'!$D$13,'Budget 23-24'!A53)))&amp;", "&amp;(ISNUMBER(SEARCH('Backend Coding'!$D$14,'Budget 23-24'!A53)))&amp;", "&amp;(ISNUMBER(SEARCH('Backend Coding'!$D$15,'Budget 23-24'!A53)))&amp;", "&amp;(ISNUMBER(SEARCH('Backend Coding'!$D$16,'Budget 23-24'!A53)))&amp;", "&amp;(ISNUMBER(SEARCH('Backend Coding'!$D$17,'Budget 23-24'!A53)))&amp;", "&amp;(ISNUMBER(SEARCH('Backend Coding'!$D$18,'Budget 23-24'!A53)))&amp;", "&amp;(ISNUMBER(SEARCH('Backend Coding'!$D$19,'Budget 23-24'!A53)))&amp;", "&amp;(ISNUMBER(SEARCH('Backend Coding'!$D$20,'Budget 23-24'!A53)))&amp;", "&amp;(ISNUMBER(SEARCH('Backend Coding'!$D$21,'Budget 23-24'!A53)))&amp;", "&amp;(ISNUMBER(SEARCH('Backend Coding'!$D$22,'Budget 23-24'!A53)))&amp;", "&amp;(ISNUMBER(SEARCH('Backend Coding'!$D$23,'Budget 23-24'!A53)))&amp;", "&amp;(ISNUMBER(SEARCH('Backend Coding'!$D$24,'Budget 23-24'!A53)))&amp;", "&amp;(ISNUMBER(SEARCH('Backend Coding'!$D$25,'Budget 23-24'!A53)))&amp;", "&amp;(ISNUMBER(SEARCH('Backend Coding'!$D$26,'Budget 23-24'!A53)))</f>
        <v>FALSE, FALSE, FALSE, FALSE, FALSE, FALSE, FALSE, FALSE, FALSE, FALSE, FALSE, FALSE, FALSE, FALSE, FALSE, FALSE, FALSE, FALSE, FALSE, FALSE, FALSE, FALSE, FALSE, FALSE, FALSE</v>
      </c>
      <c r="S53" s="69" t="str">
        <f>(ISNUMBER(SEARCH('Backend Coding'!$F$2,'Budget 23-24'!A53)))&amp;", "&amp;(ISNUMBER(SEARCH('Backend Coding'!$F$3,'Budget 23-24'!A53)))&amp;", "&amp;(ISNUMBER(SEARCH('Backend Coding'!$F$4,'Budget 23-24'!A53)))&amp;", "&amp;(ISNUMBER(SEARCH('Backend Coding'!$F$5,'Budget 23-24'!A53)))&amp;", "&amp;(ISNUMBER(SEARCH('Backend Coding'!$F$6,'Budget 23-24'!A53)))&amp;", "&amp;(ISNUMBER(SEARCH('Backend Coding'!$F$7,'Budget 23-24'!A53)))&amp;", "&amp;(ISNUMBER(SEARCH('Backend Coding'!$F$8,'Budget 23-24'!A53)))&amp;", "&amp;(ISNUMBER(SEARCH('Backend Coding'!$F$9,'Budget 23-24'!A53)))&amp;", "&amp;(ISNUMBER(SEARCH('Backend Coding'!$F$10,'Budget 23-24'!A53)))&amp;", "&amp;(ISNUMBER(SEARCH('Backend Coding'!$F$11,'Budget 23-24'!A53)))&amp;", "&amp;(ISNUMBER(SEARCH('Backend Coding'!$F$12,'Budget 23-24'!A53)))&amp;", "&amp;(ISNUMBER(SEARCH('Backend Coding'!$F$13,'Budget 23-24'!A53)))&amp;", "&amp;(ISNUMBER(SEARCH('Backend Coding'!$F$14,'Budget 23-24'!A53)))&amp;", "&amp;(ISNUMBER(SEARCH('Backend Coding'!$F$15,'Budget 23-24'!A53)))&amp;", "&amp;(ISNUMBER(SEARCH('Backend Coding'!$F$16,'Budget 23-24'!A53)))&amp;", "&amp;(ISNUMBER(SEARCH('Backend Coding'!$F$17,'Budget 23-24'!A53)))&amp;", "&amp;(ISNUMBER(SEARCH('Backend Coding'!$F$18,'Budget 23-24'!A53)))&amp;", "&amp;(ISNUMBER(SEARCH('Backend Coding'!$F$19,'Budget 23-24'!A53)))&amp;", "&amp;(ISNUMBER(SEARCH('Backend Coding'!$F$20,'Budget 23-24'!A53)))&amp;", "&amp;(ISNUMBER(SEARCH('Backend Coding'!$F$21,'Budget 23-24'!A53)))&amp;", "&amp;(ISNUMBER(SEARCH('Backend Coding'!$F$22,'Budget 23-24'!A53)))&amp;", "&amp;(ISNUMBER(SEARCH('Backend Coding'!$F$23,'Budget 23-24'!A53)))&amp;", "&amp;(ISNUMBER(SEARCH('Backend Coding'!$F$24,'Budget 23-24'!A53)))&amp;", "&amp;(ISNUMBER(SEARCH('Backend Coding'!$F$25,'Budget 23-24'!A53)))&amp;", "&amp;(ISNUMBER(SEARCH('Backend Coding'!$F$26,'Budget 23-24'!A53)))</f>
        <v>FALSE, FALSE, FALSE, FALSE, FALSE, FALSE, FALSE, FALSE, FALSE, FALSE, FALSE, FALSE, FALSE, FALSE, FALSE, FALSE, FALSE, FALSE, FALSE, FALSE, FALSE, FALSE, FALSE, FALSE, FALSE</v>
      </c>
      <c r="T53" s="69" t="str">
        <f>(ISNUMBER(SEARCH('Backend Coding'!$H$2,'Budget 23-24'!A53)))&amp;", "&amp;(ISNUMBER(SEARCH('Backend Coding'!$H$3,'Budget 23-24'!A53)))&amp;", "&amp;(ISNUMBER(SEARCH('Backend Coding'!$H$4,'Budget 23-24'!A53)))&amp;", "&amp;(ISNUMBER(SEARCH('Backend Coding'!$H$5,'Budget 23-24'!A53)))&amp;", "&amp;(ISNUMBER(SEARCH('Backend Coding'!$H$6,'Budget 23-24'!A53)))&amp;", "&amp;(ISNUMBER(SEARCH('Backend Coding'!$H$7,'Budget 23-24'!A53)))&amp;", "&amp;(ISNUMBER(SEARCH('Backend Coding'!$H$8,'Budget 23-24'!A53)))&amp;", "&amp;(ISNUMBER(SEARCH('Backend Coding'!$H$9,'Budget 23-24'!A53)))&amp;", "&amp;(ISNUMBER(SEARCH('Backend Coding'!$H$10,'Budget 23-24'!A53)))&amp;", "&amp;(ISNUMBER(SEARCH('Backend Coding'!$H$11,'Budget 23-24'!A53)))&amp;", "&amp;(ISNUMBER(SEARCH('Backend Coding'!$H$12,'Budget 23-24'!A53)))&amp;", "&amp;(ISNUMBER(SEARCH('Backend Coding'!$H$13,'Budget 23-24'!A53)))&amp;", "&amp;(ISNUMBER(SEARCH('Backend Coding'!$H$14,'Budget 23-24'!A53)))&amp;", "&amp;(ISNUMBER(SEARCH('Backend Coding'!$H$15,'Budget 23-24'!A53)))&amp;", "&amp;(ISNUMBER(SEARCH('Backend Coding'!$H$16,'Budget 23-24'!A53)))&amp;", "&amp;(ISNUMBER(SEARCH('Backend Coding'!$H$17,'Budget 23-24'!A53)))&amp;", "&amp;(ISNUMBER(SEARCH('Backend Coding'!$H$18,'Budget 23-24'!A53)))&amp;", "&amp;(ISNUMBER(SEARCH('Backend Coding'!$H$19,'Budget 23-24'!A53)))&amp;", "&amp;(ISNUMBER(SEARCH('Backend Coding'!$H$20,'Budget 23-24'!A53)))&amp;", "&amp;(ISNUMBER(SEARCH('Backend Coding'!$H$21,'Budget 23-24'!A53)))&amp;", "&amp;(ISNUMBER(SEARCH('Backend Coding'!$H$22,'Budget 23-24'!A53)))&amp;", "&amp;(ISNUMBER(SEARCH('Backend Coding'!$H$23,'Budget 23-24'!A53)))&amp;", "&amp;(ISNUMBER(SEARCH('Backend Coding'!$H$24,'Budget 23-24'!A53)))&amp;", "&amp;(ISNUMBER(SEARCH('Backend Coding'!$H$25,'Budget 23-24'!A53)))&amp;", "&amp;(ISNUMBER(SEARCH('Backend Coding'!$H$26,'Budget 23-24'!A53)))</f>
        <v>FALSE, FALSE, FALSE, FALSE, FALSE, FALSE, FALSE, FALSE, FALSE, FALSE, FALSE, FALSE, FALSE, FALSE, FALSE, FALSE, FALSE, FALSE, FALSE, FALSE, FALSE, FALSE, FALSE, FALSE, FALSE</v>
      </c>
      <c r="U53" s="69" t="str">
        <f>(ISNUMBER(SEARCH('Backend Coding'!$J$2,'Budget 23-24'!A53)))&amp;", "&amp;(ISNUMBER(SEARCH('Backend Coding'!$J$3,'Budget 23-24'!A53)))&amp;", "&amp;(ISNUMBER(SEARCH('Backend Coding'!$J$4,'Budget 23-24'!A53)))&amp;", "&amp;(ISNUMBER(SEARCH('Backend Coding'!$J$5,'Budget 23-24'!A53)))&amp;", "&amp;(ISNUMBER(SEARCH('Backend Coding'!$J$6,'Budget 23-24'!A53)))&amp;", "&amp;(ISNUMBER(SEARCH('Backend Coding'!$J$7,'Budget 23-24'!A53)))&amp;", "&amp;(ISNUMBER(SEARCH('Backend Coding'!$J$8,'Budget 23-24'!A53)))&amp;", "&amp;(ISNUMBER(SEARCH('Backend Coding'!$J$9,'Budget 23-24'!A53)))&amp;", "&amp;(ISNUMBER(SEARCH('Backend Coding'!$J$10,'Budget 23-24'!A53)))&amp;", "&amp;(ISNUMBER(SEARCH('Backend Coding'!$J$11,'Budget 23-24'!A53)))&amp;", "&amp;(ISNUMBER(SEARCH('Backend Coding'!$J$12,'Budget 23-24'!A53)))&amp;", "&amp;(ISNUMBER(SEARCH('Backend Coding'!$J$13,'Budget 23-24'!A53)))&amp;", "&amp;(ISNUMBER(SEARCH('Backend Coding'!$J$14,'Budget 23-24'!A53)))&amp;", "&amp;(ISNUMBER(SEARCH('Backend Coding'!$J$15,'Budget 23-24'!A53)))&amp;", "&amp;(ISNUMBER(SEARCH('Backend Coding'!$J$16,'Budget 23-24'!A53)))&amp;", "&amp;(ISNUMBER(SEARCH('Backend Coding'!$J$17,'Budget 23-24'!A53)))&amp;", "&amp;(ISNUMBER(SEARCH('Backend Coding'!$J$18,'Budget 23-24'!A53)))&amp;", "&amp;(ISNUMBER(SEARCH('Backend Coding'!$J$19,'Budget 23-24'!A53)))&amp;", "&amp;(ISNUMBER(SEARCH('Backend Coding'!$J$20,'Budget 23-24'!A53)))&amp;", "&amp;(ISNUMBER(SEARCH('Backend Coding'!$J$21,'Budget 23-24'!A53)))&amp;", "&amp;(ISNUMBER(SEARCH('Backend Coding'!$J$22,'Budget 23-24'!A53)))&amp;", "&amp;(ISNUMBER(SEARCH('Backend Coding'!$J$23,'Budget 23-24'!A53)))&amp;", "&amp;(ISNUMBER(SEARCH('Backend Coding'!$J$24,'Budget 23-24'!A53)))&amp;", "&amp;(ISNUMBER(SEARCH('Backend Coding'!$J$25,'Budget 23-24'!A53)))&amp;", "&amp;(ISNUMBER(SEARCH('Backend Coding'!$J$26,'Budget 23-24'!A53)))</f>
        <v>FALSE, FALSE, FALSE, FALSE, FALSE, FALSE, FALSE, FALSE, FALSE, FALSE, FALSE, FALSE, FALSE, FALSE, FALSE, FALSE, FALSE, FALSE, FALSE, FALSE, FALSE, FALSE, FALSE, FALSE, FALSE</v>
      </c>
    </row>
    <row r="54" spans="1:21" ht="14.25" customHeight="1">
      <c r="A54" s="87"/>
      <c r="K54" s="5"/>
      <c r="L54" s="5"/>
    </row>
    <row r="55" spans="1:21" ht="14.25" customHeight="1">
      <c r="A55" s="87"/>
      <c r="K55" s="5"/>
      <c r="L55" s="5"/>
    </row>
    <row r="56" spans="1:21" ht="14.25" customHeight="1">
      <c r="A56" s="87"/>
      <c r="K56" s="5"/>
      <c r="L56" s="5"/>
    </row>
    <row r="57" spans="1:21" ht="14.25" customHeight="1">
      <c r="A57" s="87"/>
      <c r="K57" s="5"/>
      <c r="L57" s="5"/>
    </row>
    <row r="58" spans="1:21" ht="14.25" customHeight="1">
      <c r="A58" s="87"/>
      <c r="K58" s="5"/>
      <c r="L58" s="5"/>
    </row>
    <row r="59" spans="1:21" ht="14.25" customHeight="1">
      <c r="A59" s="87"/>
      <c r="K59" s="5"/>
      <c r="L59" s="5"/>
    </row>
    <row r="60" spans="1:21" ht="14.25" customHeight="1">
      <c r="A60" s="87"/>
      <c r="K60" s="5"/>
      <c r="L60" s="5"/>
    </row>
    <row r="61" spans="1:21" ht="14.25" customHeight="1">
      <c r="A61" s="87"/>
      <c r="K61" s="5"/>
      <c r="L61" s="5"/>
    </row>
    <row r="62" spans="1:21" ht="14.25" customHeight="1">
      <c r="A62" s="87"/>
      <c r="K62" s="5"/>
      <c r="L62" s="5"/>
    </row>
    <row r="63" spans="1:21" ht="14.25" customHeight="1">
      <c r="A63" s="87"/>
      <c r="K63" s="5"/>
      <c r="L63" s="5"/>
    </row>
    <row r="64" spans="1:21" ht="14.25" customHeight="1">
      <c r="A64" s="87"/>
      <c r="K64" s="5"/>
      <c r="L64" s="5"/>
    </row>
    <row r="65" spans="1:12" ht="14.25" customHeight="1">
      <c r="A65" s="87"/>
      <c r="K65" s="5"/>
      <c r="L65" s="5"/>
    </row>
    <row r="66" spans="1:12" ht="14.25" customHeight="1">
      <c r="A66" s="87"/>
      <c r="K66" s="5"/>
      <c r="L66" s="5"/>
    </row>
    <row r="67" spans="1:12" ht="14.25" customHeight="1">
      <c r="A67" s="87"/>
      <c r="K67" s="5"/>
      <c r="L67" s="5"/>
    </row>
    <row r="68" spans="1:12" ht="14.25" customHeight="1">
      <c r="A68" s="87"/>
      <c r="K68" s="5"/>
      <c r="L68" s="5"/>
    </row>
    <row r="69" spans="1:12" ht="14.25" customHeight="1">
      <c r="A69" s="87"/>
      <c r="K69" s="5"/>
      <c r="L69" s="5"/>
    </row>
    <row r="70" spans="1:12" ht="14.25" customHeight="1">
      <c r="A70" s="87"/>
      <c r="K70" s="5"/>
      <c r="L70" s="5"/>
    </row>
    <row r="71" spans="1:12" ht="14.25" customHeight="1">
      <c r="A71" s="87"/>
      <c r="K71" s="5"/>
      <c r="L71" s="5"/>
    </row>
    <row r="72" spans="1:12" ht="14.25" customHeight="1">
      <c r="A72" s="87"/>
      <c r="K72" s="5"/>
      <c r="L72" s="5"/>
    </row>
    <row r="73" spans="1:12" ht="14.25" customHeight="1">
      <c r="A73" s="87"/>
      <c r="K73" s="5"/>
      <c r="L73" s="5"/>
    </row>
    <row r="74" spans="1:12" ht="14.25" customHeight="1">
      <c r="A74" s="87"/>
      <c r="K74" s="5"/>
      <c r="L74" s="5"/>
    </row>
    <row r="75" spans="1:12" ht="14.25" customHeight="1">
      <c r="A75" s="87"/>
      <c r="K75" s="5"/>
      <c r="L75" s="5"/>
    </row>
    <row r="76" spans="1:12" ht="14.25" customHeight="1">
      <c r="A76" s="87"/>
      <c r="K76" s="5"/>
      <c r="L76" s="5"/>
    </row>
    <row r="77" spans="1:12" ht="14.25" customHeight="1">
      <c r="A77" s="87"/>
      <c r="K77" s="5"/>
      <c r="L77" s="5"/>
    </row>
    <row r="78" spans="1:12" ht="14.25" customHeight="1">
      <c r="A78" s="87"/>
      <c r="K78" s="5"/>
      <c r="L78" s="5"/>
    </row>
    <row r="79" spans="1:12" ht="14.25" customHeight="1">
      <c r="A79" s="87"/>
      <c r="K79" s="5"/>
      <c r="L79" s="5"/>
    </row>
    <row r="80" spans="1:12" ht="14.25" customHeight="1">
      <c r="A80" s="87"/>
      <c r="K80" s="5"/>
      <c r="L80" s="5"/>
    </row>
    <row r="81" spans="1:12" ht="14.25" customHeight="1">
      <c r="A81" s="87"/>
      <c r="K81" s="5"/>
      <c r="L81" s="5"/>
    </row>
    <row r="82" spans="1:12" ht="14.25" customHeight="1">
      <c r="A82" s="87"/>
      <c r="K82" s="5"/>
      <c r="L82" s="5"/>
    </row>
    <row r="83" spans="1:12" ht="14.25" customHeight="1">
      <c r="A83" s="87"/>
      <c r="K83" s="5"/>
      <c r="L83" s="5"/>
    </row>
    <row r="84" spans="1:12" ht="14.25" customHeight="1">
      <c r="A84" s="87"/>
      <c r="K84" s="5"/>
      <c r="L84" s="5"/>
    </row>
    <row r="85" spans="1:12" ht="14.25" customHeight="1">
      <c r="A85" s="87"/>
      <c r="K85" s="5"/>
      <c r="L85" s="5"/>
    </row>
    <row r="86" spans="1:12" ht="14.25" customHeight="1">
      <c r="A86" s="87"/>
      <c r="K86" s="5"/>
      <c r="L86" s="5"/>
    </row>
    <row r="87" spans="1:12" ht="14.25" customHeight="1">
      <c r="A87" s="87"/>
      <c r="K87" s="5"/>
      <c r="L87" s="5"/>
    </row>
    <row r="88" spans="1:12" ht="14.25" customHeight="1">
      <c r="A88" s="87"/>
      <c r="K88" s="5"/>
      <c r="L88" s="5"/>
    </row>
    <row r="89" spans="1:12" ht="14.25" customHeight="1">
      <c r="A89" s="87"/>
      <c r="K89" s="5"/>
      <c r="L89" s="5"/>
    </row>
    <row r="90" spans="1:12" ht="14.25" customHeight="1">
      <c r="A90" s="87"/>
      <c r="K90" s="5"/>
      <c r="L90" s="5"/>
    </row>
    <row r="91" spans="1:12" ht="14.25" customHeight="1">
      <c r="A91" s="87"/>
      <c r="K91" s="5"/>
      <c r="L91" s="5"/>
    </row>
    <row r="92" spans="1:12" ht="14.25" customHeight="1">
      <c r="A92" s="87"/>
      <c r="K92" s="5"/>
      <c r="L92" s="5"/>
    </row>
    <row r="93" spans="1:12" ht="14.25" customHeight="1">
      <c r="A93" s="87"/>
      <c r="K93" s="5"/>
      <c r="L93" s="5"/>
    </row>
    <row r="94" spans="1:12" ht="14.25" customHeight="1">
      <c r="A94" s="87"/>
      <c r="K94" s="5"/>
      <c r="L94" s="5"/>
    </row>
    <row r="95" spans="1:12" ht="14.25" customHeight="1">
      <c r="A95" s="87"/>
      <c r="K95" s="5"/>
      <c r="L95" s="5"/>
    </row>
    <row r="96" spans="1:12" ht="14.25" customHeight="1">
      <c r="A96" s="87"/>
      <c r="K96" s="5"/>
      <c r="L96" s="5"/>
    </row>
    <row r="97" spans="1:12" ht="14.25" customHeight="1">
      <c r="A97" s="87"/>
      <c r="K97" s="5"/>
      <c r="L97" s="5"/>
    </row>
    <row r="98" spans="1:12" ht="14.25" customHeight="1">
      <c r="A98" s="87"/>
      <c r="K98" s="5"/>
      <c r="L98" s="5"/>
    </row>
    <row r="99" spans="1:12" ht="14.25" customHeight="1">
      <c r="A99" s="87"/>
      <c r="K99" s="5"/>
      <c r="L99" s="5"/>
    </row>
    <row r="100" spans="1:12" ht="14.25" customHeight="1">
      <c r="A100" s="87"/>
      <c r="K100" s="5"/>
      <c r="L100" s="5"/>
    </row>
    <row r="101" spans="1:12" ht="14.25" customHeight="1">
      <c r="A101" s="87"/>
      <c r="K101" s="5"/>
      <c r="L101" s="5"/>
    </row>
    <row r="102" spans="1:12" ht="14.25" customHeight="1">
      <c r="A102" s="87"/>
      <c r="K102" s="5"/>
      <c r="L102" s="5"/>
    </row>
    <row r="103" spans="1:12" ht="14.25" customHeight="1">
      <c r="A103" s="87"/>
      <c r="K103" s="5"/>
      <c r="L103" s="5"/>
    </row>
    <row r="104" spans="1:12" ht="14.25" customHeight="1">
      <c r="A104" s="87"/>
      <c r="K104" s="5"/>
      <c r="L104" s="5"/>
    </row>
    <row r="105" spans="1:12" ht="14.25" customHeight="1">
      <c r="A105" s="87"/>
      <c r="K105" s="5"/>
      <c r="L105" s="5"/>
    </row>
    <row r="106" spans="1:12" ht="14.25" customHeight="1">
      <c r="A106" s="87"/>
      <c r="K106" s="5"/>
      <c r="L106" s="5"/>
    </row>
    <row r="107" spans="1:12" ht="14.25" customHeight="1">
      <c r="A107" s="87"/>
      <c r="K107" s="5"/>
      <c r="L107" s="5"/>
    </row>
    <row r="108" spans="1:12" ht="14.25" customHeight="1">
      <c r="A108" s="87"/>
      <c r="K108" s="5"/>
      <c r="L108" s="5"/>
    </row>
    <row r="109" spans="1:12" ht="14.25" customHeight="1">
      <c r="A109" s="87"/>
      <c r="K109" s="5"/>
      <c r="L109" s="5"/>
    </row>
    <row r="110" spans="1:12" ht="14.25" customHeight="1">
      <c r="A110" s="87"/>
      <c r="K110" s="5"/>
      <c r="L110" s="5"/>
    </row>
    <row r="111" spans="1:12" ht="14.25" customHeight="1">
      <c r="A111" s="87"/>
      <c r="K111" s="5"/>
      <c r="L111" s="5"/>
    </row>
    <row r="112" spans="1:12" ht="14.25" customHeight="1">
      <c r="A112" s="87"/>
      <c r="K112" s="5"/>
      <c r="L112" s="5"/>
    </row>
    <row r="113" spans="1:12" ht="14.25" customHeight="1">
      <c r="A113" s="87"/>
      <c r="K113" s="5"/>
      <c r="L113" s="5"/>
    </row>
    <row r="114" spans="1:12" ht="14.25" customHeight="1">
      <c r="A114" s="87"/>
      <c r="K114" s="5"/>
      <c r="L114" s="5"/>
    </row>
    <row r="115" spans="1:12" ht="14.25" customHeight="1">
      <c r="A115" s="87"/>
      <c r="K115" s="5"/>
      <c r="L115" s="5"/>
    </row>
    <row r="116" spans="1:12" ht="14.25" customHeight="1">
      <c r="A116" s="87"/>
      <c r="K116" s="5"/>
      <c r="L116" s="5"/>
    </row>
    <row r="117" spans="1:12" ht="14.25" customHeight="1">
      <c r="A117" s="87"/>
      <c r="K117" s="5"/>
      <c r="L117" s="5"/>
    </row>
    <row r="118" spans="1:12" ht="14.25" customHeight="1">
      <c r="A118" s="87"/>
      <c r="K118" s="5"/>
      <c r="L118" s="5"/>
    </row>
    <row r="119" spans="1:12" ht="14.25" customHeight="1">
      <c r="A119" s="87"/>
      <c r="K119" s="5"/>
      <c r="L119" s="5"/>
    </row>
    <row r="120" spans="1:12" ht="14.25" customHeight="1">
      <c r="A120" s="87"/>
      <c r="K120" s="5"/>
      <c r="L120" s="5"/>
    </row>
    <row r="121" spans="1:12" ht="14.25" customHeight="1">
      <c r="A121" s="87"/>
      <c r="K121" s="5"/>
      <c r="L121" s="5"/>
    </row>
    <row r="122" spans="1:12" ht="14.25" customHeight="1">
      <c r="A122" s="87"/>
      <c r="K122" s="5"/>
      <c r="L122" s="5"/>
    </row>
    <row r="123" spans="1:12" ht="14.25" customHeight="1">
      <c r="A123" s="87"/>
      <c r="K123" s="5"/>
      <c r="L123" s="5"/>
    </row>
    <row r="124" spans="1:12" ht="14.25" customHeight="1">
      <c r="A124" s="87"/>
      <c r="K124" s="5"/>
      <c r="L124" s="5"/>
    </row>
    <row r="125" spans="1:12" ht="14.25" customHeight="1">
      <c r="A125" s="87"/>
      <c r="K125" s="5"/>
      <c r="L125" s="5"/>
    </row>
    <row r="126" spans="1:12" ht="14.25" customHeight="1">
      <c r="A126" s="87"/>
      <c r="K126" s="5"/>
      <c r="L126" s="5"/>
    </row>
    <row r="127" spans="1:12" ht="14.25" customHeight="1">
      <c r="A127" s="87"/>
      <c r="K127" s="5"/>
      <c r="L127" s="5"/>
    </row>
    <row r="128" spans="1:12" ht="14.25" customHeight="1">
      <c r="A128" s="87"/>
      <c r="K128" s="5"/>
      <c r="L128" s="5"/>
    </row>
    <row r="129" spans="1:12" ht="14.25" customHeight="1">
      <c r="A129" s="87"/>
      <c r="K129" s="5"/>
      <c r="L129" s="5"/>
    </row>
    <row r="130" spans="1:12" ht="14.25" customHeight="1">
      <c r="A130" s="87"/>
      <c r="K130" s="5"/>
      <c r="L130" s="5"/>
    </row>
    <row r="131" spans="1:12" ht="14.25" customHeight="1">
      <c r="A131" s="87"/>
      <c r="K131" s="5"/>
      <c r="L131" s="5"/>
    </row>
    <row r="132" spans="1:12" ht="14.25" customHeight="1">
      <c r="A132" s="87"/>
      <c r="K132" s="5"/>
      <c r="L132" s="5"/>
    </row>
    <row r="133" spans="1:12" ht="14.25" customHeight="1">
      <c r="A133" s="87"/>
      <c r="K133" s="5"/>
      <c r="L133" s="5"/>
    </row>
    <row r="134" spans="1:12" ht="14.25" customHeight="1">
      <c r="A134" s="87"/>
      <c r="K134" s="5"/>
      <c r="L134" s="5"/>
    </row>
    <row r="135" spans="1:12" ht="14.25" customHeight="1">
      <c r="A135" s="87"/>
      <c r="K135" s="5"/>
      <c r="L135" s="5"/>
    </row>
    <row r="136" spans="1:12" ht="14.25" customHeight="1">
      <c r="A136" s="87"/>
      <c r="K136" s="5"/>
      <c r="L136" s="5"/>
    </row>
    <row r="137" spans="1:12" ht="14.25" customHeight="1">
      <c r="A137" s="87"/>
      <c r="K137" s="5"/>
      <c r="L137" s="5"/>
    </row>
    <row r="138" spans="1:12" ht="14.25" customHeight="1">
      <c r="A138" s="87"/>
      <c r="K138" s="5"/>
      <c r="L138" s="5"/>
    </row>
    <row r="139" spans="1:12" ht="14.25" customHeight="1">
      <c r="A139" s="87"/>
      <c r="K139" s="5"/>
      <c r="L139" s="5"/>
    </row>
    <row r="140" spans="1:12" ht="14.25" customHeight="1">
      <c r="A140" s="87"/>
      <c r="K140" s="5"/>
      <c r="L140" s="5"/>
    </row>
    <row r="141" spans="1:12" ht="14.25" customHeight="1">
      <c r="A141" s="87"/>
      <c r="K141" s="5"/>
      <c r="L141" s="5"/>
    </row>
    <row r="142" spans="1:12" ht="14.25" customHeight="1">
      <c r="A142" s="87"/>
      <c r="K142" s="5"/>
      <c r="L142" s="5"/>
    </row>
    <row r="143" spans="1:12" ht="14.25" customHeight="1">
      <c r="A143" s="87"/>
      <c r="K143" s="5"/>
      <c r="L143" s="5"/>
    </row>
    <row r="144" spans="1:12" ht="14.25" customHeight="1">
      <c r="A144" s="87"/>
      <c r="K144" s="5"/>
      <c r="L144" s="5"/>
    </row>
    <row r="145" spans="1:12" ht="14.25" customHeight="1">
      <c r="A145" s="87"/>
      <c r="K145" s="5"/>
      <c r="L145" s="5"/>
    </row>
    <row r="146" spans="1:12" ht="14.25" customHeight="1">
      <c r="A146" s="87"/>
      <c r="K146" s="5"/>
      <c r="L146" s="5"/>
    </row>
    <row r="147" spans="1:12" ht="14.25" customHeight="1">
      <c r="A147" s="87"/>
      <c r="K147" s="5"/>
      <c r="L147" s="5"/>
    </row>
    <row r="148" spans="1:12" ht="14.25" customHeight="1">
      <c r="A148" s="87"/>
      <c r="K148" s="5"/>
      <c r="L148" s="5"/>
    </row>
    <row r="149" spans="1:12" ht="14.25" customHeight="1">
      <c r="A149" s="87"/>
      <c r="K149" s="5"/>
      <c r="L149" s="5"/>
    </row>
    <row r="150" spans="1:12" ht="14.25" customHeight="1">
      <c r="A150" s="87"/>
      <c r="K150" s="5"/>
      <c r="L150" s="5"/>
    </row>
    <row r="151" spans="1:12" ht="14.25" customHeight="1">
      <c r="A151" s="87"/>
      <c r="K151" s="5"/>
      <c r="L151" s="5"/>
    </row>
    <row r="152" spans="1:12" ht="14.25" customHeight="1">
      <c r="A152" s="87"/>
      <c r="K152" s="5"/>
      <c r="L152" s="5"/>
    </row>
    <row r="153" spans="1:12" ht="14.25" customHeight="1">
      <c r="A153" s="87"/>
      <c r="K153" s="5"/>
      <c r="L153" s="5"/>
    </row>
    <row r="154" spans="1:12" ht="14.25" customHeight="1">
      <c r="A154" s="87"/>
      <c r="K154" s="5"/>
      <c r="L154" s="5"/>
    </row>
    <row r="155" spans="1:12" ht="14.25" customHeight="1">
      <c r="A155" s="87"/>
      <c r="K155" s="5"/>
      <c r="L155" s="5"/>
    </row>
    <row r="156" spans="1:12" ht="14.25" customHeight="1">
      <c r="A156" s="87"/>
      <c r="K156" s="5"/>
      <c r="L156" s="5"/>
    </row>
    <row r="157" spans="1:12" ht="14.25" customHeight="1">
      <c r="A157" s="87"/>
      <c r="K157" s="5"/>
      <c r="L157" s="5"/>
    </row>
    <row r="158" spans="1:12" ht="14.25" customHeight="1">
      <c r="A158" s="87"/>
      <c r="K158" s="5"/>
      <c r="L158" s="5"/>
    </row>
    <row r="159" spans="1:12" ht="14.25" customHeight="1">
      <c r="A159" s="87"/>
      <c r="K159" s="5"/>
      <c r="L159" s="5"/>
    </row>
    <row r="160" spans="1:12" ht="14.25" customHeight="1">
      <c r="A160" s="87"/>
      <c r="K160" s="5"/>
      <c r="L160" s="5"/>
    </row>
    <row r="161" spans="1:12" ht="14.25" customHeight="1">
      <c r="A161" s="87"/>
      <c r="K161" s="5"/>
      <c r="L161" s="5"/>
    </row>
    <row r="162" spans="1:12" ht="14.25" customHeight="1">
      <c r="A162" s="87"/>
      <c r="K162" s="5"/>
      <c r="L162" s="5"/>
    </row>
    <row r="163" spans="1:12" ht="14.25" customHeight="1">
      <c r="A163" s="87"/>
      <c r="K163" s="5"/>
      <c r="L163" s="5"/>
    </row>
    <row r="164" spans="1:12" ht="14.25" customHeight="1">
      <c r="A164" s="87"/>
      <c r="K164" s="5"/>
      <c r="L164" s="5"/>
    </row>
    <row r="165" spans="1:12" ht="14.25" customHeight="1">
      <c r="A165" s="87"/>
      <c r="K165" s="5"/>
      <c r="L165" s="5"/>
    </row>
    <row r="166" spans="1:12" ht="14.25" customHeight="1">
      <c r="A166" s="87"/>
      <c r="K166" s="5"/>
      <c r="L166" s="5"/>
    </row>
    <row r="167" spans="1:12" ht="14.25" customHeight="1">
      <c r="A167" s="87"/>
      <c r="K167" s="5"/>
      <c r="L167" s="5"/>
    </row>
    <row r="168" spans="1:12" ht="14.25" customHeight="1">
      <c r="A168" s="87"/>
      <c r="K168" s="5"/>
      <c r="L168" s="5"/>
    </row>
    <row r="169" spans="1:12" ht="14.25" customHeight="1">
      <c r="A169" s="87"/>
      <c r="K169" s="5"/>
      <c r="L169" s="5"/>
    </row>
    <row r="170" spans="1:12" ht="14.25" customHeight="1">
      <c r="A170" s="87"/>
      <c r="K170" s="5"/>
      <c r="L170" s="5"/>
    </row>
    <row r="171" spans="1:12" ht="14.25" customHeight="1">
      <c r="A171" s="87"/>
      <c r="K171" s="5"/>
      <c r="L171" s="5"/>
    </row>
    <row r="172" spans="1:12" ht="14.25" customHeight="1">
      <c r="A172" s="87"/>
      <c r="K172" s="5"/>
      <c r="L172" s="5"/>
    </row>
    <row r="173" spans="1:12" ht="14.25" customHeight="1">
      <c r="A173" s="87"/>
      <c r="K173" s="5"/>
      <c r="L173" s="5"/>
    </row>
    <row r="174" spans="1:12" ht="14.25" customHeight="1">
      <c r="A174" s="87"/>
      <c r="K174" s="5"/>
      <c r="L174" s="5"/>
    </row>
    <row r="175" spans="1:12" ht="14.25" customHeight="1">
      <c r="A175" s="87"/>
      <c r="K175" s="5"/>
      <c r="L175" s="5"/>
    </row>
    <row r="176" spans="1:12" ht="14.25" customHeight="1">
      <c r="A176" s="87"/>
      <c r="K176" s="5"/>
      <c r="L176" s="5"/>
    </row>
    <row r="177" spans="1:12" ht="14.25" customHeight="1">
      <c r="A177" s="87"/>
      <c r="K177" s="5"/>
      <c r="L177" s="5"/>
    </row>
    <row r="178" spans="1:12" ht="14.25" customHeight="1">
      <c r="A178" s="87"/>
      <c r="K178" s="5"/>
      <c r="L178" s="5"/>
    </row>
    <row r="179" spans="1:12" ht="14.25" customHeight="1">
      <c r="A179" s="87"/>
      <c r="K179" s="5"/>
      <c r="L179" s="5"/>
    </row>
    <row r="180" spans="1:12" ht="14.25" customHeight="1">
      <c r="A180" s="87"/>
      <c r="K180" s="5"/>
      <c r="L180" s="5"/>
    </row>
    <row r="181" spans="1:12" ht="14.25" customHeight="1">
      <c r="A181" s="87"/>
      <c r="K181" s="5"/>
      <c r="L181" s="5"/>
    </row>
    <row r="182" spans="1:12" ht="14.25" customHeight="1">
      <c r="A182" s="87"/>
      <c r="K182" s="5"/>
      <c r="L182" s="5"/>
    </row>
    <row r="183" spans="1:12" ht="14.25" customHeight="1">
      <c r="A183" s="87"/>
      <c r="K183" s="5"/>
      <c r="L183" s="5"/>
    </row>
    <row r="184" spans="1:12" ht="14.25" customHeight="1">
      <c r="A184" s="87"/>
      <c r="K184" s="5"/>
      <c r="L184" s="5"/>
    </row>
    <row r="185" spans="1:12" ht="14.25" customHeight="1">
      <c r="A185" s="87"/>
      <c r="K185" s="5"/>
      <c r="L185" s="5"/>
    </row>
    <row r="186" spans="1:12" ht="14.25" customHeight="1">
      <c r="A186" s="87"/>
      <c r="K186" s="5"/>
      <c r="L186" s="5"/>
    </row>
    <row r="187" spans="1:12" ht="14.25" customHeight="1">
      <c r="A187" s="87"/>
      <c r="K187" s="5"/>
      <c r="L187" s="5"/>
    </row>
    <row r="188" spans="1:12" ht="14.25" customHeight="1">
      <c r="A188" s="87"/>
      <c r="K188" s="5"/>
      <c r="L188" s="5"/>
    </row>
    <row r="189" spans="1:12" ht="14.25" customHeight="1">
      <c r="A189" s="87"/>
      <c r="K189" s="5"/>
      <c r="L189" s="5"/>
    </row>
    <row r="190" spans="1:12" ht="14.25" customHeight="1">
      <c r="A190" s="87"/>
      <c r="K190" s="5"/>
      <c r="L190" s="5"/>
    </row>
    <row r="191" spans="1:12" ht="14.25" customHeight="1">
      <c r="A191" s="87"/>
      <c r="K191" s="5"/>
      <c r="L191" s="5"/>
    </row>
    <row r="192" spans="1:12" ht="14.25" customHeight="1">
      <c r="A192" s="87"/>
      <c r="K192" s="5"/>
      <c r="L192" s="5"/>
    </row>
    <row r="193" spans="1:12" ht="14.25" customHeight="1">
      <c r="A193" s="87"/>
      <c r="K193" s="5"/>
      <c r="L193" s="5"/>
    </row>
    <row r="194" spans="1:12" ht="14.25" customHeight="1">
      <c r="A194" s="87"/>
      <c r="K194" s="5"/>
      <c r="L194" s="5"/>
    </row>
    <row r="195" spans="1:12" ht="14.25" customHeight="1">
      <c r="A195" s="87"/>
      <c r="K195" s="5"/>
      <c r="L195" s="5"/>
    </row>
    <row r="196" spans="1:12" ht="14.25" customHeight="1">
      <c r="A196" s="87"/>
      <c r="K196" s="5"/>
      <c r="L196" s="5"/>
    </row>
    <row r="197" spans="1:12" ht="14.25" customHeight="1">
      <c r="A197" s="87"/>
      <c r="K197" s="5"/>
      <c r="L197" s="5"/>
    </row>
    <row r="198" spans="1:12" ht="14.25" customHeight="1">
      <c r="A198" s="87"/>
      <c r="K198" s="5"/>
      <c r="L198" s="5"/>
    </row>
    <row r="199" spans="1:12" ht="14.25" customHeight="1">
      <c r="A199" s="87"/>
      <c r="K199" s="5"/>
      <c r="L199" s="5"/>
    </row>
    <row r="200" spans="1:12" ht="14.25" customHeight="1">
      <c r="A200" s="87"/>
      <c r="K200" s="5"/>
      <c r="L200" s="5"/>
    </row>
    <row r="201" spans="1:12" ht="14.25" customHeight="1">
      <c r="A201" s="87"/>
      <c r="K201" s="5"/>
      <c r="L201" s="5"/>
    </row>
    <row r="202" spans="1:12" ht="14.25" customHeight="1">
      <c r="A202" s="87"/>
      <c r="K202" s="5"/>
      <c r="L202" s="5"/>
    </row>
    <row r="203" spans="1:12" ht="14.25" customHeight="1">
      <c r="A203" s="87"/>
      <c r="K203" s="5"/>
      <c r="L203" s="5"/>
    </row>
    <row r="204" spans="1:12" ht="14.25" customHeight="1">
      <c r="A204" s="87"/>
      <c r="K204" s="5"/>
      <c r="L204" s="5"/>
    </row>
    <row r="205" spans="1:12" ht="14.25" customHeight="1">
      <c r="A205" s="87"/>
      <c r="K205" s="5"/>
      <c r="L205" s="5"/>
    </row>
    <row r="206" spans="1:12" ht="14.25" customHeight="1">
      <c r="A206" s="87"/>
      <c r="K206" s="5"/>
      <c r="L206" s="5"/>
    </row>
    <row r="207" spans="1:12" ht="14.25" customHeight="1">
      <c r="A207" s="87"/>
      <c r="K207" s="5"/>
      <c r="L207" s="5"/>
    </row>
    <row r="208" spans="1:12" ht="14.25" customHeight="1">
      <c r="A208" s="87"/>
      <c r="K208" s="5"/>
      <c r="L208" s="5"/>
    </row>
    <row r="209" spans="1:12" ht="14.25" customHeight="1">
      <c r="A209" s="87"/>
      <c r="K209" s="5"/>
      <c r="L209" s="5"/>
    </row>
    <row r="210" spans="1:12" ht="14.25" customHeight="1">
      <c r="A210" s="87"/>
      <c r="K210" s="5"/>
      <c r="L210" s="5"/>
    </row>
    <row r="211" spans="1:12" ht="14.25" customHeight="1">
      <c r="A211" s="87"/>
      <c r="K211" s="5"/>
      <c r="L211" s="5"/>
    </row>
    <row r="212" spans="1:12" ht="14.25" customHeight="1">
      <c r="A212" s="87"/>
      <c r="K212" s="5"/>
      <c r="L212" s="5"/>
    </row>
    <row r="213" spans="1:12" ht="14.25" customHeight="1">
      <c r="A213" s="87"/>
      <c r="K213" s="5"/>
      <c r="L213" s="5"/>
    </row>
    <row r="214" spans="1:12" ht="14.25" customHeight="1">
      <c r="A214" s="87"/>
      <c r="K214" s="5"/>
      <c r="L214" s="5"/>
    </row>
    <row r="215" spans="1:12" ht="14.25" customHeight="1">
      <c r="A215" s="87"/>
      <c r="K215" s="5"/>
      <c r="L215" s="5"/>
    </row>
    <row r="216" spans="1:12" ht="14.25" customHeight="1">
      <c r="A216" s="87"/>
      <c r="K216" s="5"/>
      <c r="L216" s="5"/>
    </row>
    <row r="217" spans="1:12" ht="14.25" customHeight="1">
      <c r="A217" s="87"/>
      <c r="K217" s="5"/>
      <c r="L217" s="5"/>
    </row>
    <row r="218" spans="1:12" ht="14.25" customHeight="1">
      <c r="A218" s="87"/>
      <c r="K218" s="5"/>
      <c r="L218" s="5"/>
    </row>
    <row r="219" spans="1:12" ht="14.25" customHeight="1">
      <c r="A219" s="87"/>
      <c r="K219" s="5"/>
      <c r="L219" s="5"/>
    </row>
    <row r="220" spans="1:12" ht="14.25" customHeight="1">
      <c r="A220" s="87"/>
      <c r="K220" s="5"/>
      <c r="L220" s="5"/>
    </row>
    <row r="221" spans="1:12" ht="14.25" customHeight="1">
      <c r="A221" s="87"/>
      <c r="K221" s="5"/>
      <c r="L221" s="5"/>
    </row>
    <row r="222" spans="1:12" ht="14.25" customHeight="1">
      <c r="A222" s="87"/>
      <c r="K222" s="5"/>
      <c r="L222" s="5"/>
    </row>
    <row r="223" spans="1:12" ht="14.25" customHeight="1">
      <c r="A223" s="87"/>
      <c r="K223" s="5"/>
      <c r="L223" s="5"/>
    </row>
    <row r="224" spans="1:12" ht="14.25" customHeight="1">
      <c r="A224" s="87"/>
      <c r="K224" s="5"/>
      <c r="L224" s="5"/>
    </row>
    <row r="225" spans="1:12" ht="14.25" customHeight="1">
      <c r="A225" s="87"/>
      <c r="K225" s="5"/>
      <c r="L225" s="5"/>
    </row>
    <row r="226" spans="1:12" ht="14.25" customHeight="1">
      <c r="A226" s="87"/>
      <c r="K226" s="5"/>
      <c r="L226" s="5"/>
    </row>
    <row r="227" spans="1:12" ht="14.25" customHeight="1">
      <c r="A227" s="87"/>
      <c r="K227" s="5"/>
      <c r="L227" s="5"/>
    </row>
    <row r="228" spans="1:12" ht="14.25" customHeight="1">
      <c r="A228" s="87"/>
      <c r="K228" s="5"/>
      <c r="L228" s="5"/>
    </row>
    <row r="229" spans="1:12" ht="14.25" customHeight="1">
      <c r="A229" s="87"/>
      <c r="K229" s="5"/>
      <c r="L229" s="5"/>
    </row>
    <row r="230" spans="1:12" ht="14.25" customHeight="1">
      <c r="A230" s="87"/>
      <c r="K230" s="5"/>
      <c r="L230" s="5"/>
    </row>
    <row r="231" spans="1:12" ht="14.25" customHeight="1">
      <c r="A231" s="87"/>
      <c r="K231" s="5"/>
      <c r="L231" s="5"/>
    </row>
    <row r="232" spans="1:12" ht="14.25" customHeight="1">
      <c r="A232" s="87"/>
      <c r="K232" s="5"/>
      <c r="L232" s="5"/>
    </row>
    <row r="233" spans="1:12" ht="14.25" customHeight="1">
      <c r="A233" s="87"/>
      <c r="K233" s="5"/>
      <c r="L233" s="5"/>
    </row>
    <row r="234" spans="1:12" ht="14.25" customHeight="1">
      <c r="A234" s="87"/>
      <c r="K234" s="5"/>
      <c r="L234" s="5"/>
    </row>
    <row r="235" spans="1:12" ht="14.25" customHeight="1">
      <c r="A235" s="87"/>
      <c r="K235" s="5"/>
      <c r="L235" s="5"/>
    </row>
    <row r="236" spans="1:12" ht="14.25" customHeight="1">
      <c r="A236" s="87"/>
      <c r="K236" s="5"/>
      <c r="L236" s="5"/>
    </row>
    <row r="237" spans="1:12" ht="14.25" customHeight="1">
      <c r="A237" s="87"/>
      <c r="K237" s="5"/>
      <c r="L237" s="5"/>
    </row>
    <row r="238" spans="1:12" ht="14.25" customHeight="1">
      <c r="A238" s="87"/>
      <c r="K238" s="5"/>
      <c r="L238" s="5"/>
    </row>
    <row r="239" spans="1:12" ht="14.25" customHeight="1">
      <c r="A239" s="87"/>
      <c r="K239" s="5"/>
      <c r="L239" s="5"/>
    </row>
    <row r="240" spans="1:12" ht="14.25" customHeight="1">
      <c r="A240" s="87"/>
      <c r="K240" s="5"/>
      <c r="L240" s="5"/>
    </row>
    <row r="241" spans="1:12" ht="14.25" customHeight="1">
      <c r="A241" s="87"/>
      <c r="K241" s="5"/>
      <c r="L241" s="5"/>
    </row>
    <row r="242" spans="1:12" ht="14.25" customHeight="1">
      <c r="A242" s="87"/>
      <c r="K242" s="5"/>
      <c r="L242" s="5"/>
    </row>
    <row r="243" spans="1:12" ht="14.25" customHeight="1">
      <c r="A243" s="87"/>
      <c r="K243" s="5"/>
      <c r="L243" s="5"/>
    </row>
    <row r="244" spans="1:12" ht="14.25" customHeight="1">
      <c r="A244" s="87"/>
      <c r="K244" s="5"/>
      <c r="L244" s="5"/>
    </row>
    <row r="245" spans="1:12" ht="14.25" customHeight="1">
      <c r="A245" s="87"/>
      <c r="K245" s="5"/>
      <c r="L245" s="5"/>
    </row>
    <row r="246" spans="1:12" ht="14.25" customHeight="1">
      <c r="A246" s="87"/>
      <c r="K246" s="5"/>
      <c r="L246" s="5"/>
    </row>
    <row r="247" spans="1:12" ht="14.25" customHeight="1">
      <c r="A247" s="87"/>
      <c r="K247" s="5"/>
      <c r="L247" s="5"/>
    </row>
    <row r="248" spans="1:12" ht="14.25" customHeight="1">
      <c r="A248" s="87"/>
      <c r="K248" s="5"/>
      <c r="L248" s="5"/>
    </row>
    <row r="249" spans="1:12" ht="14.25" customHeight="1">
      <c r="A249" s="87"/>
      <c r="K249" s="5"/>
      <c r="L249" s="5"/>
    </row>
    <row r="250" spans="1:12" ht="14.25" customHeight="1">
      <c r="A250" s="87"/>
      <c r="K250" s="5"/>
      <c r="L250" s="5"/>
    </row>
    <row r="251" spans="1:12" ht="14.25" customHeight="1">
      <c r="A251" s="87"/>
      <c r="K251" s="5"/>
      <c r="L251" s="5"/>
    </row>
    <row r="252" spans="1:12" ht="14.25" customHeight="1">
      <c r="A252" s="87"/>
      <c r="K252" s="5"/>
      <c r="L252" s="5"/>
    </row>
    <row r="253" spans="1:12" ht="14.25" customHeight="1">
      <c r="A253" s="87"/>
      <c r="K253" s="5"/>
      <c r="L253" s="5"/>
    </row>
    <row r="254" spans="1:12" ht="14.25" customHeight="1">
      <c r="A254" s="87"/>
      <c r="K254" s="5"/>
      <c r="L254" s="5"/>
    </row>
    <row r="255" spans="1:12" ht="14.25" customHeight="1">
      <c r="A255" s="87"/>
      <c r="K255" s="5"/>
      <c r="L255" s="5"/>
    </row>
    <row r="256" spans="1:12" ht="14.25" customHeight="1">
      <c r="A256" s="87"/>
      <c r="K256" s="5"/>
      <c r="L256" s="5"/>
    </row>
    <row r="257" spans="1:12" ht="14.25" customHeight="1">
      <c r="A257" s="87"/>
      <c r="K257" s="5"/>
      <c r="L257" s="5"/>
    </row>
    <row r="258" spans="1:12" ht="14.25" customHeight="1">
      <c r="A258" s="87"/>
      <c r="K258" s="5"/>
      <c r="L258" s="5"/>
    </row>
    <row r="259" spans="1:12" ht="14.25" customHeight="1">
      <c r="A259" s="87"/>
      <c r="K259" s="5"/>
      <c r="L259" s="5"/>
    </row>
    <row r="260" spans="1:12" ht="14.25" customHeight="1">
      <c r="A260" s="87"/>
      <c r="K260" s="5"/>
      <c r="L260" s="5"/>
    </row>
    <row r="261" spans="1:12" ht="14.25" customHeight="1">
      <c r="A261" s="87"/>
      <c r="K261" s="5"/>
      <c r="L261" s="5"/>
    </row>
    <row r="262" spans="1:12" ht="14.25" customHeight="1">
      <c r="A262" s="87"/>
      <c r="K262" s="5"/>
      <c r="L262" s="5"/>
    </row>
    <row r="263" spans="1:12" ht="14.25" customHeight="1">
      <c r="A263" s="87"/>
      <c r="K263" s="5"/>
      <c r="L263" s="5"/>
    </row>
    <row r="264" spans="1:12" ht="14.25" customHeight="1">
      <c r="A264" s="87"/>
      <c r="K264" s="5"/>
      <c r="L264" s="5"/>
    </row>
    <row r="265" spans="1:12" ht="14.25" customHeight="1">
      <c r="A265" s="87"/>
      <c r="K265" s="5"/>
      <c r="L265" s="5"/>
    </row>
    <row r="266" spans="1:12" ht="14.25" customHeight="1">
      <c r="A266" s="87"/>
      <c r="K266" s="5"/>
      <c r="L266" s="5"/>
    </row>
    <row r="267" spans="1:12" ht="14.25" customHeight="1">
      <c r="A267" s="87"/>
      <c r="K267" s="5"/>
      <c r="L267" s="5"/>
    </row>
    <row r="268" spans="1:12" ht="14.25" customHeight="1">
      <c r="A268" s="87"/>
      <c r="K268" s="5"/>
      <c r="L268" s="5"/>
    </row>
    <row r="269" spans="1:12" ht="14.25" customHeight="1">
      <c r="A269" s="87"/>
      <c r="K269" s="5"/>
      <c r="L269" s="5"/>
    </row>
    <row r="270" spans="1:12" ht="14.25" customHeight="1">
      <c r="A270" s="87"/>
      <c r="K270" s="5"/>
      <c r="L270" s="5"/>
    </row>
    <row r="271" spans="1:12" ht="14.25" customHeight="1">
      <c r="A271" s="87"/>
      <c r="K271" s="5"/>
      <c r="L271" s="5"/>
    </row>
    <row r="272" spans="1:12" ht="14.25" customHeight="1">
      <c r="A272" s="87"/>
      <c r="K272" s="5"/>
      <c r="L272" s="5"/>
    </row>
    <row r="273" spans="1:12" ht="14.25" customHeight="1">
      <c r="A273" s="87"/>
      <c r="K273" s="5"/>
      <c r="L273" s="5"/>
    </row>
    <row r="274" spans="1:12" ht="14.25" customHeight="1">
      <c r="A274" s="87"/>
      <c r="K274" s="5"/>
      <c r="L274" s="5"/>
    </row>
    <row r="275" spans="1:12" ht="14.25" customHeight="1">
      <c r="A275" s="87"/>
      <c r="K275" s="5"/>
      <c r="L275" s="5"/>
    </row>
    <row r="276" spans="1:12" ht="14.25" customHeight="1">
      <c r="A276" s="87"/>
      <c r="K276" s="5"/>
      <c r="L276" s="5"/>
    </row>
    <row r="277" spans="1:12" ht="14.25" customHeight="1">
      <c r="A277" s="87"/>
      <c r="K277" s="5"/>
      <c r="L277" s="5"/>
    </row>
    <row r="278" spans="1:12" ht="14.25" customHeight="1">
      <c r="A278" s="87"/>
      <c r="K278" s="5"/>
      <c r="L278" s="5"/>
    </row>
    <row r="279" spans="1:12" ht="14.25" customHeight="1">
      <c r="A279" s="87"/>
      <c r="K279" s="5"/>
      <c r="L279" s="5"/>
    </row>
    <row r="280" spans="1:12" ht="14.25" customHeight="1">
      <c r="A280" s="87"/>
      <c r="K280" s="5"/>
      <c r="L280" s="5"/>
    </row>
    <row r="281" spans="1:12" ht="14.25" customHeight="1">
      <c r="A281" s="87"/>
      <c r="K281" s="5"/>
      <c r="L281" s="5"/>
    </row>
    <row r="282" spans="1:12" ht="14.25" customHeight="1">
      <c r="A282" s="87"/>
      <c r="K282" s="5"/>
      <c r="L282" s="5"/>
    </row>
    <row r="283" spans="1:12" ht="14.25" customHeight="1">
      <c r="A283" s="87"/>
      <c r="K283" s="5"/>
      <c r="L283" s="5"/>
    </row>
    <row r="284" spans="1:12" ht="14.25" customHeight="1">
      <c r="A284" s="87"/>
      <c r="K284" s="5"/>
      <c r="L284" s="5"/>
    </row>
    <row r="285" spans="1:12" ht="14.25" customHeight="1">
      <c r="A285" s="87"/>
      <c r="K285" s="5"/>
      <c r="L285" s="5"/>
    </row>
    <row r="286" spans="1:12" ht="14.25" customHeight="1">
      <c r="A286" s="87"/>
      <c r="K286" s="5"/>
      <c r="L286" s="5"/>
    </row>
    <row r="287" spans="1:12" ht="14.25" customHeight="1">
      <c r="A287" s="87"/>
      <c r="K287" s="5"/>
      <c r="L287" s="5"/>
    </row>
    <row r="288" spans="1:12" ht="14.25" customHeight="1">
      <c r="A288" s="87"/>
      <c r="K288" s="5"/>
      <c r="L288" s="5"/>
    </row>
    <row r="289" spans="1:12" ht="14.25" customHeight="1">
      <c r="A289" s="87"/>
      <c r="K289" s="5"/>
      <c r="L289" s="5"/>
    </row>
    <row r="290" spans="1:12" ht="14.25" customHeight="1">
      <c r="A290" s="87"/>
      <c r="K290" s="5"/>
      <c r="L290" s="5"/>
    </row>
    <row r="291" spans="1:12" ht="14.25" customHeight="1">
      <c r="A291" s="87"/>
      <c r="K291" s="5"/>
      <c r="L291" s="5"/>
    </row>
    <row r="292" spans="1:12" ht="14.25" customHeight="1">
      <c r="A292" s="87"/>
      <c r="K292" s="5"/>
      <c r="L292" s="5"/>
    </row>
    <row r="293" spans="1:12" ht="14.25" customHeight="1">
      <c r="A293" s="87"/>
      <c r="K293" s="5"/>
      <c r="L293" s="5"/>
    </row>
    <row r="294" spans="1:12" ht="14.25" customHeight="1">
      <c r="A294" s="87"/>
      <c r="K294" s="5"/>
      <c r="L294" s="5"/>
    </row>
    <row r="295" spans="1:12" ht="14.25" customHeight="1">
      <c r="A295" s="87"/>
      <c r="K295" s="5"/>
      <c r="L295" s="5"/>
    </row>
    <row r="296" spans="1:12" ht="14.25" customHeight="1">
      <c r="A296" s="87"/>
      <c r="K296" s="5"/>
      <c r="L296" s="5"/>
    </row>
    <row r="297" spans="1:12" ht="14.25" customHeight="1">
      <c r="A297" s="87"/>
      <c r="K297" s="5"/>
      <c r="L297" s="5"/>
    </row>
    <row r="298" spans="1:12" ht="14.25" customHeight="1">
      <c r="A298" s="87"/>
      <c r="K298" s="5"/>
      <c r="L298" s="5"/>
    </row>
    <row r="299" spans="1:12" ht="14.25" customHeight="1">
      <c r="A299" s="87"/>
      <c r="K299" s="5"/>
      <c r="L299" s="5"/>
    </row>
    <row r="300" spans="1:12" ht="14.25" customHeight="1">
      <c r="A300" s="87"/>
      <c r="K300" s="5"/>
      <c r="L300" s="5"/>
    </row>
    <row r="301" spans="1:12" ht="14.25" customHeight="1">
      <c r="A301" s="87"/>
      <c r="K301" s="5"/>
      <c r="L301" s="5"/>
    </row>
    <row r="302" spans="1:12" ht="14.25" customHeight="1">
      <c r="A302" s="87"/>
      <c r="K302" s="5"/>
      <c r="L302" s="5"/>
    </row>
    <row r="303" spans="1:12" ht="14.25" customHeight="1">
      <c r="A303" s="87"/>
      <c r="K303" s="5"/>
      <c r="L303" s="5"/>
    </row>
    <row r="304" spans="1:12" ht="14.25" customHeight="1">
      <c r="A304" s="87"/>
      <c r="K304" s="5"/>
      <c r="L304" s="5"/>
    </row>
    <row r="305" spans="1:12" ht="14.25" customHeight="1">
      <c r="A305" s="87"/>
      <c r="K305" s="5"/>
      <c r="L305" s="5"/>
    </row>
    <row r="306" spans="1:12" ht="14.25" customHeight="1">
      <c r="A306" s="87"/>
      <c r="K306" s="5"/>
      <c r="L306" s="5"/>
    </row>
    <row r="307" spans="1:12" ht="14.25" customHeight="1">
      <c r="A307" s="87"/>
      <c r="K307" s="5"/>
      <c r="L307" s="5"/>
    </row>
    <row r="308" spans="1:12" ht="14.25" customHeight="1">
      <c r="A308" s="87"/>
      <c r="K308" s="5"/>
      <c r="L308" s="5"/>
    </row>
    <row r="309" spans="1:12" ht="14.25" customHeight="1">
      <c r="A309" s="87"/>
      <c r="K309" s="5"/>
      <c r="L309" s="5"/>
    </row>
    <row r="310" spans="1:12" ht="14.25" customHeight="1">
      <c r="A310" s="87"/>
      <c r="K310" s="5"/>
      <c r="L310" s="5"/>
    </row>
    <row r="311" spans="1:12" ht="14.25" customHeight="1">
      <c r="A311" s="87"/>
      <c r="K311" s="5"/>
      <c r="L311" s="5"/>
    </row>
    <row r="312" spans="1:12" ht="14.25" customHeight="1">
      <c r="A312" s="87"/>
      <c r="K312" s="5"/>
      <c r="L312" s="5"/>
    </row>
    <row r="313" spans="1:12" ht="14.25" customHeight="1">
      <c r="A313" s="87"/>
      <c r="K313" s="5"/>
      <c r="L313" s="5"/>
    </row>
    <row r="314" spans="1:12" ht="14.25" customHeight="1">
      <c r="A314" s="87"/>
      <c r="K314" s="5"/>
      <c r="L314" s="5"/>
    </row>
    <row r="315" spans="1:12" ht="14.25" customHeight="1">
      <c r="A315" s="87"/>
      <c r="K315" s="5"/>
      <c r="L315" s="5"/>
    </row>
    <row r="316" spans="1:12" ht="14.25" customHeight="1">
      <c r="A316" s="87"/>
      <c r="K316" s="5"/>
      <c r="L316" s="5"/>
    </row>
    <row r="317" spans="1:12" ht="14.25" customHeight="1">
      <c r="A317" s="87"/>
      <c r="K317" s="5"/>
      <c r="L317" s="5"/>
    </row>
    <row r="318" spans="1:12" ht="14.25" customHeight="1">
      <c r="A318" s="87"/>
      <c r="K318" s="5"/>
      <c r="L318" s="5"/>
    </row>
    <row r="319" spans="1:12" ht="14.25" customHeight="1">
      <c r="A319" s="87"/>
      <c r="K319" s="5"/>
      <c r="L319" s="5"/>
    </row>
    <row r="320" spans="1:12" ht="14.25" customHeight="1">
      <c r="A320" s="87"/>
      <c r="K320" s="5"/>
      <c r="L320" s="5"/>
    </row>
    <row r="321" spans="1:12" ht="14.25" customHeight="1">
      <c r="A321" s="87"/>
      <c r="K321" s="5"/>
      <c r="L321" s="5"/>
    </row>
    <row r="322" spans="1:12" ht="14.25" customHeight="1">
      <c r="A322" s="87"/>
      <c r="K322" s="5"/>
      <c r="L322" s="5"/>
    </row>
    <row r="323" spans="1:12" ht="14.25" customHeight="1">
      <c r="A323" s="87"/>
      <c r="K323" s="5"/>
      <c r="L323" s="5"/>
    </row>
    <row r="324" spans="1:12" ht="14.25" customHeight="1">
      <c r="A324" s="87"/>
      <c r="K324" s="5"/>
      <c r="L324" s="5"/>
    </row>
    <row r="325" spans="1:12" ht="14.25" customHeight="1">
      <c r="A325" s="87"/>
      <c r="K325" s="5"/>
      <c r="L325" s="5"/>
    </row>
    <row r="326" spans="1:12" ht="14.25" customHeight="1">
      <c r="A326" s="87"/>
      <c r="K326" s="5"/>
      <c r="L326" s="5"/>
    </row>
    <row r="327" spans="1:12" ht="14.25" customHeight="1">
      <c r="A327" s="87"/>
      <c r="K327" s="5"/>
      <c r="L327" s="5"/>
    </row>
    <row r="328" spans="1:12" ht="14.25" customHeight="1">
      <c r="A328" s="87"/>
      <c r="K328" s="5"/>
      <c r="L328" s="5"/>
    </row>
    <row r="329" spans="1:12" ht="14.25" customHeight="1">
      <c r="A329" s="87"/>
      <c r="K329" s="5"/>
      <c r="L329" s="5"/>
    </row>
    <row r="330" spans="1:12" ht="14.25" customHeight="1">
      <c r="A330" s="87"/>
      <c r="K330" s="5"/>
      <c r="L330" s="5"/>
    </row>
    <row r="331" spans="1:12" ht="14.25" customHeight="1">
      <c r="A331" s="87"/>
      <c r="K331" s="5"/>
      <c r="L331" s="5"/>
    </row>
    <row r="332" spans="1:12" ht="14.25" customHeight="1">
      <c r="A332" s="87"/>
      <c r="K332" s="5"/>
      <c r="L332" s="5"/>
    </row>
    <row r="333" spans="1:12" ht="14.25" customHeight="1">
      <c r="A333" s="87"/>
      <c r="K333" s="5"/>
      <c r="L333" s="5"/>
    </row>
    <row r="334" spans="1:12" ht="14.25" customHeight="1">
      <c r="A334" s="87"/>
      <c r="K334" s="5"/>
      <c r="L334" s="5"/>
    </row>
    <row r="335" spans="1:12" ht="14.25" customHeight="1">
      <c r="A335" s="87"/>
      <c r="K335" s="5"/>
      <c r="L335" s="5"/>
    </row>
    <row r="336" spans="1:12" ht="14.25" customHeight="1">
      <c r="A336" s="87"/>
      <c r="K336" s="5"/>
      <c r="L336" s="5"/>
    </row>
    <row r="337" spans="1:12" ht="14.25" customHeight="1">
      <c r="A337" s="87"/>
      <c r="K337" s="5"/>
      <c r="L337" s="5"/>
    </row>
    <row r="338" spans="1:12" ht="14.25" customHeight="1">
      <c r="A338" s="87"/>
      <c r="K338" s="5"/>
      <c r="L338" s="5"/>
    </row>
    <row r="339" spans="1:12" ht="14.25" customHeight="1">
      <c r="A339" s="87"/>
      <c r="K339" s="5"/>
      <c r="L339" s="5"/>
    </row>
    <row r="340" spans="1:12" ht="14.25" customHeight="1">
      <c r="A340" s="87"/>
      <c r="K340" s="5"/>
      <c r="L340" s="5"/>
    </row>
    <row r="341" spans="1:12" ht="14.25" customHeight="1">
      <c r="A341" s="87"/>
      <c r="K341" s="5"/>
      <c r="L341" s="5"/>
    </row>
    <row r="342" spans="1:12" ht="14.25" customHeight="1">
      <c r="A342" s="87"/>
      <c r="K342" s="5"/>
      <c r="L342" s="5"/>
    </row>
    <row r="343" spans="1:12" ht="14.25" customHeight="1">
      <c r="A343" s="87"/>
      <c r="K343" s="5"/>
      <c r="L343" s="5"/>
    </row>
    <row r="344" spans="1:12" ht="14.25" customHeight="1">
      <c r="A344" s="87"/>
      <c r="K344" s="5"/>
      <c r="L344" s="5"/>
    </row>
    <row r="345" spans="1:12" ht="14.25" customHeight="1">
      <c r="A345" s="87"/>
      <c r="K345" s="5"/>
      <c r="L345" s="5"/>
    </row>
    <row r="346" spans="1:12" ht="14.25" customHeight="1">
      <c r="A346" s="87"/>
      <c r="K346" s="5"/>
      <c r="L346" s="5"/>
    </row>
    <row r="347" spans="1:12" ht="14.25" customHeight="1">
      <c r="A347" s="87"/>
      <c r="K347" s="5"/>
      <c r="L347" s="5"/>
    </row>
    <row r="348" spans="1:12" ht="14.25" customHeight="1">
      <c r="A348" s="87"/>
      <c r="K348" s="5"/>
      <c r="L348" s="5"/>
    </row>
    <row r="349" spans="1:12" ht="14.25" customHeight="1">
      <c r="A349" s="87"/>
      <c r="K349" s="5"/>
      <c r="L349" s="5"/>
    </row>
    <row r="350" spans="1:12" ht="14.25" customHeight="1">
      <c r="A350" s="87"/>
      <c r="K350" s="5"/>
      <c r="L350" s="5"/>
    </row>
    <row r="351" spans="1:12" ht="14.25" customHeight="1">
      <c r="A351" s="87"/>
      <c r="K351" s="5"/>
      <c r="L351" s="5"/>
    </row>
    <row r="352" spans="1:12" ht="14.25" customHeight="1">
      <c r="A352" s="87"/>
      <c r="K352" s="5"/>
      <c r="L352" s="5"/>
    </row>
    <row r="353" spans="1:12" ht="14.25" customHeight="1">
      <c r="A353" s="87"/>
      <c r="K353" s="5"/>
      <c r="L353" s="5"/>
    </row>
    <row r="354" spans="1:12" ht="14.25" customHeight="1">
      <c r="A354" s="87"/>
      <c r="K354" s="5"/>
      <c r="L354" s="5"/>
    </row>
    <row r="355" spans="1:12" ht="14.25" customHeight="1">
      <c r="A355" s="87"/>
      <c r="K355" s="5"/>
      <c r="L355" s="5"/>
    </row>
    <row r="356" spans="1:12" ht="14.25" customHeight="1">
      <c r="A356" s="87"/>
      <c r="K356" s="5"/>
      <c r="L356" s="5"/>
    </row>
    <row r="357" spans="1:12" ht="14.25" customHeight="1">
      <c r="A357" s="87"/>
      <c r="K357" s="5"/>
      <c r="L357" s="5"/>
    </row>
    <row r="358" spans="1:12" ht="14.25" customHeight="1">
      <c r="A358" s="87"/>
      <c r="K358" s="5"/>
      <c r="L358" s="5"/>
    </row>
    <row r="359" spans="1:12" ht="14.25" customHeight="1">
      <c r="A359" s="87"/>
      <c r="K359" s="5"/>
      <c r="L359" s="5"/>
    </row>
    <row r="360" spans="1:12" ht="14.25" customHeight="1">
      <c r="A360" s="87"/>
      <c r="K360" s="5"/>
      <c r="L360" s="5"/>
    </row>
    <row r="361" spans="1:12" ht="14.25" customHeight="1">
      <c r="A361" s="87"/>
      <c r="K361" s="5"/>
      <c r="L361" s="5"/>
    </row>
    <row r="362" spans="1:12" ht="14.25" customHeight="1">
      <c r="A362" s="87"/>
      <c r="K362" s="5"/>
      <c r="L362" s="5"/>
    </row>
    <row r="363" spans="1:12" ht="14.25" customHeight="1">
      <c r="A363" s="87"/>
      <c r="K363" s="5"/>
      <c r="L363" s="5"/>
    </row>
    <row r="364" spans="1:12" ht="14.25" customHeight="1">
      <c r="A364" s="87"/>
      <c r="K364" s="5"/>
      <c r="L364" s="5"/>
    </row>
    <row r="365" spans="1:12" ht="14.25" customHeight="1">
      <c r="A365" s="87"/>
      <c r="K365" s="5"/>
      <c r="L365" s="5"/>
    </row>
    <row r="366" spans="1:12" ht="14.25" customHeight="1">
      <c r="A366" s="87"/>
      <c r="K366" s="5"/>
      <c r="L366" s="5"/>
    </row>
    <row r="367" spans="1:12" ht="14.25" customHeight="1">
      <c r="A367" s="87"/>
      <c r="K367" s="5"/>
      <c r="L367" s="5"/>
    </row>
    <row r="368" spans="1:12" ht="14.25" customHeight="1">
      <c r="A368" s="87"/>
      <c r="K368" s="5"/>
      <c r="L368" s="5"/>
    </row>
    <row r="369" spans="1:12" ht="14.25" customHeight="1">
      <c r="A369" s="87"/>
      <c r="K369" s="5"/>
      <c r="L369" s="5"/>
    </row>
    <row r="370" spans="1:12" ht="14.25" customHeight="1">
      <c r="A370" s="87"/>
      <c r="K370" s="5"/>
      <c r="L370" s="5"/>
    </row>
    <row r="371" spans="1:12" ht="14.25" customHeight="1">
      <c r="A371" s="87"/>
      <c r="K371" s="5"/>
      <c r="L371" s="5"/>
    </row>
    <row r="372" spans="1:12" ht="14.25" customHeight="1">
      <c r="A372" s="87"/>
      <c r="K372" s="5"/>
      <c r="L372" s="5"/>
    </row>
    <row r="373" spans="1:12" ht="14.25" customHeight="1">
      <c r="A373" s="87"/>
      <c r="K373" s="5"/>
      <c r="L373" s="5"/>
    </row>
    <row r="374" spans="1:12" ht="14.25" customHeight="1">
      <c r="A374" s="87"/>
      <c r="K374" s="5"/>
      <c r="L374" s="5"/>
    </row>
    <row r="375" spans="1:12" ht="14.25" customHeight="1">
      <c r="A375" s="87"/>
      <c r="K375" s="5"/>
      <c r="L375" s="5"/>
    </row>
    <row r="376" spans="1:12" ht="14.25" customHeight="1">
      <c r="A376" s="87"/>
      <c r="K376" s="5"/>
      <c r="L376" s="5"/>
    </row>
    <row r="377" spans="1:12" ht="14.25" customHeight="1">
      <c r="A377" s="87"/>
      <c r="K377" s="5"/>
      <c r="L377" s="5"/>
    </row>
    <row r="378" spans="1:12" ht="14.25" customHeight="1">
      <c r="A378" s="87"/>
      <c r="K378" s="5"/>
      <c r="L378" s="5"/>
    </row>
    <row r="379" spans="1:12" ht="14.25" customHeight="1">
      <c r="A379" s="87"/>
      <c r="K379" s="5"/>
      <c r="L379" s="5"/>
    </row>
    <row r="380" spans="1:12" ht="14.25" customHeight="1">
      <c r="A380" s="87"/>
      <c r="K380" s="5"/>
      <c r="L380" s="5"/>
    </row>
    <row r="381" spans="1:12" ht="14.25" customHeight="1">
      <c r="A381" s="87"/>
      <c r="K381" s="5"/>
      <c r="L381" s="5"/>
    </row>
    <row r="382" spans="1:12" ht="14.25" customHeight="1">
      <c r="A382" s="87"/>
      <c r="K382" s="5"/>
      <c r="L382" s="5"/>
    </row>
    <row r="383" spans="1:12" ht="14.25" customHeight="1">
      <c r="A383" s="87"/>
      <c r="K383" s="5"/>
      <c r="L383" s="5"/>
    </row>
    <row r="384" spans="1:12" ht="14.25" customHeight="1">
      <c r="A384" s="87"/>
      <c r="K384" s="5"/>
      <c r="L384" s="5"/>
    </row>
    <row r="385" spans="1:12" ht="14.25" customHeight="1">
      <c r="A385" s="87"/>
      <c r="K385" s="5"/>
      <c r="L385" s="5"/>
    </row>
    <row r="386" spans="1:12" ht="14.25" customHeight="1">
      <c r="A386" s="87"/>
      <c r="K386" s="5"/>
      <c r="L386" s="5"/>
    </row>
    <row r="387" spans="1:12" ht="14.25" customHeight="1">
      <c r="A387" s="87"/>
      <c r="K387" s="5"/>
      <c r="L387" s="5"/>
    </row>
    <row r="388" spans="1:12" ht="14.25" customHeight="1">
      <c r="A388" s="87"/>
      <c r="K388" s="5"/>
      <c r="L388" s="5"/>
    </row>
    <row r="389" spans="1:12" ht="14.25" customHeight="1">
      <c r="A389" s="87"/>
      <c r="K389" s="5"/>
      <c r="L389" s="5"/>
    </row>
    <row r="390" spans="1:12" ht="14.25" customHeight="1">
      <c r="A390" s="87"/>
      <c r="K390" s="5"/>
      <c r="L390" s="5"/>
    </row>
    <row r="391" spans="1:12" ht="14.25" customHeight="1">
      <c r="A391" s="87"/>
      <c r="K391" s="5"/>
      <c r="L391" s="5"/>
    </row>
    <row r="392" spans="1:12" ht="14.25" customHeight="1">
      <c r="A392" s="87"/>
      <c r="K392" s="5"/>
      <c r="L392" s="5"/>
    </row>
    <row r="393" spans="1:12" ht="14.25" customHeight="1">
      <c r="A393" s="87"/>
      <c r="K393" s="5"/>
      <c r="L393" s="5"/>
    </row>
    <row r="394" spans="1:12" ht="14.25" customHeight="1">
      <c r="A394" s="87"/>
      <c r="K394" s="5"/>
      <c r="L394" s="5"/>
    </row>
    <row r="395" spans="1:12" ht="14.25" customHeight="1">
      <c r="A395" s="87"/>
      <c r="K395" s="5"/>
      <c r="L395" s="5"/>
    </row>
    <row r="396" spans="1:12" ht="14.25" customHeight="1">
      <c r="A396" s="87"/>
      <c r="K396" s="5"/>
      <c r="L396" s="5"/>
    </row>
    <row r="397" spans="1:12" ht="14.25" customHeight="1">
      <c r="A397" s="87"/>
      <c r="K397" s="5"/>
      <c r="L397" s="5"/>
    </row>
    <row r="398" spans="1:12" ht="14.25" customHeight="1">
      <c r="A398" s="87"/>
      <c r="K398" s="5"/>
      <c r="L398" s="5"/>
    </row>
    <row r="399" spans="1:12" ht="14.25" customHeight="1">
      <c r="A399" s="87"/>
      <c r="K399" s="5"/>
      <c r="L399" s="5"/>
    </row>
    <row r="400" spans="1:12" ht="14.25" customHeight="1">
      <c r="A400" s="87"/>
      <c r="K400" s="5"/>
      <c r="L400" s="5"/>
    </row>
    <row r="401" spans="1:12" ht="14.25" customHeight="1">
      <c r="A401" s="87"/>
      <c r="K401" s="5"/>
      <c r="L401" s="5"/>
    </row>
    <row r="402" spans="1:12" ht="14.25" customHeight="1">
      <c r="A402" s="87"/>
      <c r="K402" s="5"/>
      <c r="L402" s="5"/>
    </row>
    <row r="403" spans="1:12" ht="14.25" customHeight="1">
      <c r="A403" s="87"/>
      <c r="K403" s="5"/>
      <c r="L403" s="5"/>
    </row>
    <row r="404" spans="1:12" ht="14.25" customHeight="1">
      <c r="A404" s="87"/>
      <c r="K404" s="5"/>
      <c r="L404" s="5"/>
    </row>
    <row r="405" spans="1:12" ht="14.25" customHeight="1">
      <c r="A405" s="87"/>
      <c r="K405" s="5"/>
      <c r="L405" s="5"/>
    </row>
    <row r="406" spans="1:12" ht="14.25" customHeight="1">
      <c r="A406" s="87"/>
      <c r="K406" s="5"/>
      <c r="L406" s="5"/>
    </row>
    <row r="407" spans="1:12" ht="14.25" customHeight="1">
      <c r="A407" s="87"/>
      <c r="K407" s="5"/>
      <c r="L407" s="5"/>
    </row>
    <row r="408" spans="1:12" ht="14.25" customHeight="1">
      <c r="A408" s="87"/>
      <c r="K408" s="5"/>
      <c r="L408" s="5"/>
    </row>
    <row r="409" spans="1:12" ht="14.25" customHeight="1">
      <c r="A409" s="87"/>
      <c r="K409" s="5"/>
      <c r="L409" s="5"/>
    </row>
    <row r="410" spans="1:12" ht="14.25" customHeight="1">
      <c r="A410" s="87"/>
      <c r="K410" s="5"/>
      <c r="L410" s="5"/>
    </row>
    <row r="411" spans="1:12" ht="14.25" customHeight="1">
      <c r="A411" s="87"/>
      <c r="K411" s="5"/>
      <c r="L411" s="5"/>
    </row>
    <row r="412" spans="1:12" ht="14.25" customHeight="1">
      <c r="A412" s="87"/>
      <c r="K412" s="5"/>
      <c r="L412" s="5"/>
    </row>
    <row r="413" spans="1:12" ht="14.25" customHeight="1">
      <c r="A413" s="87"/>
      <c r="K413" s="5"/>
      <c r="L413" s="5"/>
    </row>
    <row r="414" spans="1:12" ht="14.25" customHeight="1">
      <c r="A414" s="87"/>
      <c r="K414" s="5"/>
      <c r="L414" s="5"/>
    </row>
    <row r="415" spans="1:12" ht="14.25" customHeight="1">
      <c r="A415" s="87"/>
      <c r="K415" s="5"/>
      <c r="L415" s="5"/>
    </row>
    <row r="416" spans="1:12" ht="14.25" customHeight="1">
      <c r="A416" s="87"/>
      <c r="K416" s="5"/>
      <c r="L416" s="5"/>
    </row>
    <row r="417" spans="1:12" ht="14.25" customHeight="1">
      <c r="A417" s="87"/>
      <c r="K417" s="5"/>
      <c r="L417" s="5"/>
    </row>
    <row r="418" spans="1:12" ht="14.25" customHeight="1">
      <c r="A418" s="87"/>
      <c r="K418" s="5"/>
      <c r="L418" s="5"/>
    </row>
    <row r="419" spans="1:12" ht="14.25" customHeight="1">
      <c r="A419" s="87"/>
      <c r="K419" s="5"/>
      <c r="L419" s="5"/>
    </row>
    <row r="420" spans="1:12" ht="14.25" customHeight="1">
      <c r="A420" s="87"/>
      <c r="K420" s="5"/>
      <c r="L420" s="5"/>
    </row>
    <row r="421" spans="1:12" ht="14.25" customHeight="1">
      <c r="A421" s="87"/>
      <c r="K421" s="5"/>
      <c r="L421" s="5"/>
    </row>
    <row r="422" spans="1:12" ht="14.25" customHeight="1">
      <c r="A422" s="87"/>
      <c r="K422" s="5"/>
      <c r="L422" s="5"/>
    </row>
    <row r="423" spans="1:12" ht="14.25" customHeight="1">
      <c r="A423" s="87"/>
      <c r="K423" s="5"/>
      <c r="L423" s="5"/>
    </row>
    <row r="424" spans="1:12" ht="14.25" customHeight="1">
      <c r="A424" s="87"/>
      <c r="K424" s="5"/>
      <c r="L424" s="5"/>
    </row>
    <row r="425" spans="1:12" ht="14.25" customHeight="1">
      <c r="A425" s="87"/>
      <c r="K425" s="5"/>
      <c r="L425" s="5"/>
    </row>
    <row r="426" spans="1:12" ht="14.25" customHeight="1">
      <c r="A426" s="87"/>
      <c r="K426" s="5"/>
      <c r="L426" s="5"/>
    </row>
    <row r="427" spans="1:12" ht="14.25" customHeight="1">
      <c r="A427" s="87"/>
      <c r="K427" s="5"/>
      <c r="L427" s="5"/>
    </row>
    <row r="428" spans="1:12" ht="14.25" customHeight="1">
      <c r="A428" s="87"/>
      <c r="K428" s="5"/>
      <c r="L428" s="5"/>
    </row>
    <row r="429" spans="1:12" ht="14.25" customHeight="1">
      <c r="A429" s="87"/>
      <c r="K429" s="5"/>
      <c r="L429" s="5"/>
    </row>
    <row r="430" spans="1:12" ht="14.25" customHeight="1">
      <c r="A430" s="87"/>
      <c r="K430" s="5"/>
      <c r="L430" s="5"/>
    </row>
    <row r="431" spans="1:12" ht="14.25" customHeight="1">
      <c r="A431" s="87"/>
      <c r="K431" s="5"/>
      <c r="L431" s="5"/>
    </row>
    <row r="432" spans="1:12" ht="14.25" customHeight="1">
      <c r="A432" s="87"/>
      <c r="K432" s="5"/>
      <c r="L432" s="5"/>
    </row>
    <row r="433" spans="1:12" ht="14.25" customHeight="1">
      <c r="A433" s="87"/>
      <c r="K433" s="5"/>
      <c r="L433" s="5"/>
    </row>
    <row r="434" spans="1:12" ht="14.25" customHeight="1">
      <c r="A434" s="87"/>
      <c r="K434" s="5"/>
      <c r="L434" s="5"/>
    </row>
    <row r="435" spans="1:12" ht="14.25" customHeight="1">
      <c r="A435" s="87"/>
      <c r="K435" s="5"/>
      <c r="L435" s="5"/>
    </row>
    <row r="436" spans="1:12" ht="14.25" customHeight="1">
      <c r="A436" s="87"/>
      <c r="K436" s="5"/>
      <c r="L436" s="5"/>
    </row>
    <row r="437" spans="1:12" ht="14.25" customHeight="1">
      <c r="A437" s="87"/>
      <c r="K437" s="5"/>
      <c r="L437" s="5"/>
    </row>
    <row r="438" spans="1:12" ht="14.25" customHeight="1">
      <c r="A438" s="87"/>
      <c r="K438" s="5"/>
      <c r="L438" s="5"/>
    </row>
    <row r="439" spans="1:12" ht="14.25" customHeight="1">
      <c r="A439" s="87"/>
      <c r="K439" s="5"/>
      <c r="L439" s="5"/>
    </row>
    <row r="440" spans="1:12" ht="14.25" customHeight="1">
      <c r="A440" s="87"/>
      <c r="K440" s="5"/>
      <c r="L440" s="5"/>
    </row>
    <row r="441" spans="1:12" ht="14.25" customHeight="1">
      <c r="A441" s="87"/>
      <c r="K441" s="5"/>
      <c r="L441" s="5"/>
    </row>
    <row r="442" spans="1:12" ht="14.25" customHeight="1">
      <c r="A442" s="87"/>
      <c r="K442" s="5"/>
      <c r="L442" s="5"/>
    </row>
    <row r="443" spans="1:12" ht="14.25" customHeight="1">
      <c r="A443" s="87"/>
      <c r="K443" s="5"/>
      <c r="L443" s="5"/>
    </row>
    <row r="444" spans="1:12" ht="14.25" customHeight="1">
      <c r="A444" s="87"/>
      <c r="K444" s="5"/>
      <c r="L444" s="5"/>
    </row>
    <row r="445" spans="1:12" ht="14.25" customHeight="1">
      <c r="A445" s="87"/>
      <c r="K445" s="5"/>
      <c r="L445" s="5"/>
    </row>
    <row r="446" spans="1:12" ht="14.25" customHeight="1">
      <c r="A446" s="87"/>
      <c r="K446" s="5"/>
      <c r="L446" s="5"/>
    </row>
    <row r="447" spans="1:12" ht="14.25" customHeight="1">
      <c r="A447" s="87"/>
      <c r="K447" s="5"/>
      <c r="L447" s="5"/>
    </row>
    <row r="448" spans="1:12" ht="14.25" customHeight="1">
      <c r="A448" s="87"/>
      <c r="K448" s="5"/>
      <c r="L448" s="5"/>
    </row>
    <row r="449" spans="1:12" ht="14.25" customHeight="1">
      <c r="A449" s="87"/>
      <c r="K449" s="5"/>
      <c r="L449" s="5"/>
    </row>
    <row r="450" spans="1:12" ht="14.25" customHeight="1">
      <c r="A450" s="87"/>
      <c r="K450" s="5"/>
      <c r="L450" s="5"/>
    </row>
    <row r="451" spans="1:12" ht="14.25" customHeight="1">
      <c r="A451" s="87"/>
      <c r="K451" s="5"/>
      <c r="L451" s="5"/>
    </row>
    <row r="452" spans="1:12" ht="14.25" customHeight="1">
      <c r="A452" s="87"/>
      <c r="K452" s="5"/>
      <c r="L452" s="5"/>
    </row>
    <row r="453" spans="1:12" ht="14.25" customHeight="1">
      <c r="A453" s="87"/>
      <c r="K453" s="5"/>
      <c r="L453" s="5"/>
    </row>
    <row r="454" spans="1:12" ht="14.25" customHeight="1">
      <c r="A454" s="87"/>
      <c r="K454" s="5"/>
      <c r="L454" s="5"/>
    </row>
    <row r="455" spans="1:12" ht="14.25" customHeight="1">
      <c r="A455" s="87"/>
      <c r="K455" s="5"/>
      <c r="L455" s="5"/>
    </row>
    <row r="456" spans="1:12" ht="14.25" customHeight="1">
      <c r="A456" s="87"/>
      <c r="K456" s="5"/>
      <c r="L456" s="5"/>
    </row>
    <row r="457" spans="1:12" ht="14.25" customHeight="1">
      <c r="A457" s="87"/>
      <c r="K457" s="5"/>
      <c r="L457" s="5"/>
    </row>
    <row r="458" spans="1:12" ht="14.25" customHeight="1">
      <c r="A458" s="87"/>
      <c r="K458" s="5"/>
      <c r="L458" s="5"/>
    </row>
    <row r="459" spans="1:12" ht="14.25" customHeight="1">
      <c r="A459" s="87"/>
      <c r="K459" s="5"/>
      <c r="L459" s="5"/>
    </row>
    <row r="460" spans="1:12" ht="14.25" customHeight="1">
      <c r="A460" s="87"/>
      <c r="K460" s="5"/>
      <c r="L460" s="5"/>
    </row>
    <row r="461" spans="1:12" ht="14.25" customHeight="1">
      <c r="A461" s="87"/>
      <c r="K461" s="5"/>
      <c r="L461" s="5"/>
    </row>
    <row r="462" spans="1:12" ht="14.25" customHeight="1">
      <c r="A462" s="87"/>
      <c r="K462" s="5"/>
      <c r="L462" s="5"/>
    </row>
    <row r="463" spans="1:12" ht="14.25" customHeight="1">
      <c r="A463" s="87"/>
      <c r="K463" s="5"/>
      <c r="L463" s="5"/>
    </row>
    <row r="464" spans="1:12" ht="14.25" customHeight="1">
      <c r="A464" s="87"/>
      <c r="K464" s="5"/>
      <c r="L464" s="5"/>
    </row>
    <row r="465" spans="1:12" ht="14.25" customHeight="1">
      <c r="A465" s="87"/>
      <c r="K465" s="5"/>
      <c r="L465" s="5"/>
    </row>
    <row r="466" spans="1:12" ht="14.25" customHeight="1">
      <c r="A466" s="87"/>
      <c r="K466" s="5"/>
      <c r="L466" s="5"/>
    </row>
    <row r="467" spans="1:12" ht="14.25" customHeight="1">
      <c r="A467" s="87"/>
      <c r="K467" s="5"/>
      <c r="L467" s="5"/>
    </row>
    <row r="468" spans="1:12" ht="14.25" customHeight="1">
      <c r="A468" s="87"/>
      <c r="K468" s="5"/>
      <c r="L468" s="5"/>
    </row>
    <row r="469" spans="1:12" ht="14.25" customHeight="1">
      <c r="A469" s="87"/>
      <c r="K469" s="5"/>
      <c r="L469" s="5"/>
    </row>
    <row r="470" spans="1:12" ht="14.25" customHeight="1">
      <c r="A470" s="87"/>
      <c r="K470" s="5"/>
      <c r="L470" s="5"/>
    </row>
    <row r="471" spans="1:12" ht="14.25" customHeight="1">
      <c r="A471" s="87"/>
      <c r="K471" s="5"/>
      <c r="L471" s="5"/>
    </row>
    <row r="472" spans="1:12" ht="14.25" customHeight="1">
      <c r="A472" s="87"/>
      <c r="K472" s="5"/>
      <c r="L472" s="5"/>
    </row>
    <row r="473" spans="1:12" ht="14.25" customHeight="1">
      <c r="A473" s="87"/>
      <c r="K473" s="5"/>
      <c r="L473" s="5"/>
    </row>
    <row r="474" spans="1:12" ht="14.25" customHeight="1">
      <c r="A474" s="87"/>
      <c r="K474" s="5"/>
      <c r="L474" s="5"/>
    </row>
    <row r="475" spans="1:12" ht="14.25" customHeight="1">
      <c r="A475" s="87"/>
      <c r="K475" s="5"/>
      <c r="L475" s="5"/>
    </row>
    <row r="476" spans="1:12" ht="14.25" customHeight="1">
      <c r="A476" s="87"/>
      <c r="K476" s="5"/>
      <c r="L476" s="5"/>
    </row>
    <row r="477" spans="1:12" ht="14.25" customHeight="1">
      <c r="A477" s="87"/>
      <c r="K477" s="5"/>
      <c r="L477" s="5"/>
    </row>
    <row r="478" spans="1:12" ht="14.25" customHeight="1">
      <c r="A478" s="87"/>
      <c r="K478" s="5"/>
      <c r="L478" s="5"/>
    </row>
    <row r="479" spans="1:12" ht="14.25" customHeight="1">
      <c r="A479" s="87"/>
      <c r="K479" s="5"/>
      <c r="L479" s="5"/>
    </row>
    <row r="480" spans="1:12" ht="14.25" customHeight="1">
      <c r="A480" s="87"/>
      <c r="K480" s="5"/>
      <c r="L480" s="5"/>
    </row>
    <row r="481" spans="1:12" ht="14.25" customHeight="1">
      <c r="A481" s="87"/>
      <c r="K481" s="5"/>
      <c r="L481" s="5"/>
    </row>
    <row r="482" spans="1:12" ht="14.25" customHeight="1">
      <c r="A482" s="87"/>
      <c r="K482" s="5"/>
      <c r="L482" s="5"/>
    </row>
    <row r="483" spans="1:12" ht="14.25" customHeight="1">
      <c r="A483" s="87"/>
      <c r="K483" s="5"/>
      <c r="L483" s="5"/>
    </row>
    <row r="484" spans="1:12" ht="14.25" customHeight="1">
      <c r="A484" s="87"/>
      <c r="K484" s="5"/>
      <c r="L484" s="5"/>
    </row>
    <row r="485" spans="1:12" ht="14.25" customHeight="1">
      <c r="A485" s="87"/>
      <c r="K485" s="5"/>
      <c r="L485" s="5"/>
    </row>
    <row r="486" spans="1:12" ht="14.25" customHeight="1">
      <c r="A486" s="87"/>
      <c r="K486" s="5"/>
      <c r="L486" s="5"/>
    </row>
    <row r="487" spans="1:12" ht="14.25" customHeight="1">
      <c r="A487" s="87"/>
      <c r="K487" s="5"/>
      <c r="L487" s="5"/>
    </row>
    <row r="488" spans="1:12" ht="14.25" customHeight="1">
      <c r="A488" s="87"/>
      <c r="K488" s="5"/>
      <c r="L488" s="5"/>
    </row>
    <row r="489" spans="1:12" ht="14.25" customHeight="1">
      <c r="A489" s="87"/>
      <c r="K489" s="5"/>
      <c r="L489" s="5"/>
    </row>
    <row r="490" spans="1:12" ht="14.25" customHeight="1">
      <c r="A490" s="87"/>
      <c r="K490" s="5"/>
      <c r="L490" s="5"/>
    </row>
    <row r="491" spans="1:12" ht="14.25" customHeight="1">
      <c r="A491" s="87"/>
      <c r="K491" s="5"/>
      <c r="L491" s="5"/>
    </row>
    <row r="492" spans="1:12" ht="14.25" customHeight="1">
      <c r="A492" s="87"/>
      <c r="K492" s="5"/>
      <c r="L492" s="5"/>
    </row>
    <row r="493" spans="1:12" ht="14.25" customHeight="1">
      <c r="A493" s="87"/>
      <c r="K493" s="5"/>
      <c r="L493" s="5"/>
    </row>
    <row r="494" spans="1:12" ht="14.25" customHeight="1">
      <c r="A494" s="87"/>
      <c r="K494" s="5"/>
      <c r="L494" s="5"/>
    </row>
    <row r="495" spans="1:12" ht="14.25" customHeight="1">
      <c r="A495" s="87"/>
      <c r="K495" s="5"/>
      <c r="L495" s="5"/>
    </row>
    <row r="496" spans="1:12" ht="14.25" customHeight="1">
      <c r="A496" s="87"/>
      <c r="K496" s="5"/>
      <c r="L496" s="5"/>
    </row>
    <row r="497" spans="1:12" ht="14.25" customHeight="1">
      <c r="A497" s="87"/>
      <c r="K497" s="5"/>
      <c r="L497" s="5"/>
    </row>
    <row r="498" spans="1:12" ht="14.25" customHeight="1">
      <c r="A498" s="87"/>
      <c r="K498" s="5"/>
      <c r="L498" s="5"/>
    </row>
    <row r="499" spans="1:12" ht="14.25" customHeight="1">
      <c r="A499" s="87"/>
      <c r="K499" s="5"/>
      <c r="L499" s="5"/>
    </row>
    <row r="500" spans="1:12" ht="14.25" customHeight="1">
      <c r="A500" s="87"/>
      <c r="K500" s="5"/>
      <c r="L500" s="5"/>
    </row>
    <row r="501" spans="1:12" ht="14.25" customHeight="1">
      <c r="A501" s="87"/>
      <c r="K501" s="5"/>
      <c r="L501" s="5"/>
    </row>
    <row r="502" spans="1:12" ht="14.25" customHeight="1">
      <c r="A502" s="87"/>
      <c r="K502" s="5"/>
      <c r="L502" s="5"/>
    </row>
    <row r="503" spans="1:12" ht="14.25" customHeight="1">
      <c r="A503" s="87"/>
      <c r="K503" s="5"/>
      <c r="L503" s="5"/>
    </row>
    <row r="504" spans="1:12" ht="14.25" customHeight="1">
      <c r="A504" s="87"/>
      <c r="K504" s="5"/>
      <c r="L504" s="5"/>
    </row>
    <row r="505" spans="1:12" ht="14.25" customHeight="1">
      <c r="A505" s="87"/>
      <c r="K505" s="5"/>
      <c r="L505" s="5"/>
    </row>
    <row r="506" spans="1:12" ht="14.25" customHeight="1">
      <c r="A506" s="87"/>
      <c r="K506" s="5"/>
      <c r="L506" s="5"/>
    </row>
    <row r="507" spans="1:12" ht="14.25" customHeight="1">
      <c r="A507" s="87"/>
      <c r="K507" s="5"/>
      <c r="L507" s="5"/>
    </row>
    <row r="508" spans="1:12" ht="14.25" customHeight="1">
      <c r="A508" s="87"/>
      <c r="K508" s="5"/>
      <c r="L508" s="5"/>
    </row>
    <row r="509" spans="1:12" ht="14.25" customHeight="1">
      <c r="A509" s="87"/>
      <c r="K509" s="5"/>
      <c r="L509" s="5"/>
    </row>
    <row r="510" spans="1:12" ht="14.25" customHeight="1">
      <c r="A510" s="87"/>
      <c r="K510" s="5"/>
      <c r="L510" s="5"/>
    </row>
    <row r="511" spans="1:12" ht="14.25" customHeight="1">
      <c r="A511" s="87"/>
      <c r="K511" s="5"/>
      <c r="L511" s="5"/>
    </row>
    <row r="512" spans="1:12" ht="14.25" customHeight="1">
      <c r="A512" s="87"/>
      <c r="K512" s="5"/>
      <c r="L512" s="5"/>
    </row>
    <row r="513" spans="1:12" ht="14.25" customHeight="1">
      <c r="A513" s="87"/>
      <c r="K513" s="5"/>
      <c r="L513" s="5"/>
    </row>
    <row r="514" spans="1:12" ht="14.25" customHeight="1">
      <c r="A514" s="87"/>
      <c r="K514" s="5"/>
      <c r="L514" s="5"/>
    </row>
    <row r="515" spans="1:12" ht="14.25" customHeight="1">
      <c r="A515" s="87"/>
      <c r="K515" s="5"/>
      <c r="L515" s="5"/>
    </row>
    <row r="516" spans="1:12" ht="14.25" customHeight="1">
      <c r="A516" s="87"/>
      <c r="K516" s="5"/>
      <c r="L516" s="5"/>
    </row>
    <row r="517" spans="1:12" ht="14.25" customHeight="1">
      <c r="A517" s="87"/>
      <c r="K517" s="5"/>
      <c r="L517" s="5"/>
    </row>
    <row r="518" spans="1:12" ht="14.25" customHeight="1">
      <c r="A518" s="87"/>
      <c r="K518" s="5"/>
      <c r="L518" s="5"/>
    </row>
    <row r="519" spans="1:12" ht="14.25" customHeight="1">
      <c r="A519" s="87"/>
      <c r="K519" s="5"/>
      <c r="L519" s="5"/>
    </row>
    <row r="520" spans="1:12" ht="14.25" customHeight="1">
      <c r="A520" s="87"/>
      <c r="K520" s="5"/>
      <c r="L520" s="5"/>
    </row>
    <row r="521" spans="1:12" ht="14.25" customHeight="1">
      <c r="A521" s="87"/>
      <c r="K521" s="5"/>
      <c r="L521" s="5"/>
    </row>
    <row r="522" spans="1:12" ht="14.25" customHeight="1">
      <c r="A522" s="87"/>
      <c r="K522" s="5"/>
      <c r="L522" s="5"/>
    </row>
    <row r="523" spans="1:12" ht="14.25" customHeight="1">
      <c r="A523" s="87"/>
      <c r="K523" s="5"/>
      <c r="L523" s="5"/>
    </row>
    <row r="524" spans="1:12" ht="14.25" customHeight="1">
      <c r="A524" s="87"/>
      <c r="K524" s="5"/>
      <c r="L524" s="5"/>
    </row>
    <row r="525" spans="1:12" ht="14.25" customHeight="1">
      <c r="A525" s="87"/>
      <c r="K525" s="5"/>
      <c r="L525" s="5"/>
    </row>
    <row r="526" spans="1:12" ht="14.25" customHeight="1">
      <c r="A526" s="87"/>
      <c r="K526" s="5"/>
      <c r="L526" s="5"/>
    </row>
    <row r="527" spans="1:12" ht="14.25" customHeight="1">
      <c r="A527" s="87"/>
      <c r="K527" s="5"/>
      <c r="L527" s="5"/>
    </row>
    <row r="528" spans="1:12" ht="14.25" customHeight="1">
      <c r="A528" s="87"/>
      <c r="K528" s="5"/>
      <c r="L528" s="5"/>
    </row>
    <row r="529" spans="1:12" ht="14.25" customHeight="1">
      <c r="A529" s="87"/>
      <c r="K529" s="5"/>
      <c r="L529" s="5"/>
    </row>
    <row r="530" spans="1:12" ht="14.25" customHeight="1">
      <c r="A530" s="87"/>
      <c r="K530" s="5"/>
      <c r="L530" s="5"/>
    </row>
    <row r="531" spans="1:12" ht="14.25" customHeight="1">
      <c r="A531" s="87"/>
      <c r="K531" s="5"/>
      <c r="L531" s="5"/>
    </row>
    <row r="532" spans="1:12" ht="14.25" customHeight="1">
      <c r="A532" s="87"/>
      <c r="K532" s="5"/>
      <c r="L532" s="5"/>
    </row>
    <row r="533" spans="1:12" ht="14.25" customHeight="1">
      <c r="A533" s="87"/>
      <c r="K533" s="5"/>
      <c r="L533" s="5"/>
    </row>
    <row r="534" spans="1:12" ht="14.25" customHeight="1">
      <c r="A534" s="87"/>
      <c r="K534" s="5"/>
      <c r="L534" s="5"/>
    </row>
    <row r="535" spans="1:12" ht="14.25" customHeight="1">
      <c r="A535" s="87"/>
      <c r="K535" s="5"/>
      <c r="L535" s="5"/>
    </row>
    <row r="536" spans="1:12" ht="14.25" customHeight="1">
      <c r="A536" s="87"/>
      <c r="K536" s="5"/>
      <c r="L536" s="5"/>
    </row>
    <row r="537" spans="1:12" ht="14.25" customHeight="1">
      <c r="A537" s="87"/>
      <c r="K537" s="5"/>
      <c r="L537" s="5"/>
    </row>
    <row r="538" spans="1:12" ht="14.25" customHeight="1">
      <c r="A538" s="87"/>
      <c r="K538" s="5"/>
      <c r="L538" s="5"/>
    </row>
    <row r="539" spans="1:12" ht="14.25" customHeight="1">
      <c r="A539" s="87"/>
      <c r="K539" s="5"/>
      <c r="L539" s="5"/>
    </row>
    <row r="540" spans="1:12" ht="14.25" customHeight="1">
      <c r="A540" s="87"/>
      <c r="K540" s="5"/>
      <c r="L540" s="5"/>
    </row>
    <row r="541" spans="1:12" ht="14.25" customHeight="1">
      <c r="A541" s="87"/>
      <c r="K541" s="5"/>
      <c r="L541" s="5"/>
    </row>
    <row r="542" spans="1:12" ht="14.25" customHeight="1">
      <c r="A542" s="87"/>
      <c r="K542" s="5"/>
      <c r="L542" s="5"/>
    </row>
    <row r="543" spans="1:12" ht="14.25" customHeight="1">
      <c r="A543" s="87"/>
      <c r="K543" s="5"/>
      <c r="L543" s="5"/>
    </row>
    <row r="544" spans="1:12" ht="14.25" customHeight="1">
      <c r="A544" s="87"/>
      <c r="K544" s="5"/>
      <c r="L544" s="5"/>
    </row>
    <row r="545" spans="1:12" ht="14.25" customHeight="1">
      <c r="A545" s="87"/>
      <c r="K545" s="5"/>
      <c r="L545" s="5"/>
    </row>
    <row r="546" spans="1:12" ht="14.25" customHeight="1">
      <c r="A546" s="87"/>
      <c r="K546" s="5"/>
      <c r="L546" s="5"/>
    </row>
    <row r="547" spans="1:12" ht="14.25" customHeight="1">
      <c r="A547" s="87"/>
      <c r="K547" s="5"/>
      <c r="L547" s="5"/>
    </row>
    <row r="548" spans="1:12" ht="14.25" customHeight="1">
      <c r="A548" s="87"/>
      <c r="K548" s="5"/>
      <c r="L548" s="5"/>
    </row>
    <row r="549" spans="1:12" ht="14.25" customHeight="1">
      <c r="A549" s="87"/>
      <c r="K549" s="5"/>
      <c r="L549" s="5"/>
    </row>
    <row r="550" spans="1:12" ht="14.25" customHeight="1">
      <c r="A550" s="87"/>
      <c r="K550" s="5"/>
      <c r="L550" s="5"/>
    </row>
    <row r="551" spans="1:12" ht="14.25" customHeight="1">
      <c r="A551" s="87"/>
      <c r="K551" s="5"/>
      <c r="L551" s="5"/>
    </row>
    <row r="552" spans="1:12" ht="14.25" customHeight="1">
      <c r="A552" s="87"/>
      <c r="K552" s="5"/>
      <c r="L552" s="5"/>
    </row>
    <row r="553" spans="1:12" ht="14.25" customHeight="1">
      <c r="A553" s="87"/>
      <c r="K553" s="5"/>
      <c r="L553" s="5"/>
    </row>
    <row r="554" spans="1:12" ht="14.25" customHeight="1">
      <c r="A554" s="87"/>
      <c r="K554" s="5"/>
      <c r="L554" s="5"/>
    </row>
    <row r="555" spans="1:12" ht="14.25" customHeight="1">
      <c r="A555" s="87"/>
      <c r="K555" s="5"/>
      <c r="L555" s="5"/>
    </row>
    <row r="556" spans="1:12" ht="14.25" customHeight="1">
      <c r="A556" s="87"/>
      <c r="K556" s="5"/>
      <c r="L556" s="5"/>
    </row>
    <row r="557" spans="1:12" ht="14.25" customHeight="1">
      <c r="A557" s="87"/>
      <c r="K557" s="5"/>
      <c r="L557" s="5"/>
    </row>
    <row r="558" spans="1:12" ht="14.25" customHeight="1">
      <c r="A558" s="87"/>
      <c r="K558" s="5"/>
      <c r="L558" s="5"/>
    </row>
    <row r="559" spans="1:12" ht="14.25" customHeight="1">
      <c r="A559" s="87"/>
      <c r="K559" s="5"/>
      <c r="L559" s="5"/>
    </row>
    <row r="560" spans="1:12" ht="14.25" customHeight="1">
      <c r="A560" s="87"/>
      <c r="K560" s="5"/>
      <c r="L560" s="5"/>
    </row>
    <row r="561" spans="1:12" ht="14.25" customHeight="1">
      <c r="A561" s="87"/>
      <c r="K561" s="5"/>
      <c r="L561" s="5"/>
    </row>
    <row r="562" spans="1:12" ht="14.25" customHeight="1">
      <c r="A562" s="87"/>
      <c r="K562" s="5"/>
      <c r="L562" s="5"/>
    </row>
    <row r="563" spans="1:12" ht="14.25" customHeight="1">
      <c r="A563" s="87"/>
      <c r="K563" s="5"/>
      <c r="L563" s="5"/>
    </row>
    <row r="564" spans="1:12" ht="14.25" customHeight="1">
      <c r="A564" s="87"/>
      <c r="K564" s="5"/>
      <c r="L564" s="5"/>
    </row>
    <row r="565" spans="1:12" ht="14.25" customHeight="1">
      <c r="A565" s="87"/>
      <c r="K565" s="5"/>
      <c r="L565" s="5"/>
    </row>
    <row r="566" spans="1:12" ht="14.25" customHeight="1">
      <c r="A566" s="87"/>
      <c r="K566" s="5"/>
      <c r="L566" s="5"/>
    </row>
    <row r="567" spans="1:12" ht="14.25" customHeight="1">
      <c r="A567" s="87"/>
      <c r="K567" s="5"/>
      <c r="L567" s="5"/>
    </row>
    <row r="568" spans="1:12" ht="14.25" customHeight="1">
      <c r="A568" s="87"/>
      <c r="K568" s="5"/>
      <c r="L568" s="5"/>
    </row>
    <row r="569" spans="1:12" ht="14.25" customHeight="1">
      <c r="A569" s="87"/>
      <c r="K569" s="5"/>
      <c r="L569" s="5"/>
    </row>
    <row r="570" spans="1:12" ht="14.25" customHeight="1">
      <c r="A570" s="87"/>
      <c r="K570" s="5"/>
      <c r="L570" s="5"/>
    </row>
    <row r="571" spans="1:12" ht="14.25" customHeight="1">
      <c r="A571" s="87"/>
      <c r="K571" s="5"/>
      <c r="L571" s="5"/>
    </row>
    <row r="572" spans="1:12" ht="14.25" customHeight="1">
      <c r="A572" s="87"/>
      <c r="K572" s="5"/>
      <c r="L572" s="5"/>
    </row>
    <row r="573" spans="1:12" ht="14.25" customHeight="1">
      <c r="A573" s="87"/>
      <c r="K573" s="5"/>
      <c r="L573" s="5"/>
    </row>
    <row r="574" spans="1:12" ht="14.25" customHeight="1">
      <c r="A574" s="87"/>
      <c r="K574" s="5"/>
      <c r="L574" s="5"/>
    </row>
    <row r="575" spans="1:12" ht="14.25" customHeight="1">
      <c r="A575" s="87"/>
      <c r="K575" s="5"/>
      <c r="L575" s="5"/>
    </row>
    <row r="576" spans="1:12" ht="14.25" customHeight="1">
      <c r="A576" s="87"/>
      <c r="K576" s="5"/>
      <c r="L576" s="5"/>
    </row>
    <row r="577" spans="1:12" ht="14.25" customHeight="1">
      <c r="A577" s="87"/>
      <c r="K577" s="5"/>
      <c r="L577" s="5"/>
    </row>
    <row r="578" spans="1:12" ht="14.25" customHeight="1">
      <c r="A578" s="87"/>
      <c r="K578" s="5"/>
      <c r="L578" s="5"/>
    </row>
    <row r="579" spans="1:12" ht="14.25" customHeight="1">
      <c r="A579" s="87"/>
      <c r="K579" s="5"/>
      <c r="L579" s="5"/>
    </row>
    <row r="580" spans="1:12" ht="14.25" customHeight="1">
      <c r="A580" s="87"/>
      <c r="K580" s="5"/>
      <c r="L580" s="5"/>
    </row>
    <row r="581" spans="1:12" ht="14.25" customHeight="1">
      <c r="A581" s="87"/>
      <c r="K581" s="5"/>
      <c r="L581" s="5"/>
    </row>
    <row r="582" spans="1:12" ht="14.25" customHeight="1">
      <c r="A582" s="87"/>
      <c r="K582" s="5"/>
      <c r="L582" s="5"/>
    </row>
    <row r="583" spans="1:12" ht="14.25" customHeight="1">
      <c r="A583" s="87"/>
      <c r="K583" s="5"/>
      <c r="L583" s="5"/>
    </row>
    <row r="584" spans="1:12" ht="14.25" customHeight="1">
      <c r="A584" s="87"/>
      <c r="K584" s="5"/>
      <c r="L584" s="5"/>
    </row>
    <row r="585" spans="1:12" ht="14.25" customHeight="1">
      <c r="A585" s="87"/>
      <c r="K585" s="5"/>
      <c r="L585" s="5"/>
    </row>
    <row r="586" spans="1:12" ht="14.25" customHeight="1">
      <c r="A586" s="87"/>
      <c r="K586" s="5"/>
      <c r="L586" s="5"/>
    </row>
    <row r="587" spans="1:12" ht="14.25" customHeight="1">
      <c r="A587" s="87"/>
      <c r="K587" s="5"/>
      <c r="L587" s="5"/>
    </row>
    <row r="588" spans="1:12" ht="14.25" customHeight="1">
      <c r="A588" s="87"/>
      <c r="K588" s="5"/>
      <c r="L588" s="5"/>
    </row>
    <row r="589" spans="1:12" ht="14.25" customHeight="1">
      <c r="A589" s="87"/>
      <c r="K589" s="5"/>
      <c r="L589" s="5"/>
    </row>
    <row r="590" spans="1:12" ht="14.25" customHeight="1">
      <c r="A590" s="87"/>
      <c r="K590" s="5"/>
      <c r="L590" s="5"/>
    </row>
    <row r="591" spans="1:12" ht="14.25" customHeight="1">
      <c r="A591" s="87"/>
      <c r="K591" s="5"/>
      <c r="L591" s="5"/>
    </row>
    <row r="592" spans="1:12" ht="14.25" customHeight="1">
      <c r="A592" s="87"/>
      <c r="K592" s="5"/>
      <c r="L592" s="5"/>
    </row>
    <row r="593" spans="1:12" ht="14.25" customHeight="1">
      <c r="A593" s="87"/>
      <c r="K593" s="5"/>
      <c r="L593" s="5"/>
    </row>
    <row r="594" spans="1:12" ht="14.25" customHeight="1">
      <c r="A594" s="87"/>
      <c r="K594" s="5"/>
      <c r="L594" s="5"/>
    </row>
    <row r="595" spans="1:12" ht="14.25" customHeight="1">
      <c r="A595" s="87"/>
      <c r="K595" s="5"/>
      <c r="L595" s="5"/>
    </row>
    <row r="596" spans="1:12" ht="14.25" customHeight="1">
      <c r="A596" s="87"/>
      <c r="K596" s="5"/>
      <c r="L596" s="5"/>
    </row>
    <row r="597" spans="1:12" ht="14.25" customHeight="1">
      <c r="A597" s="87"/>
      <c r="K597" s="5"/>
      <c r="L597" s="5"/>
    </row>
    <row r="598" spans="1:12" ht="14.25" customHeight="1">
      <c r="A598" s="87"/>
      <c r="K598" s="5"/>
      <c r="L598" s="5"/>
    </row>
    <row r="599" spans="1:12" ht="14.25" customHeight="1">
      <c r="A599" s="87"/>
      <c r="K599" s="5"/>
      <c r="L599" s="5"/>
    </row>
    <row r="600" spans="1:12" ht="14.25" customHeight="1">
      <c r="A600" s="87"/>
      <c r="K600" s="5"/>
      <c r="L600" s="5"/>
    </row>
    <row r="601" spans="1:12" ht="14.25" customHeight="1">
      <c r="A601" s="87"/>
      <c r="K601" s="5"/>
      <c r="L601" s="5"/>
    </row>
    <row r="602" spans="1:12" ht="14.25" customHeight="1">
      <c r="A602" s="87"/>
      <c r="K602" s="5"/>
      <c r="L602" s="5"/>
    </row>
    <row r="603" spans="1:12" ht="14.25" customHeight="1">
      <c r="A603" s="87"/>
      <c r="K603" s="5"/>
      <c r="L603" s="5"/>
    </row>
    <row r="604" spans="1:12" ht="14.25" customHeight="1">
      <c r="A604" s="87"/>
      <c r="K604" s="5"/>
      <c r="L604" s="5"/>
    </row>
    <row r="605" spans="1:12" ht="14.25" customHeight="1">
      <c r="A605" s="87"/>
      <c r="K605" s="5"/>
      <c r="L605" s="5"/>
    </row>
    <row r="606" spans="1:12" ht="14.25" customHeight="1">
      <c r="A606" s="87"/>
      <c r="K606" s="5"/>
      <c r="L606" s="5"/>
    </row>
    <row r="607" spans="1:12" ht="14.25" customHeight="1">
      <c r="A607" s="87"/>
      <c r="K607" s="5"/>
      <c r="L607" s="5"/>
    </row>
    <row r="608" spans="1:12" ht="14.25" customHeight="1">
      <c r="A608" s="87"/>
      <c r="K608" s="5"/>
      <c r="L608" s="5"/>
    </row>
    <row r="609" spans="1:12" ht="14.25" customHeight="1">
      <c r="A609" s="87"/>
      <c r="K609" s="5"/>
      <c r="L609" s="5"/>
    </row>
    <row r="610" spans="1:12" ht="14.25" customHeight="1">
      <c r="A610" s="87"/>
      <c r="K610" s="5"/>
      <c r="L610" s="5"/>
    </row>
    <row r="611" spans="1:12" ht="14.25" customHeight="1">
      <c r="A611" s="87"/>
      <c r="K611" s="5"/>
      <c r="L611" s="5"/>
    </row>
    <row r="612" spans="1:12" ht="14.25" customHeight="1">
      <c r="A612" s="87"/>
      <c r="K612" s="5"/>
      <c r="L612" s="5"/>
    </row>
    <row r="613" spans="1:12" ht="14.25" customHeight="1">
      <c r="A613" s="87"/>
      <c r="K613" s="5"/>
      <c r="L613" s="5"/>
    </row>
    <row r="614" spans="1:12" ht="14.25" customHeight="1">
      <c r="A614" s="87"/>
      <c r="K614" s="5"/>
      <c r="L614" s="5"/>
    </row>
    <row r="615" spans="1:12" ht="14.25" customHeight="1">
      <c r="A615" s="87"/>
      <c r="K615" s="5"/>
      <c r="L615" s="5"/>
    </row>
    <row r="616" spans="1:12" ht="14.25" customHeight="1">
      <c r="A616" s="87"/>
      <c r="K616" s="5"/>
      <c r="L616" s="5"/>
    </row>
    <row r="617" spans="1:12" ht="14.25" customHeight="1">
      <c r="A617" s="87"/>
      <c r="K617" s="5"/>
      <c r="L617" s="5"/>
    </row>
    <row r="618" spans="1:12" ht="14.25" customHeight="1">
      <c r="A618" s="87"/>
      <c r="K618" s="5"/>
      <c r="L618" s="5"/>
    </row>
    <row r="619" spans="1:12" ht="14.25" customHeight="1">
      <c r="A619" s="87"/>
      <c r="K619" s="5"/>
      <c r="L619" s="5"/>
    </row>
    <row r="620" spans="1:12" ht="14.25" customHeight="1">
      <c r="A620" s="87"/>
      <c r="K620" s="5"/>
      <c r="L620" s="5"/>
    </row>
    <row r="621" spans="1:12" ht="14.25" customHeight="1">
      <c r="A621" s="87"/>
      <c r="K621" s="5"/>
      <c r="L621" s="5"/>
    </row>
    <row r="622" spans="1:12" ht="14.25" customHeight="1">
      <c r="A622" s="87"/>
      <c r="K622" s="5"/>
      <c r="L622" s="5"/>
    </row>
    <row r="623" spans="1:12" ht="14.25" customHeight="1">
      <c r="A623" s="87"/>
      <c r="K623" s="5"/>
      <c r="L623" s="5"/>
    </row>
    <row r="624" spans="1:12" ht="14.25" customHeight="1">
      <c r="A624" s="87"/>
      <c r="K624" s="5"/>
      <c r="L624" s="5"/>
    </row>
    <row r="625" spans="1:12" ht="14.25" customHeight="1">
      <c r="A625" s="87"/>
      <c r="K625" s="5"/>
      <c r="L625" s="5"/>
    </row>
    <row r="626" spans="1:12" ht="14.25" customHeight="1">
      <c r="A626" s="87"/>
      <c r="K626" s="5"/>
      <c r="L626" s="5"/>
    </row>
    <row r="627" spans="1:12" ht="14.25" customHeight="1">
      <c r="A627" s="87"/>
      <c r="K627" s="5"/>
      <c r="L627" s="5"/>
    </row>
    <row r="628" spans="1:12" ht="14.25" customHeight="1">
      <c r="A628" s="87"/>
      <c r="K628" s="5"/>
      <c r="L628" s="5"/>
    </row>
    <row r="629" spans="1:12" ht="14.25" customHeight="1">
      <c r="A629" s="87"/>
      <c r="K629" s="5"/>
      <c r="L629" s="5"/>
    </row>
    <row r="630" spans="1:12" ht="14.25" customHeight="1">
      <c r="A630" s="87"/>
      <c r="K630" s="5"/>
      <c r="L630" s="5"/>
    </row>
    <row r="631" spans="1:12" ht="14.25" customHeight="1">
      <c r="A631" s="87"/>
      <c r="K631" s="5"/>
      <c r="L631" s="5"/>
    </row>
    <row r="632" spans="1:12" ht="14.25" customHeight="1">
      <c r="A632" s="87"/>
      <c r="K632" s="5"/>
      <c r="L632" s="5"/>
    </row>
    <row r="633" spans="1:12" ht="14.25" customHeight="1">
      <c r="A633" s="87"/>
      <c r="K633" s="5"/>
      <c r="L633" s="5"/>
    </row>
    <row r="634" spans="1:12" ht="14.25" customHeight="1">
      <c r="A634" s="87"/>
      <c r="K634" s="5"/>
      <c r="L634" s="5"/>
    </row>
    <row r="635" spans="1:12" ht="14.25" customHeight="1">
      <c r="A635" s="87"/>
      <c r="K635" s="5"/>
      <c r="L635" s="5"/>
    </row>
    <row r="636" spans="1:12" ht="14.25" customHeight="1">
      <c r="A636" s="87"/>
      <c r="K636" s="5"/>
      <c r="L636" s="5"/>
    </row>
    <row r="637" spans="1:12" ht="14.25" customHeight="1">
      <c r="A637" s="87"/>
      <c r="K637" s="5"/>
      <c r="L637" s="5"/>
    </row>
    <row r="638" spans="1:12" ht="14.25" customHeight="1">
      <c r="A638" s="87"/>
      <c r="K638" s="5"/>
      <c r="L638" s="5"/>
    </row>
    <row r="639" spans="1:12" ht="14.25" customHeight="1">
      <c r="A639" s="87"/>
      <c r="K639" s="5"/>
      <c r="L639" s="5"/>
    </row>
    <row r="640" spans="1:12" ht="14.25" customHeight="1">
      <c r="A640" s="87"/>
      <c r="K640" s="5"/>
      <c r="L640" s="5"/>
    </row>
    <row r="641" spans="1:12" ht="14.25" customHeight="1">
      <c r="A641" s="87"/>
      <c r="K641" s="5"/>
      <c r="L641" s="5"/>
    </row>
    <row r="642" spans="1:12" ht="14.25" customHeight="1">
      <c r="A642" s="87"/>
      <c r="K642" s="5"/>
      <c r="L642" s="5"/>
    </row>
    <row r="643" spans="1:12" ht="14.25" customHeight="1">
      <c r="A643" s="87"/>
      <c r="K643" s="5"/>
      <c r="L643" s="5"/>
    </row>
    <row r="644" spans="1:12" ht="14.25" customHeight="1">
      <c r="A644" s="87"/>
      <c r="K644" s="5"/>
      <c r="L644" s="5"/>
    </row>
    <row r="645" spans="1:12" ht="14.25" customHeight="1">
      <c r="A645" s="87"/>
      <c r="K645" s="5"/>
      <c r="L645" s="5"/>
    </row>
    <row r="646" spans="1:12" ht="14.25" customHeight="1">
      <c r="A646" s="87"/>
      <c r="K646" s="5"/>
      <c r="L646" s="5"/>
    </row>
    <row r="647" spans="1:12" ht="14.25" customHeight="1">
      <c r="A647" s="87"/>
      <c r="K647" s="5"/>
      <c r="L647" s="5"/>
    </row>
    <row r="648" spans="1:12" ht="14.25" customHeight="1">
      <c r="A648" s="87"/>
      <c r="K648" s="5"/>
      <c r="L648" s="5"/>
    </row>
    <row r="649" spans="1:12" ht="14.25" customHeight="1">
      <c r="A649" s="87"/>
      <c r="K649" s="5"/>
      <c r="L649" s="5"/>
    </row>
    <row r="650" spans="1:12" ht="14.25" customHeight="1">
      <c r="A650" s="87"/>
      <c r="K650" s="5"/>
      <c r="L650" s="5"/>
    </row>
    <row r="651" spans="1:12" ht="14.25" customHeight="1">
      <c r="A651" s="87"/>
      <c r="K651" s="5"/>
      <c r="L651" s="5"/>
    </row>
    <row r="652" spans="1:12" ht="14.25" customHeight="1">
      <c r="A652" s="87"/>
      <c r="K652" s="5"/>
      <c r="L652" s="5"/>
    </row>
    <row r="653" spans="1:12" ht="14.25" customHeight="1">
      <c r="A653" s="87"/>
      <c r="K653" s="5"/>
      <c r="L653" s="5"/>
    </row>
    <row r="654" spans="1:12" ht="14.25" customHeight="1">
      <c r="A654" s="87"/>
      <c r="K654" s="5"/>
      <c r="L654" s="5"/>
    </row>
    <row r="655" spans="1:12" ht="14.25" customHeight="1">
      <c r="A655" s="87"/>
      <c r="K655" s="5"/>
      <c r="L655" s="5"/>
    </row>
    <row r="656" spans="1:12" ht="14.25" customHeight="1">
      <c r="A656" s="87"/>
      <c r="K656" s="5"/>
      <c r="L656" s="5"/>
    </row>
    <row r="657" spans="1:12" ht="14.25" customHeight="1">
      <c r="A657" s="87"/>
      <c r="K657" s="5"/>
      <c r="L657" s="5"/>
    </row>
    <row r="658" spans="1:12" ht="14.25" customHeight="1">
      <c r="A658" s="87"/>
      <c r="K658" s="5"/>
      <c r="L658" s="5"/>
    </row>
    <row r="659" spans="1:12" ht="14.25" customHeight="1">
      <c r="A659" s="87"/>
      <c r="K659" s="5"/>
      <c r="L659" s="5"/>
    </row>
    <row r="660" spans="1:12" ht="14.25" customHeight="1">
      <c r="A660" s="87"/>
      <c r="K660" s="5"/>
      <c r="L660" s="5"/>
    </row>
    <row r="661" spans="1:12" ht="14.25" customHeight="1">
      <c r="A661" s="87"/>
      <c r="K661" s="5"/>
      <c r="L661" s="5"/>
    </row>
    <row r="662" spans="1:12" ht="14.25" customHeight="1">
      <c r="A662" s="87"/>
      <c r="K662" s="5"/>
      <c r="L662" s="5"/>
    </row>
    <row r="663" spans="1:12" ht="14.25" customHeight="1">
      <c r="A663" s="87"/>
      <c r="K663" s="5"/>
      <c r="L663" s="5"/>
    </row>
    <row r="664" spans="1:12" ht="14.25" customHeight="1">
      <c r="A664" s="87"/>
      <c r="K664" s="5"/>
      <c r="L664" s="5"/>
    </row>
    <row r="665" spans="1:12" ht="14.25" customHeight="1">
      <c r="A665" s="87"/>
      <c r="K665" s="5"/>
      <c r="L665" s="5"/>
    </row>
    <row r="666" spans="1:12" ht="14.25" customHeight="1">
      <c r="A666" s="87"/>
      <c r="K666" s="5"/>
      <c r="L666" s="5"/>
    </row>
    <row r="667" spans="1:12" ht="14.25" customHeight="1">
      <c r="A667" s="87"/>
      <c r="K667" s="5"/>
      <c r="L667" s="5"/>
    </row>
    <row r="668" spans="1:12" ht="14.25" customHeight="1">
      <c r="A668" s="87"/>
      <c r="K668" s="5"/>
      <c r="L668" s="5"/>
    </row>
    <row r="669" spans="1:12" ht="14.25" customHeight="1">
      <c r="A669" s="87"/>
      <c r="K669" s="5"/>
      <c r="L669" s="5"/>
    </row>
    <row r="670" spans="1:12" ht="14.25" customHeight="1">
      <c r="A670" s="87"/>
      <c r="K670" s="5"/>
      <c r="L670" s="5"/>
    </row>
    <row r="671" spans="1:12" ht="14.25" customHeight="1">
      <c r="A671" s="87"/>
      <c r="K671" s="5"/>
      <c r="L671" s="5"/>
    </row>
    <row r="672" spans="1:12" ht="14.25" customHeight="1">
      <c r="A672" s="87"/>
      <c r="K672" s="5"/>
      <c r="L672" s="5"/>
    </row>
    <row r="673" spans="1:12" ht="14.25" customHeight="1">
      <c r="A673" s="87"/>
      <c r="K673" s="5"/>
      <c r="L673" s="5"/>
    </row>
    <row r="674" spans="1:12" ht="14.25" customHeight="1">
      <c r="A674" s="87"/>
      <c r="K674" s="5"/>
      <c r="L674" s="5"/>
    </row>
    <row r="675" spans="1:12" ht="14.25" customHeight="1">
      <c r="A675" s="87"/>
      <c r="K675" s="5"/>
      <c r="L675" s="5"/>
    </row>
    <row r="676" spans="1:12" ht="14.25" customHeight="1">
      <c r="A676" s="87"/>
      <c r="K676" s="5"/>
      <c r="L676" s="5"/>
    </row>
    <row r="677" spans="1:12" ht="14.25" customHeight="1">
      <c r="A677" s="87"/>
      <c r="K677" s="5"/>
      <c r="L677" s="5"/>
    </row>
    <row r="678" spans="1:12" ht="14.25" customHeight="1">
      <c r="A678" s="87"/>
      <c r="K678" s="5"/>
      <c r="L678" s="5"/>
    </row>
    <row r="679" spans="1:12" ht="14.25" customHeight="1">
      <c r="A679" s="87"/>
      <c r="K679" s="5"/>
      <c r="L679" s="5"/>
    </row>
    <row r="680" spans="1:12" ht="14.25" customHeight="1">
      <c r="A680" s="87"/>
      <c r="K680" s="5"/>
      <c r="L680" s="5"/>
    </row>
    <row r="681" spans="1:12" ht="14.25" customHeight="1">
      <c r="A681" s="87"/>
      <c r="K681" s="5"/>
      <c r="L681" s="5"/>
    </row>
    <row r="682" spans="1:12" ht="14.25" customHeight="1">
      <c r="A682" s="87"/>
      <c r="K682" s="5"/>
      <c r="L682" s="5"/>
    </row>
    <row r="683" spans="1:12" ht="14.25" customHeight="1">
      <c r="A683" s="87"/>
      <c r="K683" s="5"/>
      <c r="L683" s="5"/>
    </row>
    <row r="684" spans="1:12" ht="14.25" customHeight="1">
      <c r="A684" s="87"/>
      <c r="K684" s="5"/>
      <c r="L684" s="5"/>
    </row>
    <row r="685" spans="1:12" ht="14.25" customHeight="1">
      <c r="A685" s="87"/>
      <c r="K685" s="5"/>
      <c r="L685" s="5"/>
    </row>
    <row r="686" spans="1:12" ht="14.25" customHeight="1">
      <c r="A686" s="87"/>
      <c r="K686" s="5"/>
      <c r="L686" s="5"/>
    </row>
    <row r="687" spans="1:12" ht="14.25" customHeight="1">
      <c r="A687" s="87"/>
      <c r="K687" s="5"/>
      <c r="L687" s="5"/>
    </row>
    <row r="688" spans="1:12" ht="14.25" customHeight="1">
      <c r="A688" s="87"/>
      <c r="K688" s="5"/>
      <c r="L688" s="5"/>
    </row>
    <row r="689" spans="1:12" ht="14.25" customHeight="1">
      <c r="A689" s="87"/>
      <c r="K689" s="5"/>
      <c r="L689" s="5"/>
    </row>
    <row r="690" spans="1:12" ht="14.25" customHeight="1">
      <c r="A690" s="87"/>
      <c r="K690" s="5"/>
      <c r="L690" s="5"/>
    </row>
    <row r="691" spans="1:12" ht="14.25" customHeight="1">
      <c r="A691" s="87"/>
      <c r="K691" s="5"/>
      <c r="L691" s="5"/>
    </row>
    <row r="692" spans="1:12" ht="14.25" customHeight="1">
      <c r="A692" s="87"/>
      <c r="K692" s="5"/>
      <c r="L692" s="5"/>
    </row>
    <row r="693" spans="1:12" ht="14.25" customHeight="1">
      <c r="A693" s="87"/>
      <c r="K693" s="5"/>
      <c r="L693" s="5"/>
    </row>
    <row r="694" spans="1:12" ht="14.25" customHeight="1">
      <c r="A694" s="87"/>
      <c r="K694" s="5"/>
      <c r="L694" s="5"/>
    </row>
    <row r="695" spans="1:12" ht="14.25" customHeight="1">
      <c r="A695" s="87"/>
      <c r="K695" s="5"/>
      <c r="L695" s="5"/>
    </row>
    <row r="696" spans="1:12" ht="14.25" customHeight="1">
      <c r="A696" s="87"/>
      <c r="K696" s="5"/>
      <c r="L696" s="5"/>
    </row>
    <row r="697" spans="1:12" ht="14.25" customHeight="1">
      <c r="A697" s="87"/>
      <c r="K697" s="5"/>
      <c r="L697" s="5"/>
    </row>
    <row r="698" spans="1:12" ht="14.25" customHeight="1">
      <c r="A698" s="87"/>
      <c r="K698" s="5"/>
      <c r="L698" s="5"/>
    </row>
    <row r="699" spans="1:12" ht="14.25" customHeight="1">
      <c r="A699" s="87"/>
      <c r="K699" s="5"/>
      <c r="L699" s="5"/>
    </row>
    <row r="700" spans="1:12" ht="14.25" customHeight="1">
      <c r="A700" s="87"/>
      <c r="K700" s="5"/>
      <c r="L700" s="5"/>
    </row>
    <row r="701" spans="1:12" ht="14.25" customHeight="1">
      <c r="A701" s="87"/>
      <c r="K701" s="5"/>
      <c r="L701" s="5"/>
    </row>
    <row r="702" spans="1:12" ht="14.25" customHeight="1">
      <c r="A702" s="87"/>
      <c r="K702" s="5"/>
      <c r="L702" s="5"/>
    </row>
    <row r="703" spans="1:12" ht="14.25" customHeight="1">
      <c r="A703" s="87"/>
      <c r="K703" s="5"/>
      <c r="L703" s="5"/>
    </row>
    <row r="704" spans="1:12" ht="14.25" customHeight="1">
      <c r="A704" s="87"/>
      <c r="K704" s="5"/>
      <c r="L704" s="5"/>
    </row>
    <row r="705" spans="1:12" ht="14.25" customHeight="1">
      <c r="A705" s="87"/>
      <c r="K705" s="5"/>
      <c r="L705" s="5"/>
    </row>
    <row r="706" spans="1:12" ht="14.25" customHeight="1">
      <c r="A706" s="87"/>
      <c r="K706" s="5"/>
      <c r="L706" s="5"/>
    </row>
    <row r="707" spans="1:12" ht="14.25" customHeight="1">
      <c r="A707" s="87"/>
      <c r="K707" s="5"/>
      <c r="L707" s="5"/>
    </row>
    <row r="708" spans="1:12" ht="14.25" customHeight="1">
      <c r="A708" s="87"/>
      <c r="K708" s="5"/>
      <c r="L708" s="5"/>
    </row>
    <row r="709" spans="1:12" ht="14.25" customHeight="1">
      <c r="A709" s="87"/>
      <c r="K709" s="5"/>
      <c r="L709" s="5"/>
    </row>
    <row r="710" spans="1:12" ht="14.25" customHeight="1">
      <c r="A710" s="87"/>
      <c r="K710" s="5"/>
      <c r="L710" s="5"/>
    </row>
    <row r="711" spans="1:12" ht="14.25" customHeight="1">
      <c r="A711" s="87"/>
      <c r="K711" s="5"/>
      <c r="L711" s="5"/>
    </row>
    <row r="712" spans="1:12" ht="14.25" customHeight="1">
      <c r="A712" s="87"/>
      <c r="K712" s="5"/>
      <c r="L712" s="5"/>
    </row>
    <row r="713" spans="1:12" ht="14.25" customHeight="1">
      <c r="A713" s="87"/>
      <c r="K713" s="5"/>
      <c r="L713" s="5"/>
    </row>
    <row r="714" spans="1:12" ht="14.25" customHeight="1">
      <c r="A714" s="87"/>
      <c r="K714" s="5"/>
      <c r="L714" s="5"/>
    </row>
    <row r="715" spans="1:12" ht="14.25" customHeight="1">
      <c r="A715" s="87"/>
      <c r="K715" s="5"/>
      <c r="L715" s="5"/>
    </row>
    <row r="716" spans="1:12" ht="14.25" customHeight="1">
      <c r="A716" s="87"/>
      <c r="K716" s="5"/>
      <c r="L716" s="5"/>
    </row>
    <row r="717" spans="1:12" ht="14.25" customHeight="1">
      <c r="A717" s="87"/>
      <c r="K717" s="5"/>
      <c r="L717" s="5"/>
    </row>
    <row r="718" spans="1:12" ht="14.25" customHeight="1">
      <c r="A718" s="87"/>
      <c r="K718" s="5"/>
      <c r="L718" s="5"/>
    </row>
    <row r="719" spans="1:12" ht="14.25" customHeight="1">
      <c r="A719" s="87"/>
      <c r="K719" s="5"/>
      <c r="L719" s="5"/>
    </row>
    <row r="720" spans="1:12" ht="14.25" customHeight="1">
      <c r="A720" s="87"/>
      <c r="K720" s="5"/>
      <c r="L720" s="5"/>
    </row>
    <row r="721" spans="1:12" ht="14.25" customHeight="1">
      <c r="A721" s="87"/>
      <c r="K721" s="5"/>
      <c r="L721" s="5"/>
    </row>
    <row r="722" spans="1:12" ht="14.25" customHeight="1">
      <c r="A722" s="87"/>
      <c r="K722" s="5"/>
      <c r="L722" s="5"/>
    </row>
    <row r="723" spans="1:12" ht="14.25" customHeight="1">
      <c r="A723" s="87"/>
      <c r="K723" s="5"/>
      <c r="L723" s="5"/>
    </row>
    <row r="724" spans="1:12" ht="14.25" customHeight="1">
      <c r="A724" s="87"/>
      <c r="K724" s="5"/>
      <c r="L724" s="5"/>
    </row>
    <row r="725" spans="1:12" ht="14.25" customHeight="1">
      <c r="A725" s="87"/>
      <c r="K725" s="5"/>
      <c r="L725" s="5"/>
    </row>
    <row r="726" spans="1:12" ht="14.25" customHeight="1">
      <c r="A726" s="87"/>
      <c r="K726" s="5"/>
      <c r="L726" s="5"/>
    </row>
    <row r="727" spans="1:12" ht="14.25" customHeight="1">
      <c r="A727" s="87"/>
      <c r="K727" s="5"/>
      <c r="L727" s="5"/>
    </row>
    <row r="728" spans="1:12" ht="14.25" customHeight="1">
      <c r="A728" s="87"/>
      <c r="K728" s="5"/>
      <c r="L728" s="5"/>
    </row>
    <row r="729" spans="1:12" ht="14.25" customHeight="1">
      <c r="A729" s="87"/>
      <c r="K729" s="5"/>
      <c r="L729" s="5"/>
    </row>
    <row r="730" spans="1:12" ht="14.25" customHeight="1">
      <c r="A730" s="87"/>
      <c r="K730" s="5"/>
      <c r="L730" s="5"/>
    </row>
    <row r="731" spans="1:12" ht="14.25" customHeight="1">
      <c r="A731" s="87"/>
      <c r="K731" s="5"/>
      <c r="L731" s="5"/>
    </row>
    <row r="732" spans="1:12" ht="14.25" customHeight="1">
      <c r="A732" s="87"/>
      <c r="K732" s="5"/>
      <c r="L732" s="5"/>
    </row>
    <row r="733" spans="1:12" ht="14.25" customHeight="1">
      <c r="A733" s="87"/>
      <c r="K733" s="5"/>
      <c r="L733" s="5"/>
    </row>
    <row r="734" spans="1:12" ht="14.25" customHeight="1">
      <c r="A734" s="87"/>
      <c r="K734" s="5"/>
      <c r="L734" s="5"/>
    </row>
    <row r="735" spans="1:12" ht="14.25" customHeight="1">
      <c r="A735" s="87"/>
      <c r="K735" s="5"/>
      <c r="L735" s="5"/>
    </row>
    <row r="736" spans="1:12" ht="14.25" customHeight="1">
      <c r="A736" s="87"/>
      <c r="K736" s="5"/>
      <c r="L736" s="5"/>
    </row>
    <row r="737" spans="1:12" ht="14.25" customHeight="1">
      <c r="A737" s="87"/>
      <c r="K737" s="5"/>
      <c r="L737" s="5"/>
    </row>
    <row r="738" spans="1:12" ht="14.25" customHeight="1">
      <c r="A738" s="87"/>
      <c r="K738" s="5"/>
      <c r="L738" s="5"/>
    </row>
    <row r="739" spans="1:12" ht="14.25" customHeight="1">
      <c r="A739" s="87"/>
      <c r="K739" s="5"/>
      <c r="L739" s="5"/>
    </row>
    <row r="740" spans="1:12" ht="14.25" customHeight="1">
      <c r="A740" s="87"/>
      <c r="K740" s="5"/>
      <c r="L740" s="5"/>
    </row>
    <row r="741" spans="1:12" ht="14.25" customHeight="1">
      <c r="A741" s="87"/>
      <c r="K741" s="5"/>
      <c r="L741" s="5"/>
    </row>
    <row r="742" spans="1:12" ht="14.25" customHeight="1">
      <c r="A742" s="87"/>
      <c r="K742" s="5"/>
      <c r="L742" s="5"/>
    </row>
    <row r="743" spans="1:12" ht="14.25" customHeight="1">
      <c r="A743" s="87"/>
      <c r="K743" s="5"/>
      <c r="L743" s="5"/>
    </row>
    <row r="744" spans="1:12" ht="14.25" customHeight="1">
      <c r="A744" s="87"/>
      <c r="K744" s="5"/>
      <c r="L744" s="5"/>
    </row>
    <row r="745" spans="1:12" ht="14.25" customHeight="1">
      <c r="A745" s="87"/>
      <c r="K745" s="5"/>
      <c r="L745" s="5"/>
    </row>
    <row r="746" spans="1:12" ht="14.25" customHeight="1">
      <c r="A746" s="87"/>
      <c r="K746" s="5"/>
      <c r="L746" s="5"/>
    </row>
    <row r="747" spans="1:12" ht="14.25" customHeight="1">
      <c r="A747" s="87"/>
      <c r="K747" s="5"/>
      <c r="L747" s="5"/>
    </row>
    <row r="748" spans="1:12" ht="14.25" customHeight="1">
      <c r="A748" s="87"/>
      <c r="K748" s="5"/>
      <c r="L748" s="5"/>
    </row>
    <row r="749" spans="1:12" ht="14.25" customHeight="1">
      <c r="A749" s="87"/>
      <c r="K749" s="5"/>
      <c r="L749" s="5"/>
    </row>
    <row r="750" spans="1:12" ht="14.25" customHeight="1">
      <c r="A750" s="87"/>
      <c r="K750" s="5"/>
      <c r="L750" s="5"/>
    </row>
    <row r="751" spans="1:12" ht="14.25" customHeight="1">
      <c r="A751" s="87"/>
      <c r="K751" s="5"/>
      <c r="L751" s="5"/>
    </row>
    <row r="752" spans="1:12" ht="14.25" customHeight="1">
      <c r="A752" s="87"/>
      <c r="K752" s="5"/>
      <c r="L752" s="5"/>
    </row>
    <row r="753" spans="1:12" ht="14.25" customHeight="1">
      <c r="A753" s="87"/>
      <c r="K753" s="5"/>
      <c r="L753" s="5"/>
    </row>
    <row r="754" spans="1:12" ht="14.25" customHeight="1">
      <c r="A754" s="87"/>
      <c r="K754" s="5"/>
      <c r="L754" s="5"/>
    </row>
    <row r="755" spans="1:12" ht="14.25" customHeight="1">
      <c r="A755" s="87"/>
      <c r="K755" s="5"/>
      <c r="L755" s="5"/>
    </row>
    <row r="756" spans="1:12" ht="14.25" customHeight="1">
      <c r="A756" s="87"/>
      <c r="K756" s="5"/>
      <c r="L756" s="5"/>
    </row>
    <row r="757" spans="1:12" ht="14.25" customHeight="1">
      <c r="A757" s="87"/>
      <c r="K757" s="5"/>
      <c r="L757" s="5"/>
    </row>
    <row r="758" spans="1:12" ht="14.25" customHeight="1">
      <c r="A758" s="87"/>
      <c r="K758" s="5"/>
      <c r="L758" s="5"/>
    </row>
    <row r="759" spans="1:12" ht="14.25" customHeight="1">
      <c r="A759" s="87"/>
      <c r="K759" s="5"/>
      <c r="L759" s="5"/>
    </row>
    <row r="760" spans="1:12" ht="14.25" customHeight="1">
      <c r="A760" s="87"/>
      <c r="K760" s="5"/>
      <c r="L760" s="5"/>
    </row>
    <row r="761" spans="1:12" ht="14.25" customHeight="1">
      <c r="A761" s="87"/>
      <c r="K761" s="5"/>
      <c r="L761" s="5"/>
    </row>
    <row r="762" spans="1:12" ht="14.25" customHeight="1">
      <c r="A762" s="87"/>
      <c r="K762" s="5"/>
      <c r="L762" s="5"/>
    </row>
    <row r="763" spans="1:12" ht="14.25" customHeight="1">
      <c r="A763" s="87"/>
      <c r="K763" s="5"/>
      <c r="L763" s="5"/>
    </row>
    <row r="764" spans="1:12" ht="14.25" customHeight="1">
      <c r="A764" s="87"/>
      <c r="K764" s="5"/>
      <c r="L764" s="5"/>
    </row>
    <row r="765" spans="1:12" ht="14.25" customHeight="1">
      <c r="A765" s="87"/>
      <c r="K765" s="5"/>
      <c r="L765" s="5"/>
    </row>
    <row r="766" spans="1:12" ht="14.25" customHeight="1">
      <c r="A766" s="87"/>
      <c r="K766" s="5"/>
      <c r="L766" s="5"/>
    </row>
    <row r="767" spans="1:12" ht="14.25" customHeight="1">
      <c r="A767" s="87"/>
      <c r="K767" s="5"/>
      <c r="L767" s="5"/>
    </row>
    <row r="768" spans="1:12" ht="14.25" customHeight="1">
      <c r="A768" s="87"/>
      <c r="K768" s="5"/>
      <c r="L768" s="5"/>
    </row>
    <row r="769" spans="1:12" ht="14.25" customHeight="1">
      <c r="A769" s="87"/>
      <c r="K769" s="5"/>
      <c r="L769" s="5"/>
    </row>
    <row r="770" spans="1:12" ht="14.25" customHeight="1">
      <c r="A770" s="87"/>
      <c r="K770" s="5"/>
      <c r="L770" s="5"/>
    </row>
    <row r="771" spans="1:12" ht="14.25" customHeight="1">
      <c r="A771" s="87"/>
      <c r="K771" s="5"/>
      <c r="L771" s="5"/>
    </row>
    <row r="772" spans="1:12" ht="14.25" customHeight="1">
      <c r="A772" s="87"/>
      <c r="K772" s="5"/>
      <c r="L772" s="5"/>
    </row>
    <row r="773" spans="1:12" ht="14.25" customHeight="1">
      <c r="A773" s="87"/>
      <c r="K773" s="5"/>
      <c r="L773" s="5"/>
    </row>
    <row r="774" spans="1:12" ht="14.25" customHeight="1">
      <c r="A774" s="87"/>
      <c r="K774" s="5"/>
      <c r="L774" s="5"/>
    </row>
    <row r="775" spans="1:12" ht="14.25" customHeight="1">
      <c r="A775" s="87"/>
      <c r="K775" s="5"/>
      <c r="L775" s="5"/>
    </row>
    <row r="776" spans="1:12" ht="14.25" customHeight="1">
      <c r="A776" s="87"/>
      <c r="K776" s="5"/>
      <c r="L776" s="5"/>
    </row>
    <row r="777" spans="1:12" ht="14.25" customHeight="1">
      <c r="A777" s="87"/>
      <c r="K777" s="5"/>
      <c r="L777" s="5"/>
    </row>
    <row r="778" spans="1:12" ht="14.25" customHeight="1">
      <c r="A778" s="87"/>
      <c r="K778" s="5"/>
      <c r="L778" s="5"/>
    </row>
    <row r="779" spans="1:12" ht="14.25" customHeight="1">
      <c r="A779" s="87"/>
      <c r="K779" s="5"/>
      <c r="L779" s="5"/>
    </row>
    <row r="780" spans="1:12" ht="14.25" customHeight="1">
      <c r="A780" s="87"/>
      <c r="K780" s="5"/>
      <c r="L780" s="5"/>
    </row>
    <row r="781" spans="1:12" ht="14.25" customHeight="1">
      <c r="A781" s="87"/>
      <c r="K781" s="5"/>
      <c r="L781" s="5"/>
    </row>
    <row r="782" spans="1:12" ht="14.25" customHeight="1">
      <c r="A782" s="87"/>
      <c r="K782" s="5"/>
      <c r="L782" s="5"/>
    </row>
    <row r="783" spans="1:12" ht="14.25" customHeight="1">
      <c r="A783" s="87"/>
      <c r="K783" s="5"/>
      <c r="L783" s="5"/>
    </row>
    <row r="784" spans="1:12" ht="14.25" customHeight="1">
      <c r="A784" s="87"/>
      <c r="K784" s="5"/>
      <c r="L784" s="5"/>
    </row>
    <row r="785" spans="1:12" ht="14.25" customHeight="1">
      <c r="A785" s="87"/>
      <c r="K785" s="5"/>
      <c r="L785" s="5"/>
    </row>
    <row r="786" spans="1:12" ht="14.25" customHeight="1">
      <c r="A786" s="87"/>
      <c r="K786" s="5"/>
      <c r="L786" s="5"/>
    </row>
    <row r="787" spans="1:12" ht="14.25" customHeight="1">
      <c r="A787" s="87"/>
      <c r="K787" s="5"/>
      <c r="L787" s="5"/>
    </row>
    <row r="788" spans="1:12" ht="14.25" customHeight="1">
      <c r="A788" s="87"/>
      <c r="K788" s="5"/>
      <c r="L788" s="5"/>
    </row>
    <row r="789" spans="1:12" ht="14.25" customHeight="1">
      <c r="A789" s="87"/>
      <c r="K789" s="5"/>
      <c r="L789" s="5"/>
    </row>
    <row r="790" spans="1:12" ht="14.25" customHeight="1">
      <c r="A790" s="87"/>
      <c r="K790" s="5"/>
      <c r="L790" s="5"/>
    </row>
    <row r="791" spans="1:12" ht="14.25" customHeight="1">
      <c r="A791" s="87"/>
      <c r="K791" s="5"/>
      <c r="L791" s="5"/>
    </row>
    <row r="792" spans="1:12" ht="14.25" customHeight="1">
      <c r="A792" s="87"/>
      <c r="K792" s="5"/>
      <c r="L792" s="5"/>
    </row>
    <row r="793" spans="1:12" ht="14.25" customHeight="1">
      <c r="A793" s="87"/>
      <c r="K793" s="5"/>
      <c r="L793" s="5"/>
    </row>
    <row r="794" spans="1:12" ht="14.25" customHeight="1">
      <c r="A794" s="87"/>
      <c r="K794" s="5"/>
      <c r="L794" s="5"/>
    </row>
    <row r="795" spans="1:12" ht="14.25" customHeight="1">
      <c r="A795" s="87"/>
      <c r="K795" s="5"/>
      <c r="L795" s="5"/>
    </row>
    <row r="796" spans="1:12" ht="14.25" customHeight="1">
      <c r="A796" s="87"/>
      <c r="K796" s="5"/>
      <c r="L796" s="5"/>
    </row>
    <row r="797" spans="1:12" ht="14.25" customHeight="1">
      <c r="A797" s="87"/>
      <c r="K797" s="5"/>
      <c r="L797" s="5"/>
    </row>
    <row r="798" spans="1:12" ht="14.25" customHeight="1">
      <c r="A798" s="87"/>
      <c r="K798" s="5"/>
      <c r="L798" s="5"/>
    </row>
    <row r="799" spans="1:12" ht="14.25" customHeight="1">
      <c r="A799" s="87"/>
      <c r="K799" s="5"/>
      <c r="L799" s="5"/>
    </row>
    <row r="800" spans="1:12" ht="14.25" customHeight="1">
      <c r="A800" s="87"/>
      <c r="K800" s="5"/>
      <c r="L800" s="5"/>
    </row>
    <row r="801" spans="1:12" ht="14.25" customHeight="1">
      <c r="A801" s="87"/>
      <c r="K801" s="5"/>
      <c r="L801" s="5"/>
    </row>
    <row r="802" spans="1:12" ht="14.25" customHeight="1">
      <c r="A802" s="87"/>
      <c r="K802" s="5"/>
      <c r="L802" s="5"/>
    </row>
    <row r="803" spans="1:12" ht="14.25" customHeight="1">
      <c r="A803" s="87"/>
      <c r="K803" s="5"/>
      <c r="L803" s="5"/>
    </row>
    <row r="804" spans="1:12" ht="14.25" customHeight="1">
      <c r="A804" s="87"/>
      <c r="K804" s="5"/>
      <c r="L804" s="5"/>
    </row>
    <row r="805" spans="1:12" ht="14.25" customHeight="1">
      <c r="A805" s="87"/>
      <c r="K805" s="5"/>
      <c r="L805" s="5"/>
    </row>
    <row r="806" spans="1:12" ht="14.25" customHeight="1">
      <c r="A806" s="87"/>
      <c r="K806" s="5"/>
      <c r="L806" s="5"/>
    </row>
    <row r="807" spans="1:12" ht="14.25" customHeight="1">
      <c r="A807" s="87"/>
      <c r="K807" s="5"/>
      <c r="L807" s="5"/>
    </row>
    <row r="808" spans="1:12" ht="14.25" customHeight="1">
      <c r="A808" s="87"/>
      <c r="K808" s="5"/>
      <c r="L808" s="5"/>
    </row>
    <row r="809" spans="1:12" ht="14.25" customHeight="1">
      <c r="A809" s="87"/>
      <c r="K809" s="5"/>
      <c r="L809" s="5"/>
    </row>
    <row r="810" spans="1:12" ht="14.25" customHeight="1">
      <c r="A810" s="87"/>
      <c r="K810" s="5"/>
      <c r="L810" s="5"/>
    </row>
    <row r="811" spans="1:12" ht="14.25" customHeight="1">
      <c r="A811" s="87"/>
      <c r="K811" s="5"/>
      <c r="L811" s="5"/>
    </row>
    <row r="812" spans="1:12" ht="14.25" customHeight="1">
      <c r="A812" s="87"/>
      <c r="K812" s="5"/>
      <c r="L812" s="5"/>
    </row>
    <row r="813" spans="1:12" ht="14.25" customHeight="1">
      <c r="A813" s="87"/>
      <c r="K813" s="5"/>
      <c r="L813" s="5"/>
    </row>
    <row r="814" spans="1:12" ht="14.25" customHeight="1">
      <c r="A814" s="87"/>
      <c r="K814" s="5"/>
      <c r="L814" s="5"/>
    </row>
    <row r="815" spans="1:12" ht="14.25" customHeight="1">
      <c r="A815" s="87"/>
      <c r="K815" s="5"/>
      <c r="L815" s="5"/>
    </row>
    <row r="816" spans="1:12" ht="14.25" customHeight="1">
      <c r="A816" s="87"/>
      <c r="K816" s="5"/>
      <c r="L816" s="5"/>
    </row>
    <row r="817" spans="1:12" ht="14.25" customHeight="1">
      <c r="A817" s="87"/>
      <c r="K817" s="5"/>
      <c r="L817" s="5"/>
    </row>
    <row r="818" spans="1:12" ht="14.25" customHeight="1">
      <c r="A818" s="87"/>
      <c r="K818" s="5"/>
      <c r="L818" s="5"/>
    </row>
    <row r="819" spans="1:12" ht="14.25" customHeight="1">
      <c r="A819" s="87"/>
      <c r="K819" s="5"/>
      <c r="L819" s="5"/>
    </row>
    <row r="820" spans="1:12" ht="14.25" customHeight="1">
      <c r="A820" s="87"/>
      <c r="K820" s="5"/>
      <c r="L820" s="5"/>
    </row>
    <row r="821" spans="1:12" ht="14.25" customHeight="1">
      <c r="A821" s="87"/>
      <c r="K821" s="5"/>
      <c r="L821" s="5"/>
    </row>
    <row r="822" spans="1:12" ht="14.25" customHeight="1">
      <c r="A822" s="87"/>
      <c r="K822" s="5"/>
      <c r="L822" s="5"/>
    </row>
    <row r="823" spans="1:12" ht="14.25" customHeight="1">
      <c r="A823" s="87"/>
      <c r="K823" s="5"/>
      <c r="L823" s="5"/>
    </row>
    <row r="824" spans="1:12" ht="14.25" customHeight="1">
      <c r="A824" s="87"/>
      <c r="K824" s="5"/>
      <c r="L824" s="5"/>
    </row>
    <row r="825" spans="1:12" ht="14.25" customHeight="1">
      <c r="A825" s="87"/>
      <c r="K825" s="5"/>
      <c r="L825" s="5"/>
    </row>
    <row r="826" spans="1:12" ht="14.25" customHeight="1">
      <c r="A826" s="87"/>
      <c r="K826" s="5"/>
      <c r="L826" s="5"/>
    </row>
    <row r="827" spans="1:12" ht="14.25" customHeight="1">
      <c r="A827" s="87"/>
      <c r="K827" s="5"/>
      <c r="L827" s="5"/>
    </row>
    <row r="828" spans="1:12" ht="14.25" customHeight="1">
      <c r="A828" s="87"/>
      <c r="K828" s="5"/>
      <c r="L828" s="5"/>
    </row>
    <row r="829" spans="1:12" ht="14.25" customHeight="1">
      <c r="A829" s="87"/>
      <c r="K829" s="5"/>
      <c r="L829" s="5"/>
    </row>
    <row r="830" spans="1:12" ht="14.25" customHeight="1">
      <c r="A830" s="87"/>
      <c r="K830" s="5"/>
      <c r="L830" s="5"/>
    </row>
    <row r="831" spans="1:12" ht="14.25" customHeight="1">
      <c r="A831" s="87"/>
      <c r="K831" s="5"/>
      <c r="L831" s="5"/>
    </row>
    <row r="832" spans="1:12" ht="14.25" customHeight="1">
      <c r="A832" s="87"/>
      <c r="K832" s="5"/>
      <c r="L832" s="5"/>
    </row>
    <row r="833" spans="1:12" ht="14.25" customHeight="1">
      <c r="A833" s="87"/>
      <c r="K833" s="5"/>
      <c r="L833" s="5"/>
    </row>
    <row r="834" spans="1:12" ht="14.25" customHeight="1">
      <c r="A834" s="87"/>
      <c r="K834" s="5"/>
      <c r="L834" s="5"/>
    </row>
    <row r="835" spans="1:12" ht="14.25" customHeight="1">
      <c r="A835" s="87"/>
      <c r="K835" s="5"/>
      <c r="L835" s="5"/>
    </row>
    <row r="836" spans="1:12" ht="14.25" customHeight="1">
      <c r="A836" s="87"/>
      <c r="K836" s="5"/>
      <c r="L836" s="5"/>
    </row>
    <row r="837" spans="1:12" ht="14.25" customHeight="1">
      <c r="A837" s="87"/>
      <c r="K837" s="5"/>
      <c r="L837" s="5"/>
    </row>
    <row r="838" spans="1:12" ht="14.25" customHeight="1">
      <c r="A838" s="87"/>
      <c r="K838" s="5"/>
      <c r="L838" s="5"/>
    </row>
    <row r="839" spans="1:12" ht="14.25" customHeight="1">
      <c r="A839" s="87"/>
      <c r="K839" s="5"/>
      <c r="L839" s="5"/>
    </row>
    <row r="840" spans="1:12" ht="14.25" customHeight="1">
      <c r="A840" s="87"/>
      <c r="K840" s="5"/>
      <c r="L840" s="5"/>
    </row>
    <row r="841" spans="1:12" ht="14.25" customHeight="1">
      <c r="A841" s="87"/>
      <c r="K841" s="5"/>
      <c r="L841" s="5"/>
    </row>
    <row r="842" spans="1:12" ht="14.25" customHeight="1">
      <c r="A842" s="87"/>
      <c r="K842" s="5"/>
      <c r="L842" s="5"/>
    </row>
    <row r="843" spans="1:12" ht="14.25" customHeight="1">
      <c r="A843" s="87"/>
      <c r="K843" s="5"/>
      <c r="L843" s="5"/>
    </row>
    <row r="844" spans="1:12" ht="14.25" customHeight="1">
      <c r="A844" s="87"/>
      <c r="K844" s="5"/>
      <c r="L844" s="5"/>
    </row>
    <row r="845" spans="1:12" ht="14.25" customHeight="1">
      <c r="A845" s="87"/>
      <c r="K845" s="5"/>
      <c r="L845" s="5"/>
    </row>
    <row r="846" spans="1:12" ht="14.25" customHeight="1">
      <c r="A846" s="87"/>
      <c r="K846" s="5"/>
      <c r="L846" s="5"/>
    </row>
    <row r="847" spans="1:12" ht="14.25" customHeight="1">
      <c r="A847" s="87"/>
      <c r="K847" s="5"/>
      <c r="L847" s="5"/>
    </row>
    <row r="848" spans="1:12" ht="14.25" customHeight="1">
      <c r="A848" s="87"/>
      <c r="K848" s="5"/>
      <c r="L848" s="5"/>
    </row>
    <row r="849" spans="1:12" ht="14.25" customHeight="1">
      <c r="A849" s="87"/>
      <c r="K849" s="5"/>
      <c r="L849" s="5"/>
    </row>
    <row r="850" spans="1:12" ht="14.25" customHeight="1">
      <c r="A850" s="87"/>
      <c r="K850" s="5"/>
      <c r="L850" s="5"/>
    </row>
    <row r="851" spans="1:12" ht="14.25" customHeight="1">
      <c r="A851" s="87"/>
      <c r="K851" s="5"/>
      <c r="L851" s="5"/>
    </row>
    <row r="852" spans="1:12" ht="14.25" customHeight="1">
      <c r="A852" s="87"/>
      <c r="K852" s="5"/>
      <c r="L852" s="5"/>
    </row>
    <row r="853" spans="1:12" ht="14.25" customHeight="1">
      <c r="A853" s="87"/>
      <c r="K853" s="5"/>
      <c r="L853" s="5"/>
    </row>
    <row r="854" spans="1:12" ht="14.25" customHeight="1">
      <c r="A854" s="87"/>
      <c r="K854" s="5"/>
      <c r="L854" s="5"/>
    </row>
    <row r="855" spans="1:12" ht="14.25" customHeight="1">
      <c r="A855" s="87"/>
      <c r="K855" s="5"/>
      <c r="L855" s="5"/>
    </row>
    <row r="856" spans="1:12" ht="14.25" customHeight="1">
      <c r="A856" s="87"/>
      <c r="K856" s="5"/>
      <c r="L856" s="5"/>
    </row>
    <row r="857" spans="1:12" ht="14.25" customHeight="1">
      <c r="A857" s="87"/>
      <c r="K857" s="5"/>
      <c r="L857" s="5"/>
    </row>
    <row r="858" spans="1:12" ht="14.25" customHeight="1">
      <c r="A858" s="87"/>
      <c r="K858" s="5"/>
      <c r="L858" s="5"/>
    </row>
    <row r="859" spans="1:12" ht="14.25" customHeight="1">
      <c r="A859" s="87"/>
      <c r="K859" s="5"/>
      <c r="L859" s="5"/>
    </row>
    <row r="860" spans="1:12" ht="14.25" customHeight="1">
      <c r="A860" s="87"/>
      <c r="K860" s="5"/>
      <c r="L860" s="5"/>
    </row>
    <row r="861" spans="1:12" ht="14.25" customHeight="1">
      <c r="A861" s="87"/>
      <c r="K861" s="5"/>
      <c r="L861" s="5"/>
    </row>
    <row r="862" spans="1:12" ht="14.25" customHeight="1">
      <c r="A862" s="87"/>
      <c r="K862" s="5"/>
      <c r="L862" s="5"/>
    </row>
    <row r="863" spans="1:12" ht="14.25" customHeight="1">
      <c r="A863" s="87"/>
      <c r="K863" s="5"/>
      <c r="L863" s="5"/>
    </row>
    <row r="864" spans="1:12" ht="14.25" customHeight="1">
      <c r="A864" s="87"/>
      <c r="K864" s="5"/>
      <c r="L864" s="5"/>
    </row>
    <row r="865" spans="1:12" ht="14.25" customHeight="1">
      <c r="A865" s="87"/>
      <c r="K865" s="5"/>
      <c r="L865" s="5"/>
    </row>
    <row r="866" spans="1:12" ht="14.25" customHeight="1">
      <c r="A866" s="87"/>
      <c r="K866" s="5"/>
      <c r="L866" s="5"/>
    </row>
    <row r="867" spans="1:12" ht="14.25" customHeight="1">
      <c r="A867" s="87"/>
      <c r="K867" s="5"/>
      <c r="L867" s="5"/>
    </row>
    <row r="868" spans="1:12" ht="14.25" customHeight="1">
      <c r="A868" s="87"/>
      <c r="K868" s="5"/>
      <c r="L868" s="5"/>
    </row>
    <row r="869" spans="1:12" ht="14.25" customHeight="1">
      <c r="A869" s="87"/>
      <c r="K869" s="5"/>
      <c r="L869" s="5"/>
    </row>
    <row r="870" spans="1:12" ht="14.25" customHeight="1">
      <c r="A870" s="87"/>
      <c r="K870" s="5"/>
      <c r="L870" s="5"/>
    </row>
    <row r="871" spans="1:12" ht="14.25" customHeight="1">
      <c r="A871" s="87"/>
      <c r="K871" s="5"/>
      <c r="L871" s="5"/>
    </row>
    <row r="872" spans="1:12" ht="14.25" customHeight="1">
      <c r="A872" s="87"/>
      <c r="K872" s="5"/>
      <c r="L872" s="5"/>
    </row>
    <row r="873" spans="1:12" ht="14.25" customHeight="1">
      <c r="A873" s="87"/>
      <c r="K873" s="5"/>
      <c r="L873" s="5"/>
    </row>
    <row r="874" spans="1:12" ht="14.25" customHeight="1">
      <c r="A874" s="87"/>
      <c r="K874" s="5"/>
      <c r="L874" s="5"/>
    </row>
    <row r="875" spans="1:12" ht="14.25" customHeight="1">
      <c r="A875" s="87"/>
      <c r="K875" s="5"/>
      <c r="L875" s="5"/>
    </row>
    <row r="876" spans="1:12" ht="14.25" customHeight="1">
      <c r="A876" s="87"/>
      <c r="K876" s="5"/>
      <c r="L876" s="5"/>
    </row>
    <row r="877" spans="1:12" ht="14.25" customHeight="1">
      <c r="A877" s="87"/>
      <c r="K877" s="5"/>
      <c r="L877" s="5"/>
    </row>
    <row r="878" spans="1:12" ht="14.25" customHeight="1">
      <c r="A878" s="87"/>
      <c r="K878" s="5"/>
      <c r="L878" s="5"/>
    </row>
    <row r="879" spans="1:12" ht="14.25" customHeight="1">
      <c r="A879" s="87"/>
      <c r="K879" s="5"/>
      <c r="L879" s="5"/>
    </row>
    <row r="880" spans="1:12" ht="14.25" customHeight="1">
      <c r="A880" s="87"/>
      <c r="K880" s="5"/>
      <c r="L880" s="5"/>
    </row>
    <row r="881" spans="1:12" ht="14.25" customHeight="1">
      <c r="A881" s="87"/>
      <c r="K881" s="5"/>
      <c r="L881" s="5"/>
    </row>
    <row r="882" spans="1:12" ht="14.25" customHeight="1">
      <c r="A882" s="87"/>
      <c r="K882" s="5"/>
      <c r="L882" s="5"/>
    </row>
    <row r="883" spans="1:12" ht="14.25" customHeight="1">
      <c r="A883" s="87"/>
      <c r="K883" s="5"/>
      <c r="L883" s="5"/>
    </row>
    <row r="884" spans="1:12" ht="14.25" customHeight="1">
      <c r="A884" s="87"/>
      <c r="K884" s="5"/>
      <c r="L884" s="5"/>
    </row>
    <row r="885" spans="1:12" ht="14.25" customHeight="1">
      <c r="A885" s="87"/>
      <c r="K885" s="5"/>
      <c r="L885" s="5"/>
    </row>
    <row r="886" spans="1:12" ht="14.25" customHeight="1">
      <c r="A886" s="87"/>
      <c r="K886" s="5"/>
      <c r="L886" s="5"/>
    </row>
    <row r="887" spans="1:12" ht="14.25" customHeight="1">
      <c r="A887" s="87"/>
      <c r="K887" s="5"/>
      <c r="L887" s="5"/>
    </row>
    <row r="888" spans="1:12" ht="14.25" customHeight="1">
      <c r="A888" s="87"/>
      <c r="K888" s="5"/>
      <c r="L888" s="5"/>
    </row>
    <row r="889" spans="1:12" ht="14.25" customHeight="1">
      <c r="A889" s="87"/>
      <c r="K889" s="5"/>
      <c r="L889" s="5"/>
    </row>
    <row r="890" spans="1:12" ht="14.25" customHeight="1">
      <c r="A890" s="87"/>
      <c r="K890" s="5"/>
      <c r="L890" s="5"/>
    </row>
    <row r="891" spans="1:12" ht="14.25" customHeight="1">
      <c r="A891" s="87"/>
      <c r="K891" s="5"/>
      <c r="L891" s="5"/>
    </row>
    <row r="892" spans="1:12" ht="14.25" customHeight="1">
      <c r="A892" s="87"/>
      <c r="K892" s="5"/>
      <c r="L892" s="5"/>
    </row>
    <row r="893" spans="1:12" ht="14.25" customHeight="1">
      <c r="A893" s="87"/>
      <c r="K893" s="5"/>
      <c r="L893" s="5"/>
    </row>
    <row r="894" spans="1:12" ht="14.25" customHeight="1">
      <c r="A894" s="87"/>
      <c r="K894" s="5"/>
      <c r="L894" s="5"/>
    </row>
    <row r="895" spans="1:12" ht="14.25" customHeight="1">
      <c r="A895" s="87"/>
      <c r="K895" s="5"/>
      <c r="L895" s="5"/>
    </row>
    <row r="896" spans="1:12" ht="14.25" customHeight="1">
      <c r="A896" s="87"/>
      <c r="K896" s="5"/>
      <c r="L896" s="5"/>
    </row>
    <row r="897" spans="1:12" ht="14.25" customHeight="1">
      <c r="A897" s="87"/>
      <c r="K897" s="5"/>
      <c r="L897" s="5"/>
    </row>
    <row r="898" spans="1:12" ht="14.25" customHeight="1">
      <c r="A898" s="87"/>
      <c r="K898" s="5"/>
      <c r="L898" s="5"/>
    </row>
    <row r="899" spans="1:12" ht="14.25" customHeight="1">
      <c r="A899" s="87"/>
      <c r="K899" s="5"/>
      <c r="L899" s="5"/>
    </row>
    <row r="900" spans="1:12" ht="14.25" customHeight="1">
      <c r="A900" s="87"/>
      <c r="K900" s="5"/>
      <c r="L900" s="5"/>
    </row>
    <row r="901" spans="1:12" ht="14.25" customHeight="1">
      <c r="A901" s="87"/>
      <c r="K901" s="5"/>
      <c r="L901" s="5"/>
    </row>
    <row r="902" spans="1:12" ht="14.25" customHeight="1">
      <c r="A902" s="87"/>
      <c r="K902" s="5"/>
      <c r="L902" s="5"/>
    </row>
    <row r="903" spans="1:12" ht="14.25" customHeight="1">
      <c r="A903" s="87"/>
      <c r="K903" s="5"/>
      <c r="L903" s="5"/>
    </row>
    <row r="904" spans="1:12" ht="14.25" customHeight="1">
      <c r="A904" s="87"/>
      <c r="K904" s="5"/>
      <c r="L904" s="5"/>
    </row>
    <row r="905" spans="1:12" ht="14.25" customHeight="1">
      <c r="A905" s="87"/>
      <c r="K905" s="5"/>
      <c r="L905" s="5"/>
    </row>
    <row r="906" spans="1:12" ht="14.25" customHeight="1">
      <c r="A906" s="87"/>
      <c r="K906" s="5"/>
      <c r="L906" s="5"/>
    </row>
    <row r="907" spans="1:12" ht="14.25" customHeight="1">
      <c r="A907" s="87"/>
      <c r="K907" s="5"/>
      <c r="L907" s="5"/>
    </row>
    <row r="908" spans="1:12" ht="14.25" customHeight="1">
      <c r="A908" s="87"/>
      <c r="K908" s="5"/>
      <c r="L908" s="5"/>
    </row>
    <row r="909" spans="1:12" ht="14.25" customHeight="1">
      <c r="A909" s="87"/>
      <c r="K909" s="5"/>
      <c r="L909" s="5"/>
    </row>
    <row r="910" spans="1:12" ht="14.25" customHeight="1">
      <c r="A910" s="87"/>
      <c r="K910" s="5"/>
      <c r="L910" s="5"/>
    </row>
    <row r="911" spans="1:12" ht="14.25" customHeight="1">
      <c r="A911" s="87"/>
      <c r="K911" s="5"/>
      <c r="L911" s="5"/>
    </row>
    <row r="912" spans="1:12" ht="14.25" customHeight="1">
      <c r="A912" s="87"/>
      <c r="K912" s="5"/>
      <c r="L912" s="5"/>
    </row>
    <row r="913" spans="1:12" ht="14.25" customHeight="1">
      <c r="A913" s="87"/>
      <c r="K913" s="5"/>
      <c r="L913" s="5"/>
    </row>
    <row r="914" spans="1:12" ht="14.25" customHeight="1">
      <c r="A914" s="87"/>
      <c r="K914" s="5"/>
      <c r="L914" s="5"/>
    </row>
    <row r="915" spans="1:12" ht="14.25" customHeight="1">
      <c r="A915" s="87"/>
      <c r="K915" s="5"/>
      <c r="L915" s="5"/>
    </row>
    <row r="916" spans="1:12" ht="14.25" customHeight="1">
      <c r="A916" s="87"/>
      <c r="K916" s="5"/>
      <c r="L916" s="5"/>
    </row>
    <row r="917" spans="1:12" ht="14.25" customHeight="1">
      <c r="A917" s="87"/>
      <c r="K917" s="5"/>
      <c r="L917" s="5"/>
    </row>
    <row r="918" spans="1:12" ht="14.25" customHeight="1">
      <c r="A918" s="87"/>
      <c r="K918" s="5"/>
      <c r="L918" s="5"/>
    </row>
    <row r="919" spans="1:12" ht="14.25" customHeight="1">
      <c r="A919" s="87"/>
      <c r="K919" s="5"/>
      <c r="L919" s="5"/>
    </row>
    <row r="920" spans="1:12" ht="14.25" customHeight="1">
      <c r="A920" s="87"/>
      <c r="K920" s="5"/>
      <c r="L920" s="5"/>
    </row>
    <row r="921" spans="1:12" ht="14.25" customHeight="1">
      <c r="A921" s="87"/>
      <c r="K921" s="5"/>
      <c r="L921" s="5"/>
    </row>
    <row r="922" spans="1:12" ht="14.25" customHeight="1">
      <c r="A922" s="87"/>
      <c r="K922" s="5"/>
      <c r="L922" s="5"/>
    </row>
    <row r="923" spans="1:12" ht="14.25" customHeight="1">
      <c r="A923" s="87"/>
      <c r="K923" s="5"/>
      <c r="L923" s="5"/>
    </row>
    <row r="924" spans="1:12" ht="14.25" customHeight="1">
      <c r="A924" s="87"/>
      <c r="K924" s="5"/>
      <c r="L924" s="5"/>
    </row>
    <row r="925" spans="1:12" ht="14.25" customHeight="1">
      <c r="A925" s="87"/>
      <c r="K925" s="5"/>
      <c r="L925" s="5"/>
    </row>
    <row r="926" spans="1:12" ht="14.25" customHeight="1">
      <c r="A926" s="87"/>
      <c r="K926" s="5"/>
      <c r="L926" s="5"/>
    </row>
    <row r="927" spans="1:12" ht="14.25" customHeight="1">
      <c r="A927" s="87"/>
      <c r="K927" s="5"/>
      <c r="L927" s="5"/>
    </row>
    <row r="928" spans="1:12" ht="14.25" customHeight="1">
      <c r="A928" s="87"/>
      <c r="K928" s="5"/>
      <c r="L928" s="5"/>
    </row>
    <row r="929" spans="1:12" ht="14.25" customHeight="1">
      <c r="A929" s="87"/>
      <c r="K929" s="5"/>
      <c r="L929" s="5"/>
    </row>
    <row r="930" spans="1:12" ht="14.25" customHeight="1">
      <c r="A930" s="87"/>
      <c r="K930" s="5"/>
      <c r="L930" s="5"/>
    </row>
    <row r="931" spans="1:12" ht="14.25" customHeight="1">
      <c r="A931" s="87"/>
      <c r="K931" s="5"/>
      <c r="L931" s="5"/>
    </row>
    <row r="932" spans="1:12" ht="14.25" customHeight="1">
      <c r="A932" s="87"/>
      <c r="K932" s="5"/>
      <c r="L932" s="5"/>
    </row>
    <row r="933" spans="1:12" ht="14.25" customHeight="1">
      <c r="A933" s="87"/>
      <c r="K933" s="5"/>
      <c r="L933" s="5"/>
    </row>
    <row r="934" spans="1:12" ht="14.25" customHeight="1">
      <c r="A934" s="87"/>
      <c r="K934" s="5"/>
      <c r="L934" s="5"/>
    </row>
    <row r="935" spans="1:12" ht="14.25" customHeight="1">
      <c r="A935" s="87"/>
      <c r="K935" s="5"/>
      <c r="L935" s="5"/>
    </row>
    <row r="936" spans="1:12" ht="14.25" customHeight="1">
      <c r="A936" s="87"/>
      <c r="K936" s="5"/>
      <c r="L936" s="5"/>
    </row>
    <row r="937" spans="1:12" ht="14.25" customHeight="1">
      <c r="A937" s="87"/>
      <c r="K937" s="5"/>
      <c r="L937" s="5"/>
    </row>
    <row r="938" spans="1:12" ht="14.25" customHeight="1">
      <c r="A938" s="87"/>
      <c r="K938" s="5"/>
      <c r="L938" s="5"/>
    </row>
    <row r="939" spans="1:12" ht="14.25" customHeight="1">
      <c r="A939" s="87"/>
      <c r="K939" s="5"/>
      <c r="L939" s="5"/>
    </row>
    <row r="940" spans="1:12" ht="14.25" customHeight="1">
      <c r="A940" s="87"/>
      <c r="K940" s="5"/>
      <c r="L940" s="5"/>
    </row>
    <row r="941" spans="1:12" ht="14.25" customHeight="1">
      <c r="A941" s="87"/>
      <c r="K941" s="5"/>
      <c r="L941" s="5"/>
    </row>
    <row r="942" spans="1:12" ht="14.25" customHeight="1">
      <c r="A942" s="87"/>
      <c r="K942" s="5"/>
      <c r="L942" s="5"/>
    </row>
    <row r="943" spans="1:12" ht="14.25" customHeight="1">
      <c r="A943" s="87"/>
      <c r="K943" s="5"/>
      <c r="L943" s="5"/>
    </row>
    <row r="944" spans="1:12" ht="14.25" customHeight="1">
      <c r="A944" s="87"/>
      <c r="K944" s="5"/>
      <c r="L944" s="5"/>
    </row>
    <row r="945" spans="1:12" ht="14.25" customHeight="1">
      <c r="A945" s="87"/>
      <c r="K945" s="5"/>
      <c r="L945" s="5"/>
    </row>
    <row r="946" spans="1:12" ht="14.25" customHeight="1">
      <c r="A946" s="87"/>
      <c r="K946" s="5"/>
      <c r="L946" s="5"/>
    </row>
    <row r="947" spans="1:12" ht="14.25" customHeight="1">
      <c r="A947" s="87"/>
      <c r="K947" s="5"/>
      <c r="L947" s="5"/>
    </row>
    <row r="948" spans="1:12" ht="14.25" customHeight="1">
      <c r="A948" s="87"/>
      <c r="K948" s="5"/>
      <c r="L948" s="5"/>
    </row>
    <row r="949" spans="1:12" ht="14.25" customHeight="1">
      <c r="A949" s="87"/>
      <c r="K949" s="5"/>
      <c r="L949" s="5"/>
    </row>
    <row r="950" spans="1:12" ht="14.25" customHeight="1">
      <c r="A950" s="87"/>
      <c r="K950" s="5"/>
      <c r="L950" s="5"/>
    </row>
    <row r="951" spans="1:12" ht="14.25" customHeight="1">
      <c r="A951" s="87"/>
      <c r="K951" s="5"/>
      <c r="L951" s="5"/>
    </row>
    <row r="952" spans="1:12" ht="14.25" customHeight="1">
      <c r="A952" s="87"/>
      <c r="K952" s="5"/>
      <c r="L952" s="5"/>
    </row>
    <row r="953" spans="1:12" ht="14.25" customHeight="1">
      <c r="A953" s="87"/>
      <c r="K953" s="5"/>
      <c r="L953" s="5"/>
    </row>
    <row r="954" spans="1:12" ht="14.25" customHeight="1">
      <c r="A954" s="87"/>
      <c r="K954" s="5"/>
      <c r="L954" s="5"/>
    </row>
    <row r="955" spans="1:12" ht="14.25" customHeight="1">
      <c r="A955" s="87"/>
      <c r="K955" s="5"/>
      <c r="L955" s="5"/>
    </row>
    <row r="956" spans="1:12" ht="14.25" customHeight="1">
      <c r="A956" s="87"/>
      <c r="K956" s="5"/>
      <c r="L956" s="5"/>
    </row>
    <row r="957" spans="1:12" ht="14.25" customHeight="1">
      <c r="A957" s="87"/>
      <c r="K957" s="5"/>
      <c r="L957" s="5"/>
    </row>
    <row r="958" spans="1:12" ht="14.25" customHeight="1">
      <c r="A958" s="87"/>
      <c r="K958" s="5"/>
      <c r="L958" s="5"/>
    </row>
    <row r="959" spans="1:12" ht="14.25" customHeight="1">
      <c r="A959" s="87"/>
      <c r="K959" s="5"/>
      <c r="L959" s="5"/>
    </row>
    <row r="960" spans="1:12" ht="14.25" customHeight="1">
      <c r="A960" s="87"/>
      <c r="K960" s="5"/>
      <c r="L960" s="5"/>
    </row>
    <row r="961" spans="1:12" ht="14.25" customHeight="1">
      <c r="A961" s="87"/>
      <c r="K961" s="5"/>
      <c r="L961" s="5"/>
    </row>
    <row r="962" spans="1:12" ht="14.25" customHeight="1">
      <c r="A962" s="87"/>
      <c r="K962" s="5"/>
      <c r="L962" s="5"/>
    </row>
    <row r="963" spans="1:12" ht="14.25" customHeight="1">
      <c r="A963" s="87"/>
      <c r="K963" s="5"/>
      <c r="L963" s="5"/>
    </row>
    <row r="964" spans="1:12" ht="14.25" customHeight="1">
      <c r="A964" s="87"/>
      <c r="K964" s="5"/>
      <c r="L964" s="5"/>
    </row>
    <row r="965" spans="1:12" ht="14.25" customHeight="1">
      <c r="A965" s="87"/>
      <c r="K965" s="5"/>
      <c r="L965" s="5"/>
    </row>
    <row r="966" spans="1:12" ht="14.25" customHeight="1">
      <c r="A966" s="87"/>
      <c r="K966" s="5"/>
      <c r="L966" s="5"/>
    </row>
    <row r="967" spans="1:12" ht="14.25" customHeight="1">
      <c r="A967" s="87"/>
      <c r="K967" s="5"/>
      <c r="L967" s="5"/>
    </row>
    <row r="968" spans="1:12" ht="14.25" customHeight="1">
      <c r="A968" s="87"/>
      <c r="K968" s="5"/>
      <c r="L968" s="5"/>
    </row>
    <row r="969" spans="1:12" ht="14.25" customHeight="1">
      <c r="A969" s="87"/>
      <c r="K969" s="5"/>
      <c r="L969" s="5"/>
    </row>
    <row r="970" spans="1:12" ht="14.25" customHeight="1">
      <c r="A970" s="87"/>
      <c r="K970" s="5"/>
      <c r="L970" s="5"/>
    </row>
    <row r="971" spans="1:12" ht="14.25" customHeight="1">
      <c r="A971" s="87"/>
      <c r="K971" s="5"/>
      <c r="L971" s="5"/>
    </row>
    <row r="972" spans="1:12" ht="14.25" customHeight="1">
      <c r="A972" s="87"/>
      <c r="K972" s="5"/>
      <c r="L972" s="5"/>
    </row>
    <row r="973" spans="1:12" ht="14.25" customHeight="1">
      <c r="A973" s="87"/>
      <c r="K973" s="5"/>
      <c r="L973" s="5"/>
    </row>
    <row r="974" spans="1:12" ht="14.25" customHeight="1">
      <c r="A974" s="87"/>
      <c r="K974" s="5"/>
      <c r="L974" s="5"/>
    </row>
    <row r="975" spans="1:12" ht="14.25" customHeight="1">
      <c r="A975" s="87"/>
      <c r="K975" s="5"/>
      <c r="L975" s="5"/>
    </row>
    <row r="976" spans="1:12" ht="14.25" customHeight="1">
      <c r="A976" s="87"/>
      <c r="K976" s="5"/>
      <c r="L976" s="5"/>
    </row>
    <row r="977" spans="1:12" ht="14.25" customHeight="1">
      <c r="A977" s="87"/>
      <c r="K977" s="5"/>
      <c r="L977" s="5"/>
    </row>
  </sheetData>
  <conditionalFormatting sqref="O7:O22 O46:O53">
    <cfRule type="expression" dxfId="70" priority="1">
      <formula>ISNUMBER(SEARCH("true",Q7))</formula>
    </cfRule>
  </conditionalFormatting>
  <conditionalFormatting sqref="I7:I22 L7:L22 I46:I53 L46:L53">
    <cfRule type="expression" dxfId="69" priority="2">
      <formula>ISNUMBER(SEARCH("true",Q7))</formula>
    </cfRule>
  </conditionalFormatting>
  <conditionalFormatting sqref="K7:K22 K46:K53">
    <cfRule type="expression" dxfId="68" priority="3">
      <formula>ISNUMBER(SEARCH("true",R7))</formula>
    </cfRule>
  </conditionalFormatting>
  <conditionalFormatting sqref="M7:M22 M46:M53">
    <cfRule type="expression" dxfId="67" priority="4">
      <formula>ISNUMBER(SEARCH("true",U7))</formula>
    </cfRule>
  </conditionalFormatting>
  <conditionalFormatting sqref="F7:F22 F46:F53">
    <cfRule type="expression" dxfId="66" priority="5">
      <formula>ISNUMBER(SEARCH("true",T7))</formula>
    </cfRule>
  </conditionalFormatting>
  <conditionalFormatting sqref="H7:H22 H46:H53">
    <cfRule type="expression" dxfId="65" priority="6">
      <formula>ISNUMBER(SEARCH("true",S7))</formula>
    </cfRule>
  </conditionalFormatting>
  <conditionalFormatting sqref="G7:G22 G46:G53">
    <cfRule type="expression" dxfId="64" priority="7">
      <formula>ISNUMBER(SEARCH("true",U7))</formula>
    </cfRule>
  </conditionalFormatting>
  <conditionalFormatting sqref="N7:N22 N46:N53">
    <cfRule type="expression" dxfId="63" priority="8">
      <formula>ISNUMBER(SEARCH("true",S7))</formula>
    </cfRule>
  </conditionalFormatting>
  <conditionalFormatting sqref="C7:C22 C46:C53">
    <cfRule type="expression" dxfId="62" priority="9">
      <formula>NOT(ISBLANK(A7))</formula>
    </cfRule>
  </conditionalFormatting>
  <conditionalFormatting sqref="D7:D22 D46:D53">
    <cfRule type="expression" dxfId="61" priority="10">
      <formula>-NOT(ISBLANK(A7))</formula>
    </cfRule>
  </conditionalFormatting>
  <conditionalFormatting sqref="E7:E22 E46:E53">
    <cfRule type="expression" dxfId="60" priority="11">
      <formula>NOT(ISBLANK(A7))</formula>
    </cfRule>
  </conditionalFormatting>
  <conditionalFormatting sqref="J7:J22 J46:J53">
    <cfRule type="expression" dxfId="59" priority="12">
      <formula>NOT(ISBLANK(A7))</formula>
    </cfRule>
  </conditionalFormatting>
  <conditionalFormatting sqref="C5">
    <cfRule type="expression" dxfId="58" priority="13">
      <formula>NOT(ISBLANK(A5))</formula>
    </cfRule>
  </conditionalFormatting>
  <conditionalFormatting sqref="E5">
    <cfRule type="expression" dxfId="57" priority="14">
      <formula>NOT(ISBLANK(A5))</formula>
    </cfRule>
  </conditionalFormatting>
  <conditionalFormatting sqref="I5">
    <cfRule type="expression" dxfId="56" priority="15">
      <formula>ISNUMBER(SEARCH("true",Q5))</formula>
    </cfRule>
  </conditionalFormatting>
  <conditionalFormatting sqref="J5">
    <cfRule type="expression" dxfId="55" priority="16">
      <formula>NOT(ISBLANK(A5))</formula>
    </cfRule>
  </conditionalFormatting>
  <conditionalFormatting sqref="J6">
    <cfRule type="expression" dxfId="54" priority="17">
      <formula>NOT(ISBLANK(A6))</formula>
    </cfRule>
  </conditionalFormatting>
  <conditionalFormatting sqref="O23:O46">
    <cfRule type="expression" dxfId="53" priority="18">
      <formula>ISNUMBER(SEARCH("true",Q23))</formula>
    </cfRule>
  </conditionalFormatting>
  <conditionalFormatting sqref="I23:I38 L23:L38 M28 I41:I45 L41:L45">
    <cfRule type="expression" dxfId="52" priority="19">
      <formula>ISNUMBER(SEARCH("true",Q23))</formula>
    </cfRule>
  </conditionalFormatting>
  <conditionalFormatting sqref="K23:K38 K41:K45">
    <cfRule type="expression" dxfId="51" priority="20">
      <formula>ISNUMBER(SEARCH("true",R23))</formula>
    </cfRule>
  </conditionalFormatting>
  <conditionalFormatting sqref="M23:M38 M41:M45">
    <cfRule type="expression" dxfId="50" priority="21">
      <formula>ISNUMBER(SEARCH("true",U23))</formula>
    </cfRule>
  </conditionalFormatting>
  <conditionalFormatting sqref="F23:F38 G28 F41:F45">
    <cfRule type="expression" dxfId="49" priority="22">
      <formula>ISNUMBER(SEARCH("true",T23))</formula>
    </cfRule>
  </conditionalFormatting>
  <conditionalFormatting sqref="H23:H38 H41:H45">
    <cfRule type="expression" dxfId="48" priority="23">
      <formula>ISNUMBER(SEARCH("true",S23))</formula>
    </cfRule>
  </conditionalFormatting>
  <conditionalFormatting sqref="G23:G38 G41:G45">
    <cfRule type="expression" dxfId="47" priority="24">
      <formula>ISNUMBER(SEARCH("true",U23))</formula>
    </cfRule>
  </conditionalFormatting>
  <conditionalFormatting sqref="N23:N38 N41:N45">
    <cfRule type="expression" dxfId="46" priority="25">
      <formula>ISNUMBER(SEARCH("true",S23))</formula>
    </cfRule>
  </conditionalFormatting>
  <conditionalFormatting sqref="C23:C38 C41:C45">
    <cfRule type="expression" dxfId="45" priority="26">
      <formula>NOT(ISBLANK(A23))</formula>
    </cfRule>
  </conditionalFormatting>
  <conditionalFormatting sqref="D23:D38 D41:D45">
    <cfRule type="expression" dxfId="44" priority="27">
      <formula>-NOT(ISBLANK(A23))</formula>
    </cfRule>
  </conditionalFormatting>
  <conditionalFormatting sqref="E23:E38 E41:E45">
    <cfRule type="expression" dxfId="43" priority="28">
      <formula>NOT(ISBLANK(A23))</formula>
    </cfRule>
  </conditionalFormatting>
  <conditionalFormatting sqref="J23:J38 J41:J45">
    <cfRule type="expression" dxfId="42" priority="29">
      <formula>NOT(ISBLANK(A23))</formula>
    </cfRule>
  </conditionalFormatting>
  <conditionalFormatting sqref="I39 L39">
    <cfRule type="expression" dxfId="41" priority="30">
      <formula>ISNUMBER(SEARCH("true",Q39))</formula>
    </cfRule>
  </conditionalFormatting>
  <conditionalFormatting sqref="K39">
    <cfRule type="expression" dxfId="40" priority="31">
      <formula>ISNUMBER(SEARCH("true",R39))</formula>
    </cfRule>
  </conditionalFormatting>
  <conditionalFormatting sqref="M39">
    <cfRule type="expression" dxfId="39" priority="32">
      <formula>ISNUMBER(SEARCH("true",U39))</formula>
    </cfRule>
  </conditionalFormatting>
  <conditionalFormatting sqref="F39">
    <cfRule type="expression" dxfId="38" priority="33">
      <formula>ISNUMBER(SEARCH("true",T39))</formula>
    </cfRule>
  </conditionalFormatting>
  <conditionalFormatting sqref="H39">
    <cfRule type="expression" dxfId="37" priority="34">
      <formula>ISNUMBER(SEARCH("true",S39))</formula>
    </cfRule>
  </conditionalFormatting>
  <conditionalFormatting sqref="G39">
    <cfRule type="expression" dxfId="36" priority="35">
      <formula>ISNUMBER(SEARCH("true",U39))</formula>
    </cfRule>
  </conditionalFormatting>
  <conditionalFormatting sqref="N39">
    <cfRule type="expression" dxfId="35" priority="36">
      <formula>ISNUMBER(SEARCH("true",S39))</formula>
    </cfRule>
  </conditionalFormatting>
  <conditionalFormatting sqref="C39">
    <cfRule type="expression" dxfId="34" priority="37">
      <formula>NOT(ISBLANK(A39))</formula>
    </cfRule>
  </conditionalFormatting>
  <conditionalFormatting sqref="D39">
    <cfRule type="expression" dxfId="33" priority="38">
      <formula>-NOT(ISBLANK(A39))</formula>
    </cfRule>
  </conditionalFormatting>
  <conditionalFormatting sqref="E39">
    <cfRule type="expression" dxfId="32" priority="39">
      <formula>NOT(ISBLANK(A39))</formula>
    </cfRule>
  </conditionalFormatting>
  <conditionalFormatting sqref="J39 J46">
    <cfRule type="expression" dxfId="31" priority="40">
      <formula>NOT(ISBLANK(A39))</formula>
    </cfRule>
  </conditionalFormatting>
  <conditionalFormatting sqref="I40:I41 L40:L41">
    <cfRule type="expression" dxfId="30" priority="41">
      <formula>ISNUMBER(SEARCH("true",Q40))</formula>
    </cfRule>
  </conditionalFormatting>
  <conditionalFormatting sqref="K40:K41">
    <cfRule type="expression" dxfId="29" priority="42">
      <formula>ISNUMBER(SEARCH("true",R40))</formula>
    </cfRule>
  </conditionalFormatting>
  <conditionalFormatting sqref="M40:M41">
    <cfRule type="expression" dxfId="28" priority="43">
      <formula>ISNUMBER(SEARCH("true",U40))</formula>
    </cfRule>
  </conditionalFormatting>
  <conditionalFormatting sqref="F40:F41">
    <cfRule type="expression" dxfId="27" priority="44">
      <formula>ISNUMBER(SEARCH("true",T40))</formula>
    </cfRule>
  </conditionalFormatting>
  <conditionalFormatting sqref="H40:H41">
    <cfRule type="expression" dxfId="26" priority="45">
      <formula>ISNUMBER(SEARCH("true",S40))</formula>
    </cfRule>
  </conditionalFormatting>
  <conditionalFormatting sqref="G40:G41">
    <cfRule type="expression" dxfId="25" priority="46">
      <formula>ISNUMBER(SEARCH("true",U40))</formula>
    </cfRule>
  </conditionalFormatting>
  <conditionalFormatting sqref="N40:N41">
    <cfRule type="expression" dxfId="24" priority="47">
      <formula>ISNUMBER(SEARCH("true",S40))</formula>
    </cfRule>
  </conditionalFormatting>
  <conditionalFormatting sqref="C40:C41">
    <cfRule type="expression" dxfId="23" priority="48">
      <formula>NOT(ISBLANK(A40))</formula>
    </cfRule>
  </conditionalFormatting>
  <conditionalFormatting sqref="D40:D41">
    <cfRule type="expression" dxfId="22" priority="49">
      <formula>-NOT(ISBLANK(A40))</formula>
    </cfRule>
  </conditionalFormatting>
  <conditionalFormatting sqref="E40:E41">
    <cfRule type="expression" dxfId="21" priority="50">
      <formula>NOT(ISBLANK(A40))</formula>
    </cfRule>
  </conditionalFormatting>
  <conditionalFormatting sqref="J40:J41">
    <cfRule type="expression" dxfId="20" priority="51">
      <formula>NOT(ISBLANK(A40))</formula>
    </cfRule>
  </conditionalFormatting>
  <conditionalFormatting sqref="N42:N43">
    <cfRule type="expression" dxfId="19" priority="52">
      <formula>ISNUMBER(SEARCH("true",S42))</formula>
    </cfRule>
  </conditionalFormatting>
  <dataValidations count="2">
    <dataValidation type="decimal" operator="greaterThanOrEqual" allowBlank="1" showDropDown="1" showInputMessage="1" showErrorMessage="1" prompt="Must be a number at or above zero." sqref="K6:O53">
      <formula1>0</formula1>
    </dataValidation>
    <dataValidation type="decimal" operator="greaterThanOrEqual" allowBlank="1" showDropDown="1" showInputMessage="1" showErrorMessage="1" prompt="Must be a number" sqref="D7:D53">
      <formula1>0</formula1>
    </dataValidation>
  </dataValidations>
  <hyperlinks>
    <hyperlink ref="C1" location="Codes!A1" display="Partnership"/>
    <hyperlink ref="E1" location="Codes!A9" display="FTE Type"/>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prompt="Input must be in dropdown list">
          <x14:formula1>
            <xm:f>Codes!$A$10:$A$36</xm:f>
          </x14:formula1>
          <xm:sqref>E7:E53</xm:sqref>
        </x14:dataValidation>
        <x14:dataValidation type="list" allowBlank="1" showErrorMessage="1">
          <x14:formula1>
            <xm:f>Codes!$A$10:$A$27</xm:f>
          </x14:formula1>
          <xm:sqref>E5</xm:sqref>
        </x14:dataValidation>
        <x14:dataValidation type="list" allowBlank="1" showInputMessage="1" showErrorMessage="1" prompt="Input must be in dropdown list">
          <x14:formula1>
            <xm:f>Codes!$B$66:$B$71</xm:f>
          </x14:formula1>
          <xm:sqref>G7:G53</xm:sqref>
        </x14:dataValidation>
        <x14:dataValidation type="list" allowBlank="1">
          <x14:formula1>
            <xm:f>Codes!$B$74:$B$78</xm:f>
          </x14:formula1>
          <xm:sqref>I5</xm:sqref>
        </x14:dataValidation>
        <x14:dataValidation type="list" allowBlank="1" showInputMessage="1" showErrorMessage="1" prompt="Input must be in dropdown list">
          <x14:formula1>
            <xm:f>Codes!$B$2:$B$7</xm:f>
          </x14:formula1>
          <xm:sqref>C7:C53</xm:sqref>
        </x14:dataValidation>
        <x14:dataValidation type="list" allowBlank="1">
          <x14:formula1>
            <xm:f>Codes!$B$2:$B$7</xm:f>
          </x14:formula1>
          <xm:sqref>C5</xm:sqref>
        </x14:dataValidation>
        <x14:dataValidation type="list" allowBlank="1" showInputMessage="1" showErrorMessage="1" prompt="Input must be in dropdown list">
          <x14:formula1>
            <xm:f>Codes!$B$81:$B$100</xm:f>
          </x14:formula1>
          <xm:sqref>J7:J53</xm:sqref>
        </x14:dataValidation>
        <x14:dataValidation type="list" allowBlank="1" showInputMessage="1" showErrorMessage="1" prompt="Input must be in dropdown list">
          <x14:formula1>
            <xm:f>Codes!$B$74:$B$78</xm:f>
          </x14:formula1>
          <xm:sqref>I7:I53</xm:sqref>
        </x14:dataValidation>
        <x14:dataValidation type="list" allowBlank="1">
          <x14:formula1>
            <xm:f>Codes!$B$81:$B$100</xm:f>
          </x14:formula1>
          <xm:sqref>J5:J6</xm:sqref>
        </x14:dataValidation>
        <x14:dataValidation type="list" allowBlank="1" showInputMessage="1" showErrorMessage="1" prompt="Input must be in dropdown list">
          <x14:formula1>
            <xm:f>Codes!$B$46:$B$63</xm:f>
          </x14:formula1>
          <xm:sqref>H7:H53</xm:sqref>
        </x14:dataValidation>
        <x14:dataValidation type="list" allowBlank="1" showInputMessage="1" showErrorMessage="1" prompt="Input must be in dropdown list">
          <x14:formula1>
            <xm:f>Codes!$B$39:$B$43</xm:f>
          </x14:formula1>
          <xm:sqref>F7:F53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38"/>
  <sheetViews>
    <sheetView showGridLines="0" workbookViewId="0"/>
  </sheetViews>
  <sheetFormatPr defaultColWidth="14.3984375" defaultRowHeight="15" customHeight="1"/>
  <sheetData>
    <row r="1" spans="1:13">
      <c r="A1" s="88"/>
      <c r="B1" s="88"/>
      <c r="C1" s="88"/>
      <c r="D1" s="88"/>
      <c r="E1" s="88"/>
      <c r="F1" s="88"/>
      <c r="G1" s="88"/>
      <c r="H1" s="88"/>
      <c r="I1" s="88"/>
      <c r="J1" s="88"/>
      <c r="K1" s="88"/>
      <c r="L1" s="88"/>
      <c r="M1" s="88"/>
    </row>
    <row r="2" spans="1:13">
      <c r="A2" s="186" t="s">
        <v>177</v>
      </c>
      <c r="B2" s="187"/>
      <c r="C2" s="187"/>
      <c r="D2" s="187"/>
      <c r="E2" s="187"/>
      <c r="F2" s="187"/>
      <c r="G2" s="187"/>
      <c r="H2" s="187"/>
      <c r="I2" s="187"/>
      <c r="J2" s="187"/>
      <c r="K2" s="187"/>
      <c r="L2" s="187"/>
      <c r="M2" s="187"/>
    </row>
    <row r="3" spans="1:13">
      <c r="A3" s="188" t="s">
        <v>178</v>
      </c>
      <c r="B3" s="168"/>
      <c r="C3" s="168"/>
      <c r="D3" s="168"/>
      <c r="E3" s="168"/>
      <c r="F3" s="168"/>
      <c r="G3" s="168"/>
      <c r="H3" s="168"/>
      <c r="I3" s="168"/>
      <c r="J3" s="168"/>
      <c r="K3" s="168"/>
      <c r="L3" s="168"/>
      <c r="M3" s="184"/>
    </row>
    <row r="4" spans="1:13">
      <c r="A4" s="188" t="s">
        <v>179</v>
      </c>
      <c r="B4" s="168"/>
      <c r="C4" s="168"/>
      <c r="D4" s="168"/>
      <c r="E4" s="168"/>
      <c r="F4" s="168"/>
      <c r="G4" s="168"/>
      <c r="H4" s="168"/>
      <c r="I4" s="168"/>
      <c r="J4" s="168"/>
      <c r="K4" s="168"/>
      <c r="L4" s="168"/>
      <c r="M4" s="184"/>
    </row>
    <row r="5" spans="1:13">
      <c r="A5" s="188" t="s">
        <v>180</v>
      </c>
      <c r="B5" s="168"/>
      <c r="C5" s="168"/>
      <c r="D5" s="168"/>
      <c r="E5" s="168"/>
      <c r="F5" s="168"/>
      <c r="G5" s="168"/>
      <c r="H5" s="168"/>
      <c r="I5" s="168"/>
      <c r="J5" s="168"/>
      <c r="K5" s="168"/>
      <c r="L5" s="168"/>
      <c r="M5" s="184"/>
    </row>
    <row r="6" spans="1:13">
      <c r="A6" s="188" t="s">
        <v>181</v>
      </c>
      <c r="B6" s="168"/>
      <c r="C6" s="168"/>
      <c r="D6" s="168"/>
      <c r="E6" s="168"/>
      <c r="F6" s="168"/>
      <c r="G6" s="168"/>
      <c r="H6" s="168"/>
      <c r="I6" s="168"/>
      <c r="J6" s="168"/>
      <c r="K6" s="168"/>
      <c r="L6" s="168"/>
      <c r="M6" s="184"/>
    </row>
    <row r="7" spans="1:13">
      <c r="A7" s="188" t="s">
        <v>182</v>
      </c>
      <c r="B7" s="168"/>
      <c r="C7" s="168"/>
      <c r="D7" s="168"/>
      <c r="E7" s="168"/>
      <c r="F7" s="168"/>
      <c r="G7" s="168"/>
      <c r="H7" s="168"/>
      <c r="I7" s="168"/>
      <c r="J7" s="168"/>
      <c r="K7" s="168"/>
      <c r="L7" s="168"/>
      <c r="M7" s="184"/>
    </row>
    <row r="8" spans="1:13">
      <c r="A8" s="188" t="s">
        <v>183</v>
      </c>
      <c r="B8" s="168"/>
      <c r="C8" s="168"/>
      <c r="D8" s="168"/>
      <c r="E8" s="168"/>
      <c r="F8" s="168"/>
      <c r="G8" s="168"/>
      <c r="H8" s="168"/>
      <c r="I8" s="168"/>
      <c r="J8" s="168"/>
      <c r="K8" s="168"/>
      <c r="L8" s="168"/>
      <c r="M8" s="184"/>
    </row>
    <row r="9" spans="1:13">
      <c r="A9" s="188" t="s">
        <v>184</v>
      </c>
      <c r="B9" s="168"/>
      <c r="C9" s="168"/>
      <c r="D9" s="168"/>
      <c r="E9" s="168"/>
      <c r="F9" s="168"/>
      <c r="G9" s="168"/>
      <c r="H9" s="168"/>
      <c r="I9" s="168"/>
      <c r="J9" s="168"/>
      <c r="K9" s="168"/>
      <c r="L9" s="168"/>
      <c r="M9" s="184"/>
    </row>
    <row r="10" spans="1:13">
      <c r="A10" s="189" t="s">
        <v>185</v>
      </c>
      <c r="B10" s="168"/>
      <c r="C10" s="168"/>
      <c r="D10" s="168"/>
      <c r="E10" s="168"/>
      <c r="F10" s="168"/>
      <c r="G10" s="168"/>
      <c r="H10" s="168"/>
      <c r="I10" s="168"/>
      <c r="J10" s="168"/>
      <c r="K10" s="168"/>
      <c r="L10" s="168"/>
      <c r="M10" s="184"/>
    </row>
    <row r="11" spans="1:13">
      <c r="A11" s="89"/>
    </row>
    <row r="12" spans="1:13">
      <c r="A12" s="186" t="s">
        <v>186</v>
      </c>
      <c r="B12" s="187"/>
      <c r="C12" s="187"/>
      <c r="D12" s="187"/>
      <c r="E12" s="187"/>
      <c r="F12" s="187"/>
      <c r="G12" s="187"/>
      <c r="H12" s="187"/>
      <c r="I12" s="187"/>
      <c r="J12" s="187"/>
      <c r="K12" s="187"/>
      <c r="L12" s="187"/>
      <c r="M12" s="187"/>
    </row>
    <row r="13" spans="1:13">
      <c r="A13" s="188" t="s">
        <v>187</v>
      </c>
      <c r="B13" s="168"/>
      <c r="C13" s="168"/>
      <c r="D13" s="168"/>
      <c r="E13" s="168"/>
      <c r="F13" s="168"/>
      <c r="G13" s="168"/>
      <c r="H13" s="168"/>
      <c r="I13" s="168"/>
      <c r="J13" s="168"/>
      <c r="K13" s="168"/>
      <c r="L13" s="168"/>
      <c r="M13" s="184"/>
    </row>
    <row r="14" spans="1:13">
      <c r="A14" s="188" t="s">
        <v>188</v>
      </c>
      <c r="B14" s="168"/>
      <c r="C14" s="168"/>
      <c r="D14" s="168"/>
      <c r="E14" s="168"/>
      <c r="F14" s="168"/>
      <c r="G14" s="168"/>
      <c r="H14" s="168"/>
      <c r="I14" s="168"/>
      <c r="J14" s="168"/>
      <c r="K14" s="168"/>
      <c r="L14" s="168"/>
      <c r="M14" s="184"/>
    </row>
    <row r="15" spans="1:13">
      <c r="A15" s="188" t="s">
        <v>189</v>
      </c>
      <c r="B15" s="168"/>
      <c r="C15" s="168"/>
      <c r="D15" s="168"/>
      <c r="E15" s="168"/>
      <c r="F15" s="168"/>
      <c r="G15" s="168"/>
      <c r="H15" s="168"/>
      <c r="I15" s="168"/>
      <c r="J15" s="168"/>
      <c r="K15" s="168"/>
      <c r="L15" s="168"/>
      <c r="M15" s="184"/>
    </row>
    <row r="16" spans="1:13">
      <c r="A16" s="188" t="s">
        <v>190</v>
      </c>
      <c r="B16" s="168"/>
      <c r="C16" s="168"/>
      <c r="D16" s="168"/>
      <c r="E16" s="168"/>
      <c r="F16" s="168"/>
      <c r="G16" s="168"/>
      <c r="H16" s="168"/>
      <c r="I16" s="168"/>
      <c r="J16" s="168"/>
      <c r="K16" s="168"/>
      <c r="L16" s="168"/>
      <c r="M16" s="184"/>
    </row>
    <row r="17" spans="1:13">
      <c r="A17" s="188" t="s">
        <v>191</v>
      </c>
      <c r="B17" s="168"/>
      <c r="C17" s="168"/>
      <c r="D17" s="168"/>
      <c r="E17" s="168"/>
      <c r="F17" s="168"/>
      <c r="G17" s="168"/>
      <c r="H17" s="168"/>
      <c r="I17" s="168"/>
      <c r="J17" s="168"/>
      <c r="K17" s="168"/>
      <c r="L17" s="168"/>
      <c r="M17" s="184"/>
    </row>
    <row r="18" spans="1:13">
      <c r="A18" s="185" t="s">
        <v>192</v>
      </c>
      <c r="B18" s="168"/>
      <c r="C18" s="168"/>
      <c r="D18" s="168"/>
      <c r="E18" s="168"/>
      <c r="F18" s="168"/>
      <c r="G18" s="168"/>
      <c r="H18" s="168"/>
      <c r="I18" s="168"/>
      <c r="J18" s="168"/>
      <c r="K18" s="168"/>
      <c r="L18" s="168"/>
      <c r="M18" s="184"/>
    </row>
    <row r="19" spans="1:13">
      <c r="A19" s="89"/>
    </row>
    <row r="20" spans="1:13">
      <c r="A20" s="186" t="s">
        <v>193</v>
      </c>
      <c r="B20" s="187"/>
      <c r="C20" s="187"/>
      <c r="D20" s="187"/>
      <c r="E20" s="187"/>
      <c r="F20" s="187"/>
      <c r="G20" s="187"/>
      <c r="H20" s="187"/>
      <c r="I20" s="187"/>
      <c r="J20" s="187"/>
      <c r="K20" s="187"/>
      <c r="L20" s="187"/>
      <c r="M20" s="187"/>
    </row>
    <row r="21" spans="1:13">
      <c r="A21" s="183" t="s">
        <v>194</v>
      </c>
      <c r="B21" s="168"/>
      <c r="C21" s="168"/>
      <c r="D21" s="168"/>
      <c r="E21" s="168"/>
      <c r="F21" s="168"/>
      <c r="G21" s="168"/>
      <c r="H21" s="168"/>
      <c r="I21" s="168"/>
      <c r="J21" s="168"/>
      <c r="K21" s="168"/>
      <c r="L21" s="168"/>
      <c r="M21" s="184"/>
    </row>
    <row r="22" spans="1:13">
      <c r="A22" s="183" t="s">
        <v>195</v>
      </c>
      <c r="B22" s="168"/>
      <c r="C22" s="168"/>
      <c r="D22" s="168"/>
      <c r="E22" s="168"/>
      <c r="F22" s="168"/>
      <c r="G22" s="168"/>
      <c r="H22" s="168"/>
      <c r="I22" s="168"/>
      <c r="J22" s="168"/>
      <c r="K22" s="168"/>
      <c r="L22" s="168"/>
      <c r="M22" s="184"/>
    </row>
    <row r="23" spans="1:13">
      <c r="A23" s="183" t="s">
        <v>196</v>
      </c>
      <c r="B23" s="168"/>
      <c r="C23" s="168"/>
      <c r="D23" s="168"/>
      <c r="E23" s="168"/>
      <c r="F23" s="168"/>
      <c r="G23" s="168"/>
      <c r="H23" s="168"/>
      <c r="I23" s="168"/>
      <c r="J23" s="168"/>
      <c r="K23" s="168"/>
      <c r="L23" s="168"/>
      <c r="M23" s="184"/>
    </row>
    <row r="24" spans="1:13">
      <c r="A24" s="183" t="s">
        <v>197</v>
      </c>
      <c r="B24" s="168"/>
      <c r="C24" s="168"/>
      <c r="D24" s="168"/>
      <c r="E24" s="168"/>
      <c r="F24" s="168"/>
      <c r="G24" s="168"/>
      <c r="H24" s="168"/>
      <c r="I24" s="168"/>
      <c r="J24" s="168"/>
      <c r="K24" s="168"/>
      <c r="L24" s="168"/>
      <c r="M24" s="184"/>
    </row>
    <row r="25" spans="1:13">
      <c r="A25" s="183" t="s">
        <v>198</v>
      </c>
      <c r="B25" s="168"/>
      <c r="C25" s="168"/>
      <c r="D25" s="168"/>
      <c r="E25" s="168"/>
      <c r="F25" s="168"/>
      <c r="G25" s="168"/>
      <c r="H25" s="168"/>
      <c r="I25" s="168"/>
      <c r="J25" s="168"/>
      <c r="K25" s="168"/>
      <c r="L25" s="168"/>
      <c r="M25" s="184"/>
    </row>
    <row r="26" spans="1:13">
      <c r="A26" s="183" t="s">
        <v>199</v>
      </c>
      <c r="B26" s="168"/>
      <c r="C26" s="168"/>
      <c r="D26" s="168"/>
      <c r="E26" s="168"/>
      <c r="F26" s="168"/>
      <c r="G26" s="168"/>
      <c r="H26" s="168"/>
      <c r="I26" s="168"/>
      <c r="J26" s="168"/>
      <c r="K26" s="168"/>
      <c r="L26" s="168"/>
      <c r="M26" s="184"/>
    </row>
    <row r="27" spans="1:13">
      <c r="A27" s="183" t="s">
        <v>200</v>
      </c>
      <c r="B27" s="168"/>
      <c r="C27" s="168"/>
      <c r="D27" s="168"/>
      <c r="E27" s="168"/>
      <c r="F27" s="168"/>
      <c r="G27" s="168"/>
      <c r="H27" s="168"/>
      <c r="I27" s="168"/>
      <c r="J27" s="168"/>
      <c r="K27" s="168"/>
      <c r="L27" s="168"/>
      <c r="M27" s="184"/>
    </row>
    <row r="28" spans="1:13">
      <c r="A28" s="183" t="s">
        <v>201</v>
      </c>
      <c r="B28" s="168"/>
      <c r="C28" s="168"/>
      <c r="D28" s="168"/>
      <c r="E28" s="168"/>
      <c r="F28" s="168"/>
      <c r="G28" s="168"/>
      <c r="H28" s="168"/>
      <c r="I28" s="168"/>
      <c r="J28" s="168"/>
      <c r="K28" s="168"/>
      <c r="L28" s="168"/>
      <c r="M28" s="184"/>
    </row>
    <row r="29" spans="1:13">
      <c r="A29" s="183" t="s">
        <v>202</v>
      </c>
      <c r="B29" s="168"/>
      <c r="C29" s="168"/>
      <c r="D29" s="168"/>
      <c r="E29" s="168"/>
      <c r="F29" s="168"/>
      <c r="G29" s="168"/>
      <c r="H29" s="168"/>
      <c r="I29" s="168"/>
      <c r="J29" s="168"/>
      <c r="K29" s="168"/>
      <c r="L29" s="168"/>
      <c r="M29" s="184"/>
    </row>
    <row r="30" spans="1:13">
      <c r="A30" s="183" t="s">
        <v>203</v>
      </c>
      <c r="B30" s="168"/>
      <c r="C30" s="168"/>
      <c r="D30" s="168"/>
      <c r="E30" s="168"/>
      <c r="F30" s="168"/>
      <c r="G30" s="168"/>
      <c r="H30" s="168"/>
      <c r="I30" s="168"/>
      <c r="J30" s="168"/>
      <c r="K30" s="168"/>
      <c r="L30" s="168"/>
      <c r="M30" s="184"/>
    </row>
    <row r="31" spans="1:13">
      <c r="A31" s="183" t="s">
        <v>204</v>
      </c>
      <c r="B31" s="168"/>
      <c r="C31" s="168"/>
      <c r="D31" s="168"/>
      <c r="E31" s="168"/>
      <c r="F31" s="168"/>
      <c r="G31" s="168"/>
      <c r="H31" s="168"/>
      <c r="I31" s="168"/>
      <c r="J31" s="168"/>
      <c r="K31" s="168"/>
      <c r="L31" s="168"/>
      <c r="M31" s="184"/>
    </row>
    <row r="32" spans="1:13">
      <c r="A32" s="183" t="s">
        <v>205</v>
      </c>
      <c r="B32" s="168"/>
      <c r="C32" s="168"/>
      <c r="D32" s="168"/>
      <c r="E32" s="168"/>
      <c r="F32" s="168"/>
      <c r="G32" s="168"/>
      <c r="H32" s="168"/>
      <c r="I32" s="168"/>
      <c r="J32" s="168"/>
      <c r="K32" s="168"/>
      <c r="L32" s="168"/>
      <c r="M32" s="184"/>
    </row>
    <row r="33" spans="1:13">
      <c r="A33" s="183" t="s">
        <v>206</v>
      </c>
      <c r="B33" s="168"/>
      <c r="C33" s="168"/>
      <c r="D33" s="168"/>
      <c r="E33" s="168"/>
      <c r="F33" s="168"/>
      <c r="G33" s="168"/>
      <c r="H33" s="168"/>
      <c r="I33" s="168"/>
      <c r="J33" s="168"/>
      <c r="K33" s="168"/>
      <c r="L33" s="168"/>
      <c r="M33" s="184"/>
    </row>
    <row r="34" spans="1:13">
      <c r="A34" s="183" t="s">
        <v>207</v>
      </c>
      <c r="B34" s="168"/>
      <c r="C34" s="168"/>
      <c r="D34" s="168"/>
      <c r="E34" s="168"/>
      <c r="F34" s="168"/>
      <c r="G34" s="168"/>
      <c r="H34" s="168"/>
      <c r="I34" s="168"/>
      <c r="J34" s="168"/>
      <c r="K34" s="168"/>
      <c r="L34" s="168"/>
      <c r="M34" s="184"/>
    </row>
    <row r="35" spans="1:13">
      <c r="A35" s="183" t="s">
        <v>208</v>
      </c>
      <c r="B35" s="168"/>
      <c r="C35" s="168"/>
      <c r="D35" s="168"/>
      <c r="E35" s="168"/>
      <c r="F35" s="168"/>
      <c r="G35" s="168"/>
      <c r="H35" s="168"/>
      <c r="I35" s="168"/>
      <c r="J35" s="168"/>
      <c r="K35" s="168"/>
      <c r="L35" s="168"/>
      <c r="M35" s="184"/>
    </row>
    <row r="36" spans="1:13">
      <c r="A36" s="90" t="s">
        <v>209</v>
      </c>
      <c r="B36" s="86"/>
      <c r="C36" s="86"/>
      <c r="D36" s="86"/>
      <c r="E36" s="86"/>
      <c r="F36" s="86"/>
      <c r="G36" s="86"/>
      <c r="H36" s="86"/>
      <c r="I36" s="86"/>
      <c r="J36" s="86"/>
      <c r="K36" s="86"/>
      <c r="L36" s="86"/>
      <c r="M36" s="86"/>
    </row>
    <row r="37" spans="1:13">
      <c r="A37" s="183" t="s">
        <v>210</v>
      </c>
      <c r="B37" s="168"/>
      <c r="C37" s="168"/>
      <c r="D37" s="168"/>
      <c r="E37" s="168"/>
      <c r="F37" s="168"/>
      <c r="G37" s="168"/>
      <c r="H37" s="168"/>
      <c r="I37" s="168"/>
      <c r="J37" s="168"/>
      <c r="K37" s="168"/>
      <c r="L37" s="168"/>
      <c r="M37" s="184"/>
    </row>
    <row r="38" spans="1:13">
      <c r="A38" s="183" t="s">
        <v>211</v>
      </c>
      <c r="B38" s="168"/>
      <c r="C38" s="168"/>
      <c r="D38" s="168"/>
      <c r="E38" s="168"/>
      <c r="F38" s="168"/>
      <c r="G38" s="168"/>
      <c r="H38" s="168"/>
      <c r="I38" s="168"/>
      <c r="J38" s="168"/>
      <c r="K38" s="168"/>
      <c r="L38" s="168"/>
      <c r="M38" s="184"/>
    </row>
  </sheetData>
  <mergeCells count="34">
    <mergeCell ref="A2:M2"/>
    <mergeCell ref="A3:M3"/>
    <mergeCell ref="A4:M4"/>
    <mergeCell ref="A5:M5"/>
    <mergeCell ref="A6:M6"/>
    <mergeCell ref="A7:M7"/>
    <mergeCell ref="A8:M8"/>
    <mergeCell ref="A9:M9"/>
    <mergeCell ref="A10:M10"/>
    <mergeCell ref="A12:M12"/>
    <mergeCell ref="A13:M13"/>
    <mergeCell ref="A14:M14"/>
    <mergeCell ref="A15:M15"/>
    <mergeCell ref="A16:M16"/>
    <mergeCell ref="A17:M17"/>
    <mergeCell ref="A18:M18"/>
    <mergeCell ref="A20:M20"/>
    <mergeCell ref="A21:M21"/>
    <mergeCell ref="A22:M22"/>
    <mergeCell ref="A23:M23"/>
    <mergeCell ref="A24:M24"/>
    <mergeCell ref="A32:M32"/>
    <mergeCell ref="A33:M33"/>
    <mergeCell ref="A34:M34"/>
    <mergeCell ref="A35:M35"/>
    <mergeCell ref="A37:M37"/>
    <mergeCell ref="A38:M38"/>
    <mergeCell ref="A25:M25"/>
    <mergeCell ref="A26:M26"/>
    <mergeCell ref="A27:M27"/>
    <mergeCell ref="A28:M28"/>
    <mergeCell ref="A29:M29"/>
    <mergeCell ref="A30:M30"/>
    <mergeCell ref="A31:M31"/>
  </mergeCells>
  <hyperlinks>
    <hyperlink ref="A18" r:id="rId1"/>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996"/>
  <sheetViews>
    <sheetView showGridLines="0" workbookViewId="0">
      <pane xSplit="2" ySplit="1" topLeftCell="C2" activePane="bottomRight" state="frozen"/>
      <selection pane="topRight" activeCell="C1" sqref="C1"/>
      <selection pane="bottomLeft" activeCell="A2" sqref="A2"/>
      <selection pane="bottomRight" activeCell="C2" sqref="C2"/>
    </sheetView>
  </sheetViews>
  <sheetFormatPr defaultColWidth="14.3984375" defaultRowHeight="15" customHeight="1"/>
  <cols>
    <col min="1" max="1" width="8.86328125" customWidth="1"/>
    <col min="2" max="2" width="60.53125" customWidth="1"/>
    <col min="3" max="3" width="35.1328125" customWidth="1"/>
    <col min="4" max="4" width="8.73046875" customWidth="1"/>
    <col min="5" max="5" width="42.86328125" customWidth="1"/>
    <col min="6" max="6" width="8.73046875" customWidth="1"/>
    <col min="7" max="7" width="10.53125" customWidth="1"/>
    <col min="8" max="8" width="11.1328125" customWidth="1"/>
    <col min="9" max="9" width="12.73046875" customWidth="1"/>
    <col min="10" max="10" width="12.1328125" customWidth="1"/>
    <col min="11" max="11" width="15.265625" customWidth="1"/>
    <col min="12" max="12" width="12.3984375" customWidth="1"/>
    <col min="13" max="13" width="13.265625" customWidth="1"/>
    <col min="14" max="14" width="15.86328125" customWidth="1"/>
    <col min="15" max="15" width="15.53125" customWidth="1"/>
    <col min="16" max="16" width="16" customWidth="1"/>
    <col min="17" max="17" width="10.53125" hidden="1" customWidth="1"/>
    <col min="18" max="18" width="9.53125" hidden="1" customWidth="1"/>
    <col min="19" max="19" width="11" hidden="1" customWidth="1"/>
    <col min="20" max="20" width="10.265625" hidden="1" customWidth="1"/>
    <col min="21" max="21" width="9.86328125" hidden="1" customWidth="1"/>
    <col min="22" max="25" width="8.73046875" customWidth="1"/>
  </cols>
  <sheetData>
    <row r="1" spans="1:26" ht="163.5" customHeight="1">
      <c r="A1" s="31" t="s">
        <v>82</v>
      </c>
      <c r="B1" s="29" t="s">
        <v>83</v>
      </c>
      <c r="C1" s="30" t="s">
        <v>84</v>
      </c>
      <c r="D1" s="31" t="s">
        <v>85</v>
      </c>
      <c r="E1" s="30" t="s">
        <v>86</v>
      </c>
      <c r="F1" s="32" t="str">
        <f>Codes!A38</f>
        <v>CTE
Function Codes</v>
      </c>
      <c r="G1" s="30" t="s">
        <v>212</v>
      </c>
      <c r="H1" s="33" t="str">
        <f>Codes!A45</f>
        <v>HSS
Activities Categories</v>
      </c>
      <c r="I1" s="32" t="str">
        <f>Codes!A73</f>
        <v>SIA
Allowable Use Categories</v>
      </c>
      <c r="J1" s="32" t="str">
        <f>Codes!A80</f>
        <v>ALL
Object Codes</v>
      </c>
      <c r="K1" s="34" t="s">
        <v>213</v>
      </c>
      <c r="L1" s="34" t="s">
        <v>214</v>
      </c>
      <c r="M1" s="34" t="s">
        <v>215</v>
      </c>
      <c r="N1" s="34" t="s">
        <v>216</v>
      </c>
      <c r="O1" s="34" t="s">
        <v>217</v>
      </c>
      <c r="P1" s="34" t="s">
        <v>218</v>
      </c>
      <c r="Q1" s="35" t="s">
        <v>93</v>
      </c>
      <c r="R1" s="35" t="s">
        <v>94</v>
      </c>
      <c r="S1" s="35" t="s">
        <v>95</v>
      </c>
      <c r="T1" s="35" t="s">
        <v>96</v>
      </c>
      <c r="U1" s="35" t="s">
        <v>97</v>
      </c>
    </row>
    <row r="2" spans="1:26" ht="18" customHeight="1">
      <c r="A2" s="36" t="s">
        <v>98</v>
      </c>
      <c r="B2" s="37" t="s">
        <v>219</v>
      </c>
      <c r="C2" s="38" t="s">
        <v>98</v>
      </c>
      <c r="D2" s="38" t="s">
        <v>98</v>
      </c>
      <c r="E2" s="38" t="s">
        <v>98</v>
      </c>
      <c r="F2" s="38" t="s">
        <v>98</v>
      </c>
      <c r="G2" s="38" t="s">
        <v>98</v>
      </c>
      <c r="H2" s="38" t="s">
        <v>98</v>
      </c>
      <c r="I2" s="38" t="s">
        <v>98</v>
      </c>
      <c r="J2" s="38" t="s">
        <v>98</v>
      </c>
      <c r="K2" s="39">
        <v>0</v>
      </c>
      <c r="L2" s="39">
        <f>IFERROR(VLOOKUP('START HERE'!F2,CTE!A2:E11,5,FALSE),0)</f>
        <v>0</v>
      </c>
      <c r="M2" s="39">
        <f>VLOOKUP('START HERE'!F2,EIIS,9,0)</f>
        <v>6582.18</v>
      </c>
      <c r="N2" s="41">
        <v>701467.65</v>
      </c>
      <c r="O2" s="39">
        <f>2025308.4+45202.72</f>
        <v>2070511.1199999999</v>
      </c>
      <c r="P2" s="42">
        <f t="shared" ref="P2:P71" si="0">SUM(K2:O2)</f>
        <v>2778560.95</v>
      </c>
      <c r="Q2" s="43"/>
      <c r="R2" s="43"/>
      <c r="S2" s="43"/>
      <c r="T2" s="43"/>
      <c r="U2" s="43"/>
      <c r="V2" s="43"/>
      <c r="W2" s="43"/>
      <c r="X2" s="43"/>
      <c r="Y2" s="43"/>
    </row>
    <row r="3" spans="1:26" ht="15.75" customHeight="1">
      <c r="A3" s="36" t="s">
        <v>98</v>
      </c>
      <c r="B3" s="44" t="s">
        <v>100</v>
      </c>
      <c r="C3" s="38" t="s">
        <v>98</v>
      </c>
      <c r="D3" s="38" t="s">
        <v>98</v>
      </c>
      <c r="E3" s="38" t="s">
        <v>98</v>
      </c>
      <c r="F3" s="38" t="s">
        <v>98</v>
      </c>
      <c r="G3" s="38" t="s">
        <v>98</v>
      </c>
      <c r="H3" s="38" t="s">
        <v>98</v>
      </c>
      <c r="I3" s="38" t="s">
        <v>98</v>
      </c>
      <c r="J3" s="38" t="s">
        <v>98</v>
      </c>
      <c r="K3" s="45">
        <f t="shared" ref="K3:O3" si="1">SUM(K6:K71)</f>
        <v>0</v>
      </c>
      <c r="L3" s="45">
        <f t="shared" si="1"/>
        <v>0</v>
      </c>
      <c r="M3" s="45">
        <f t="shared" si="1"/>
        <v>6582.18</v>
      </c>
      <c r="N3" s="45">
        <f t="shared" si="1"/>
        <v>701467.64640368009</v>
      </c>
      <c r="O3" s="45">
        <f t="shared" si="1"/>
        <v>2070511.1226157199</v>
      </c>
      <c r="P3" s="46">
        <f t="shared" si="0"/>
        <v>2778560.9490193999</v>
      </c>
      <c r="Q3" s="43"/>
      <c r="R3" s="43"/>
      <c r="S3" s="43"/>
      <c r="T3" s="43"/>
      <c r="U3" s="43"/>
      <c r="V3" s="43"/>
      <c r="W3" s="43"/>
      <c r="X3" s="43"/>
      <c r="Y3" s="43"/>
    </row>
    <row r="4" spans="1:26" ht="17.25" customHeight="1">
      <c r="A4" s="36" t="s">
        <v>98</v>
      </c>
      <c r="B4" s="44" t="s">
        <v>101</v>
      </c>
      <c r="C4" s="38" t="s">
        <v>98</v>
      </c>
      <c r="D4" s="38" t="s">
        <v>98</v>
      </c>
      <c r="E4" s="38" t="s">
        <v>98</v>
      </c>
      <c r="F4" s="38" t="s">
        <v>98</v>
      </c>
      <c r="G4" s="38" t="s">
        <v>98</v>
      </c>
      <c r="H4" s="38" t="s">
        <v>98</v>
      </c>
      <c r="I4" s="38" t="s">
        <v>98</v>
      </c>
      <c r="J4" s="38" t="s">
        <v>98</v>
      </c>
      <c r="K4" s="45">
        <f t="shared" ref="K4:O4" si="2">K2-K3</f>
        <v>0</v>
      </c>
      <c r="L4" s="45">
        <f t="shared" si="2"/>
        <v>0</v>
      </c>
      <c r="M4" s="45">
        <f t="shared" si="2"/>
        <v>0</v>
      </c>
      <c r="N4" s="47">
        <f t="shared" si="2"/>
        <v>3.5963199334219098E-3</v>
      </c>
      <c r="O4" s="47">
        <f t="shared" si="2"/>
        <v>-2.6157200336456299E-3</v>
      </c>
      <c r="P4" s="46">
        <f t="shared" si="0"/>
        <v>9.8059989977627993E-4</v>
      </c>
      <c r="Q4" s="43"/>
      <c r="R4" s="43"/>
      <c r="S4" s="43"/>
      <c r="T4" s="43"/>
      <c r="U4" s="43"/>
      <c r="V4" s="43"/>
      <c r="W4" s="43"/>
      <c r="X4" s="43"/>
      <c r="Y4" s="43"/>
    </row>
    <row r="5" spans="1:26" ht="17.25" customHeight="1">
      <c r="A5" s="48" t="s">
        <v>220</v>
      </c>
      <c r="B5" s="49" t="s">
        <v>103</v>
      </c>
      <c r="C5" s="50"/>
      <c r="D5" s="48">
        <v>1.5</v>
      </c>
      <c r="E5" s="50" t="s">
        <v>104</v>
      </c>
      <c r="F5" s="48"/>
      <c r="G5" s="51" t="s">
        <v>105</v>
      </c>
      <c r="H5" s="48"/>
      <c r="I5" s="52" t="s">
        <v>106</v>
      </c>
      <c r="J5" s="53">
        <v>111</v>
      </c>
      <c r="K5" s="54">
        <v>3250</v>
      </c>
      <c r="L5" s="55"/>
      <c r="M5" s="54">
        <v>2500</v>
      </c>
      <c r="N5" s="55"/>
      <c r="O5" s="54">
        <v>65000</v>
      </c>
      <c r="P5" s="56">
        <f t="shared" si="0"/>
        <v>70750</v>
      </c>
      <c r="Q5" s="57"/>
      <c r="R5" s="57"/>
      <c r="S5" s="57"/>
      <c r="T5" s="57"/>
      <c r="U5" s="57"/>
      <c r="V5" s="57"/>
      <c r="W5" s="57"/>
      <c r="X5" s="57"/>
      <c r="Y5" s="57"/>
      <c r="Z5" s="58"/>
    </row>
    <row r="6" spans="1:26" ht="14.25" customHeight="1">
      <c r="A6" s="59" t="s">
        <v>98</v>
      </c>
      <c r="B6" s="60" t="s">
        <v>107</v>
      </c>
      <c r="C6" s="61" t="s">
        <v>98</v>
      </c>
      <c r="D6" s="61" t="s">
        <v>98</v>
      </c>
      <c r="E6" s="61" t="s">
        <v>98</v>
      </c>
      <c r="F6" s="61" t="s">
        <v>98</v>
      </c>
      <c r="G6" s="61" t="s">
        <v>98</v>
      </c>
      <c r="H6" s="61" t="s">
        <v>98</v>
      </c>
      <c r="I6" s="61" t="s">
        <v>98</v>
      </c>
      <c r="J6" s="53">
        <v>690</v>
      </c>
      <c r="K6" s="62"/>
      <c r="L6" s="62"/>
      <c r="M6" s="63"/>
      <c r="N6" s="63"/>
      <c r="O6" s="78">
        <v>0</v>
      </c>
      <c r="P6" s="46">
        <f t="shared" si="0"/>
        <v>0</v>
      </c>
    </row>
    <row r="7" spans="1:26" ht="14.25" customHeight="1">
      <c r="A7" s="65" t="s">
        <v>24</v>
      </c>
      <c r="B7" s="60" t="s">
        <v>108</v>
      </c>
      <c r="C7" s="66"/>
      <c r="D7" s="67">
        <v>13.125</v>
      </c>
      <c r="E7" s="67" t="s">
        <v>109</v>
      </c>
      <c r="F7" s="66"/>
      <c r="G7" s="66"/>
      <c r="H7" s="66"/>
      <c r="I7" s="67" t="s">
        <v>110</v>
      </c>
      <c r="J7" s="68">
        <v>112</v>
      </c>
      <c r="K7" s="62"/>
      <c r="L7" s="62"/>
      <c r="M7" s="63"/>
      <c r="N7" s="63"/>
      <c r="O7" s="63">
        <f>'Budget 23-24'!O7*1.05</f>
        <v>716625</v>
      </c>
      <c r="P7" s="46">
        <f t="shared" si="0"/>
        <v>716625</v>
      </c>
      <c r="Q7" s="69" t="str">
        <f>(ISNUMBER(SEARCH('Backend Coding'!$B$2,'Budget 24-25'!A7)))&amp;", "&amp;(ISNUMBER(SEARCH('Backend Coding'!$B$3,'Budget 24-25'!A7)))&amp;", "&amp;(ISNUMBER(SEARCH('Backend Coding'!$B$4,'Budget 24-25'!A7)))&amp;", "&amp;(ISNUMBER(SEARCH('Backend Coding'!$B$5,'Budget 24-25'!A7)))&amp;", "&amp;(ISNUMBER(SEARCH('Backend Coding'!$B$6,'Budget 24-25'!A7)))&amp;", "&amp;(ISNUMBER(SEARCH('Backend Coding'!$B$7,'Budget 24-25'!A7)))&amp;", "&amp;(ISNUMBER(SEARCH('Backend Coding'!$B$8,'Budget 24-25'!A7)))&amp;", "&amp;(ISNUMBER(SEARCH('Backend Coding'!$B$9,'Budget 24-25'!A7)))&amp;", "&amp;(ISNUMBER(SEARCH('Backend Coding'!$B$10,'Budget 24-25'!A7)))&amp;", "&amp;(ISNUMBER(SEARCH('Backend Coding'!$B$11,'Budget 24-25'!A7)))&amp;", "&amp;(ISNUMBER(SEARCH('Backend Coding'!$B$12,'Budget 24-25'!A7)))&amp;", "&amp;(ISNUMBER(SEARCH('Backend Coding'!$B$13,'Budget 24-25'!A7)))&amp;", "&amp;(ISNUMBER(SEARCH('Backend Coding'!$B$14,'Budget 24-25'!A7)))&amp;", "&amp;(ISNUMBER(SEARCH('Backend Coding'!$B$15,'Budget 24-25'!A7)))&amp;", "&amp;(ISNUMBER(SEARCH('Backend Coding'!$B$16,'Budget 24-25'!A7)))&amp;", "&amp;(ISNUMBER(SEARCH('Backend Coding'!$B$17,'Budget 24-25'!A7)))&amp;", "&amp;(ISNUMBER(SEARCH('Backend Coding'!$B$18,'Budget 24-25'!A7)))&amp;", "&amp;(ISNUMBER(SEARCH('Backend Coding'!$B$19,'Budget 24-25'!A7)))&amp;", "&amp;(ISNUMBER(SEARCH('Backend Coding'!$B$20,'Budget 24-25'!A7)))&amp;", "&amp;(ISNUMBER(SEARCH('Backend Coding'!$B$21,'Budget 24-25'!A7)))&amp;", "&amp;(ISNUMBER(SEARCH('Backend Coding'!$B$22,'Budget 24-25'!A7)))&amp;", "&amp;(ISNUMBER(SEARCH('Backend Coding'!$B$23,'Budget 24-25'!A7)))&amp;", "&amp;(ISNUMBER(SEARCH('Backend Coding'!$B$24,'Budget 24-25'!A7)))&amp;", "&amp;(ISNUMBER(SEARCH('Backend Coding'!$B$25,'Budget 24-25'!A7)))&amp;", "&amp;(ISNUMBER(SEARCH('Backend Coding'!$B$26,'Budget 24-25'!A7)))</f>
        <v>FALSE, FALSE, FALSE, FALSE, FALSE, FALSE, FALSE, FALSE, FALSE, FALSE, FALSE, FALSE, FALSE, FALSE, FALSE, FALSE, FALSE, FALSE, FALSE, FALSE, FALSE, FALSE, FALSE, FALSE, FALSE</v>
      </c>
      <c r="R7" s="69" t="str">
        <f>(ISNUMBER(SEARCH('Backend Coding'!$D$2,'Budget 24-25'!A7)))&amp;", "&amp;(ISNUMBER(SEARCH('Backend Coding'!$D$3,'Budget 24-25'!A7)))&amp;", "&amp;(ISNUMBER(SEARCH('Backend Coding'!$D$4,'Budget 24-25'!A7)))&amp;", "&amp;(ISNUMBER(SEARCH('Backend Coding'!$D$5,'Budget 24-25'!A7)))&amp;", "&amp;(ISNUMBER(SEARCH('Backend Coding'!$D$6,'Budget 24-25'!A7)))&amp;", "&amp;(ISNUMBER(SEARCH('Backend Coding'!$D$7,'Budget 24-25'!A7)))&amp;", "&amp;(ISNUMBER(SEARCH('Backend Coding'!$D$8,'Budget 24-25'!A7)))&amp;", "&amp;(ISNUMBER(SEARCH('Backend Coding'!$D$9,'Budget 24-25'!A7)))&amp;", "&amp;(ISNUMBER(SEARCH('Backend Coding'!$D$10,'Budget 24-25'!A7)))&amp;", "&amp;(ISNUMBER(SEARCH('Backend Coding'!$D$11,'Budget 24-25'!A7)))&amp;", "&amp;(ISNUMBER(SEARCH('Backend Coding'!$D$12,'Budget 24-25'!A7)))&amp;", "&amp;(ISNUMBER(SEARCH('Backend Coding'!$D$13,'Budget 24-25'!A7)))&amp;", "&amp;(ISNUMBER(SEARCH('Backend Coding'!$D$14,'Budget 24-25'!A7)))&amp;", "&amp;(ISNUMBER(SEARCH('Backend Coding'!$D$15,'Budget 24-25'!A7)))&amp;", "&amp;(ISNUMBER(SEARCH('Backend Coding'!$D$16,'Budget 24-25'!A7)))&amp;", "&amp;(ISNUMBER(SEARCH('Backend Coding'!$D$17,'Budget 24-25'!A7)))&amp;", "&amp;(ISNUMBER(SEARCH('Backend Coding'!$D$18,'Budget 24-25'!A7)))&amp;", "&amp;(ISNUMBER(SEARCH('Backend Coding'!$D$19,'Budget 24-25'!A7)))&amp;", "&amp;(ISNUMBER(SEARCH('Backend Coding'!$D$20,'Budget 24-25'!A7)))&amp;", "&amp;(ISNUMBER(SEARCH('Backend Coding'!$D$21,'Budget 24-25'!A7)))&amp;", "&amp;(ISNUMBER(SEARCH('Backend Coding'!$D$22,'Budget 24-25'!A7)))&amp;", "&amp;(ISNUMBER(SEARCH('Backend Coding'!$D$23,'Budget 24-25'!A7)))&amp;", "&amp;(ISNUMBER(SEARCH('Backend Coding'!$D$24,'Budget 24-25'!A7)))&amp;", "&amp;(ISNUMBER(SEARCH('Backend Coding'!$D$25,'Budget 24-25'!A7)))&amp;", "&amp;(ISNUMBER(SEARCH('Backend Coding'!$D$26,'Budget 24-25'!A7)))</f>
        <v>FALSE, FALSE, FALSE, FALSE, FALSE, FALSE, FALSE, FALSE, FALSE, FALSE, FALSE, FALSE, FALSE, FALSE, FALSE, FALSE, FALSE, FALSE, FALSE, FALSE, FALSE, FALSE, FALSE, FALSE, FALSE</v>
      </c>
      <c r="S7" s="69" t="str">
        <f>(ISNUMBER(SEARCH('Backend Coding'!$F$2,'Budget 24-25'!A7)))&amp;", "&amp;(ISNUMBER(SEARCH('Backend Coding'!$F$3,'Budget 24-25'!A7)))&amp;", "&amp;(ISNUMBER(SEARCH('Backend Coding'!$F$4,'Budget 24-25'!A7)))&amp;", "&amp;(ISNUMBER(SEARCH('Backend Coding'!$F$5,'Budget 24-25'!A7)))&amp;", "&amp;(ISNUMBER(SEARCH('Backend Coding'!$F$6,'Budget 24-25'!A7)))&amp;", "&amp;(ISNUMBER(SEARCH('Backend Coding'!$F$7,'Budget 24-25'!A7)))&amp;", "&amp;(ISNUMBER(SEARCH('Backend Coding'!$F$8,'Budget 24-25'!A7)))&amp;", "&amp;(ISNUMBER(SEARCH('Backend Coding'!$F$9,'Budget 24-25'!A7)))&amp;", "&amp;(ISNUMBER(SEARCH('Backend Coding'!$F$10,'Budget 24-25'!A7)))&amp;", "&amp;(ISNUMBER(SEARCH('Backend Coding'!$F$11,'Budget 24-25'!A7)))&amp;", "&amp;(ISNUMBER(SEARCH('Backend Coding'!$F$12,'Budget 24-25'!A7)))&amp;", "&amp;(ISNUMBER(SEARCH('Backend Coding'!$F$13,'Budget 24-25'!A7)))&amp;", "&amp;(ISNUMBER(SEARCH('Backend Coding'!$F$14,'Budget 24-25'!A7)))&amp;", "&amp;(ISNUMBER(SEARCH('Backend Coding'!$F$15,'Budget 24-25'!A7)))&amp;", "&amp;(ISNUMBER(SEARCH('Backend Coding'!$F$16,'Budget 24-25'!A7)))&amp;", "&amp;(ISNUMBER(SEARCH('Backend Coding'!$F$17,'Budget 24-25'!A7)))&amp;", "&amp;(ISNUMBER(SEARCH('Backend Coding'!$F$18,'Budget 24-25'!A7)))&amp;", "&amp;(ISNUMBER(SEARCH('Backend Coding'!$F$19,'Budget 24-25'!A7)))&amp;", "&amp;(ISNUMBER(SEARCH('Backend Coding'!$F$20,'Budget 24-25'!A7)))&amp;", "&amp;(ISNUMBER(SEARCH('Backend Coding'!$F$21,'Budget 24-25'!A7)))&amp;", "&amp;(ISNUMBER(SEARCH('Backend Coding'!$F$22,'Budget 24-25'!A7)))&amp;", "&amp;(ISNUMBER(SEARCH('Backend Coding'!$F$23,'Budget 24-25'!A7)))&amp;", "&amp;(ISNUMBER(SEARCH('Backend Coding'!$F$24,'Budget 24-25'!A7)))&amp;", "&amp;(ISNUMBER(SEARCH('Backend Coding'!$F$25,'Budget 24-25'!A7)))&amp;", "&amp;(ISNUMBER(SEARCH('Backend Coding'!$F$26,'Budget 24-25'!A7)))</f>
        <v>FALSE, FALSE, FALSE, FALSE, FALSE, FALSE, FALSE, FALSE, FALSE, FALSE, FALSE, FALSE, FALSE, FALSE, FALSE, FALSE, FALSE, FALSE, FALSE, FALSE, FALSE, FALSE, FALSE, FALSE, FALSE</v>
      </c>
      <c r="T7" s="69" t="str">
        <f>(ISNUMBER(SEARCH('Backend Coding'!$H$2,'Budget 24-25'!A7)))&amp;", "&amp;(ISNUMBER(SEARCH('Backend Coding'!$H$3,'Budget 24-25'!A7)))&amp;", "&amp;(ISNUMBER(SEARCH('Backend Coding'!$H$4,'Budget 24-25'!A7)))&amp;", "&amp;(ISNUMBER(SEARCH('Backend Coding'!$H$5,'Budget 24-25'!A7)))&amp;", "&amp;(ISNUMBER(SEARCH('Backend Coding'!$H$6,'Budget 24-25'!A7)))&amp;", "&amp;(ISNUMBER(SEARCH('Backend Coding'!$H$7,'Budget 24-25'!A7)))&amp;", "&amp;(ISNUMBER(SEARCH('Backend Coding'!$H$8,'Budget 24-25'!A7)))&amp;", "&amp;(ISNUMBER(SEARCH('Backend Coding'!$H$9,'Budget 24-25'!A7)))&amp;", "&amp;(ISNUMBER(SEARCH('Backend Coding'!$H$10,'Budget 24-25'!A7)))&amp;", "&amp;(ISNUMBER(SEARCH('Backend Coding'!$H$11,'Budget 24-25'!A7)))&amp;", "&amp;(ISNUMBER(SEARCH('Backend Coding'!$H$12,'Budget 24-25'!A7)))&amp;", "&amp;(ISNUMBER(SEARCH('Backend Coding'!$H$13,'Budget 24-25'!A7)))&amp;", "&amp;(ISNUMBER(SEARCH('Backend Coding'!$H$14,'Budget 24-25'!A7)))&amp;", "&amp;(ISNUMBER(SEARCH('Backend Coding'!$H$15,'Budget 24-25'!A7)))&amp;", "&amp;(ISNUMBER(SEARCH('Backend Coding'!$H$16,'Budget 24-25'!A7)))&amp;", "&amp;(ISNUMBER(SEARCH('Backend Coding'!$H$17,'Budget 24-25'!A7)))&amp;", "&amp;(ISNUMBER(SEARCH('Backend Coding'!$H$18,'Budget 24-25'!A7)))&amp;", "&amp;(ISNUMBER(SEARCH('Backend Coding'!$H$19,'Budget 24-25'!A7)))&amp;", "&amp;(ISNUMBER(SEARCH('Backend Coding'!$H$20,'Budget 24-25'!A7)))&amp;", "&amp;(ISNUMBER(SEARCH('Backend Coding'!$H$21,'Budget 24-25'!A7)))&amp;", "&amp;(ISNUMBER(SEARCH('Backend Coding'!$H$22,'Budget 24-25'!A7)))&amp;", "&amp;(ISNUMBER(SEARCH('Backend Coding'!$H$23,'Budget 24-25'!A7)))&amp;", "&amp;(ISNUMBER(SEARCH('Backend Coding'!$H$24,'Budget 24-25'!A7)))&amp;", "&amp;(ISNUMBER(SEARCH('Backend Coding'!$H$25,'Budget 24-25'!A7)))&amp;", "&amp;(ISNUMBER(SEARCH('Backend Coding'!$H$26,'Budget 24-25'!A7)))</f>
        <v>FALSE, FALSE, FALSE, FALSE, FALSE, FALSE, FALSE, FALSE, FALSE, FALSE, FALSE, FALSE, FALSE, FALSE, FALSE, FALSE, FALSE, FALSE, FALSE, FALSE, FALSE, FALSE, FALSE, FALSE, FALSE</v>
      </c>
      <c r="U7" s="69" t="str">
        <f>(ISNUMBER(SEARCH('Backend Coding'!$J$2,'Budget 24-25'!A7)))&amp;", "&amp;(ISNUMBER(SEARCH('Backend Coding'!$J$3,'Budget 24-25'!A7)))&amp;", "&amp;(ISNUMBER(SEARCH('Backend Coding'!$J$4,'Budget 24-25'!A7)))&amp;", "&amp;(ISNUMBER(SEARCH('Backend Coding'!$J$5,'Budget 24-25'!A7)))&amp;", "&amp;(ISNUMBER(SEARCH('Backend Coding'!$J$6,'Budget 24-25'!A7)))&amp;", "&amp;(ISNUMBER(SEARCH('Backend Coding'!$J$7,'Budget 24-25'!A7)))&amp;", "&amp;(ISNUMBER(SEARCH('Backend Coding'!$J$8,'Budget 24-25'!A7)))&amp;", "&amp;(ISNUMBER(SEARCH('Backend Coding'!$J$9,'Budget 24-25'!A7)))&amp;", "&amp;(ISNUMBER(SEARCH('Backend Coding'!$J$10,'Budget 24-25'!A7)))&amp;", "&amp;(ISNUMBER(SEARCH('Backend Coding'!$J$11,'Budget 24-25'!A7)))&amp;", "&amp;(ISNUMBER(SEARCH('Backend Coding'!$J$12,'Budget 24-25'!A7)))&amp;", "&amp;(ISNUMBER(SEARCH('Backend Coding'!$J$13,'Budget 24-25'!A7)))&amp;", "&amp;(ISNUMBER(SEARCH('Backend Coding'!$J$14,'Budget 24-25'!A7)))&amp;", "&amp;(ISNUMBER(SEARCH('Backend Coding'!$J$15,'Budget 24-25'!A7)))&amp;", "&amp;(ISNUMBER(SEARCH('Backend Coding'!$J$16,'Budget 24-25'!A7)))&amp;", "&amp;(ISNUMBER(SEARCH('Backend Coding'!$J$17,'Budget 24-25'!A7)))&amp;", "&amp;(ISNUMBER(SEARCH('Backend Coding'!$J$18,'Budget 24-25'!A7)))&amp;", "&amp;(ISNUMBER(SEARCH('Backend Coding'!$J$19,'Budget 24-25'!A7)))&amp;", "&amp;(ISNUMBER(SEARCH('Backend Coding'!$J$20,'Budget 24-25'!A7)))&amp;", "&amp;(ISNUMBER(SEARCH('Backend Coding'!$J$21,'Budget 24-25'!A7)))&amp;", "&amp;(ISNUMBER(SEARCH('Backend Coding'!$J$22,'Budget 24-25'!A7)))&amp;", "&amp;(ISNUMBER(SEARCH('Backend Coding'!$J$23,'Budget 24-25'!A7)))&amp;", "&amp;(ISNUMBER(SEARCH('Backend Coding'!$J$24,'Budget 24-25'!A7)))&amp;", "&amp;(ISNUMBER(SEARCH('Backend Coding'!$J$25,'Budget 24-25'!A7)))&amp;", "&amp;(ISNUMBER(SEARCH('Backend Coding'!$J$26,'Budget 24-25'!A7)))</f>
        <v>FALSE, FALSE, FALSE, FALSE, FALSE, FALSE, FALSE, FALSE, FALSE, FALSE, FALSE, FALSE, FALSE, FALSE, FALSE, FALSE, FALSE, FALSE, FALSE, FALSE, FALSE, FALSE, FALSE, FALSE, FALSE</v>
      </c>
    </row>
    <row r="8" spans="1:26" ht="14.25" customHeight="1">
      <c r="A8" s="65" t="s">
        <v>75</v>
      </c>
      <c r="B8" s="60" t="s">
        <v>111</v>
      </c>
      <c r="C8" s="70"/>
      <c r="D8" s="71">
        <v>1</v>
      </c>
      <c r="E8" s="71" t="s">
        <v>112</v>
      </c>
      <c r="F8" s="70"/>
      <c r="G8" s="70"/>
      <c r="H8" s="70"/>
      <c r="I8" s="72" t="s">
        <v>110</v>
      </c>
      <c r="J8" s="71">
        <v>111</v>
      </c>
      <c r="K8" s="62"/>
      <c r="L8" s="62"/>
      <c r="M8" s="63"/>
      <c r="N8" s="63"/>
      <c r="O8" s="63">
        <f>'Budget 23-24'!O8*1.054</f>
        <v>98925.336771040005</v>
      </c>
      <c r="P8" s="46">
        <f t="shared" si="0"/>
        <v>98925.336771040005</v>
      </c>
      <c r="Q8" s="69" t="str">
        <f>(ISNUMBER(SEARCH('Backend Coding'!$B$2,'Budget 24-25'!A8)))&amp;", "&amp;(ISNUMBER(SEARCH('Backend Coding'!$B$3,'Budget 24-25'!A8)))&amp;", "&amp;(ISNUMBER(SEARCH('Backend Coding'!$B$4,'Budget 24-25'!A8)))&amp;", "&amp;(ISNUMBER(SEARCH('Backend Coding'!$B$5,'Budget 24-25'!A8)))&amp;", "&amp;(ISNUMBER(SEARCH('Backend Coding'!$B$6,'Budget 24-25'!A8)))&amp;", "&amp;(ISNUMBER(SEARCH('Backend Coding'!$B$7,'Budget 24-25'!A8)))&amp;", "&amp;(ISNUMBER(SEARCH('Backend Coding'!$B$8,'Budget 24-25'!A8)))&amp;", "&amp;(ISNUMBER(SEARCH('Backend Coding'!$B$9,'Budget 24-25'!A8)))&amp;", "&amp;(ISNUMBER(SEARCH('Backend Coding'!$B$10,'Budget 24-25'!A8)))&amp;", "&amp;(ISNUMBER(SEARCH('Backend Coding'!$B$11,'Budget 24-25'!A8)))&amp;", "&amp;(ISNUMBER(SEARCH('Backend Coding'!$B$12,'Budget 24-25'!A8)))&amp;", "&amp;(ISNUMBER(SEARCH('Backend Coding'!$B$13,'Budget 24-25'!A8)))&amp;", "&amp;(ISNUMBER(SEARCH('Backend Coding'!$B$14,'Budget 24-25'!A8)))&amp;", "&amp;(ISNUMBER(SEARCH('Backend Coding'!$B$15,'Budget 24-25'!A8)))&amp;", "&amp;(ISNUMBER(SEARCH('Backend Coding'!$B$16,'Budget 24-25'!A8)))&amp;", "&amp;(ISNUMBER(SEARCH('Backend Coding'!$B$17,'Budget 24-25'!A8)))&amp;", "&amp;(ISNUMBER(SEARCH('Backend Coding'!$B$18,'Budget 24-25'!A8)))&amp;", "&amp;(ISNUMBER(SEARCH('Backend Coding'!$B$19,'Budget 24-25'!A8)))&amp;", "&amp;(ISNUMBER(SEARCH('Backend Coding'!$B$20,'Budget 24-25'!A8)))&amp;", "&amp;(ISNUMBER(SEARCH('Backend Coding'!$B$21,'Budget 24-25'!A8)))&amp;", "&amp;(ISNUMBER(SEARCH('Backend Coding'!$B$22,'Budget 24-25'!A8)))&amp;", "&amp;(ISNUMBER(SEARCH('Backend Coding'!$B$23,'Budget 24-25'!A8)))&amp;", "&amp;(ISNUMBER(SEARCH('Backend Coding'!$B$24,'Budget 24-25'!A8)))&amp;", "&amp;(ISNUMBER(SEARCH('Backend Coding'!$B$25,'Budget 24-25'!A8)))&amp;", "&amp;(ISNUMBER(SEARCH('Backend Coding'!$B$26,'Budget 24-25'!A8)))</f>
        <v>FALSE, FALSE, FALSE, FALSE, FALSE, FALSE, FALSE, FALSE, FALSE, FALSE, FALSE, FALSE, FALSE, FALSE, FALSE, FALSE, FALSE, FALSE, FALSE, FALSE, FALSE, FALSE, FALSE, FALSE, FALSE</v>
      </c>
      <c r="R8" s="69" t="str">
        <f>(ISNUMBER(SEARCH('Backend Coding'!$D$2,'Budget 24-25'!A8)))&amp;", "&amp;(ISNUMBER(SEARCH('Backend Coding'!$D$3,'Budget 24-25'!A8)))&amp;", "&amp;(ISNUMBER(SEARCH('Backend Coding'!$D$4,'Budget 24-25'!A8)))&amp;", "&amp;(ISNUMBER(SEARCH('Backend Coding'!$D$5,'Budget 24-25'!A8)))&amp;", "&amp;(ISNUMBER(SEARCH('Backend Coding'!$D$6,'Budget 24-25'!A8)))&amp;", "&amp;(ISNUMBER(SEARCH('Backend Coding'!$D$7,'Budget 24-25'!A8)))&amp;", "&amp;(ISNUMBER(SEARCH('Backend Coding'!$D$8,'Budget 24-25'!A8)))&amp;", "&amp;(ISNUMBER(SEARCH('Backend Coding'!$D$9,'Budget 24-25'!A8)))&amp;", "&amp;(ISNUMBER(SEARCH('Backend Coding'!$D$10,'Budget 24-25'!A8)))&amp;", "&amp;(ISNUMBER(SEARCH('Backend Coding'!$D$11,'Budget 24-25'!A8)))&amp;", "&amp;(ISNUMBER(SEARCH('Backend Coding'!$D$12,'Budget 24-25'!A8)))&amp;", "&amp;(ISNUMBER(SEARCH('Backend Coding'!$D$13,'Budget 24-25'!A8)))&amp;", "&amp;(ISNUMBER(SEARCH('Backend Coding'!$D$14,'Budget 24-25'!A8)))&amp;", "&amp;(ISNUMBER(SEARCH('Backend Coding'!$D$15,'Budget 24-25'!A8)))&amp;", "&amp;(ISNUMBER(SEARCH('Backend Coding'!$D$16,'Budget 24-25'!A8)))&amp;", "&amp;(ISNUMBER(SEARCH('Backend Coding'!$D$17,'Budget 24-25'!A8)))&amp;", "&amp;(ISNUMBER(SEARCH('Backend Coding'!$D$18,'Budget 24-25'!A8)))&amp;", "&amp;(ISNUMBER(SEARCH('Backend Coding'!$D$19,'Budget 24-25'!A8)))&amp;", "&amp;(ISNUMBER(SEARCH('Backend Coding'!$D$20,'Budget 24-25'!A8)))&amp;", "&amp;(ISNUMBER(SEARCH('Backend Coding'!$D$21,'Budget 24-25'!A8)))&amp;", "&amp;(ISNUMBER(SEARCH('Backend Coding'!$D$22,'Budget 24-25'!A8)))&amp;", "&amp;(ISNUMBER(SEARCH('Backend Coding'!$D$23,'Budget 24-25'!A8)))&amp;", "&amp;(ISNUMBER(SEARCH('Backend Coding'!$D$24,'Budget 24-25'!A8)))&amp;", "&amp;(ISNUMBER(SEARCH('Backend Coding'!$D$25,'Budget 24-25'!A8)))&amp;", "&amp;(ISNUMBER(SEARCH('Backend Coding'!$D$26,'Budget 24-25'!A8)))</f>
        <v>FALSE, FALSE, FALSE, FALSE, FALSE, FALSE, FALSE, FALSE, FALSE, FALSE, FALSE, FALSE, FALSE, FALSE, FALSE, FALSE, FALSE, FALSE, FALSE, FALSE, FALSE, FALSE, FALSE, FALSE, FALSE</v>
      </c>
      <c r="S8" s="69" t="str">
        <f>(ISNUMBER(SEARCH('Backend Coding'!$F$2,'Budget 24-25'!A8)))&amp;", "&amp;(ISNUMBER(SEARCH('Backend Coding'!$F$3,'Budget 24-25'!A8)))&amp;", "&amp;(ISNUMBER(SEARCH('Backend Coding'!$F$4,'Budget 24-25'!A8)))&amp;", "&amp;(ISNUMBER(SEARCH('Backend Coding'!$F$5,'Budget 24-25'!A8)))&amp;", "&amp;(ISNUMBER(SEARCH('Backend Coding'!$F$6,'Budget 24-25'!A8)))&amp;", "&amp;(ISNUMBER(SEARCH('Backend Coding'!$F$7,'Budget 24-25'!A8)))&amp;", "&amp;(ISNUMBER(SEARCH('Backend Coding'!$F$8,'Budget 24-25'!A8)))&amp;", "&amp;(ISNUMBER(SEARCH('Backend Coding'!$F$9,'Budget 24-25'!A8)))&amp;", "&amp;(ISNUMBER(SEARCH('Backend Coding'!$F$10,'Budget 24-25'!A8)))&amp;", "&amp;(ISNUMBER(SEARCH('Backend Coding'!$F$11,'Budget 24-25'!A8)))&amp;", "&amp;(ISNUMBER(SEARCH('Backend Coding'!$F$12,'Budget 24-25'!A8)))&amp;", "&amp;(ISNUMBER(SEARCH('Backend Coding'!$F$13,'Budget 24-25'!A8)))&amp;", "&amp;(ISNUMBER(SEARCH('Backend Coding'!$F$14,'Budget 24-25'!A8)))&amp;", "&amp;(ISNUMBER(SEARCH('Backend Coding'!$F$15,'Budget 24-25'!A8)))&amp;", "&amp;(ISNUMBER(SEARCH('Backend Coding'!$F$16,'Budget 24-25'!A8)))&amp;", "&amp;(ISNUMBER(SEARCH('Backend Coding'!$F$17,'Budget 24-25'!A8)))&amp;", "&amp;(ISNUMBER(SEARCH('Backend Coding'!$F$18,'Budget 24-25'!A8)))&amp;", "&amp;(ISNUMBER(SEARCH('Backend Coding'!$F$19,'Budget 24-25'!A8)))&amp;", "&amp;(ISNUMBER(SEARCH('Backend Coding'!$F$20,'Budget 24-25'!A8)))&amp;", "&amp;(ISNUMBER(SEARCH('Backend Coding'!$F$21,'Budget 24-25'!A8)))&amp;", "&amp;(ISNUMBER(SEARCH('Backend Coding'!$F$22,'Budget 24-25'!A8)))&amp;", "&amp;(ISNUMBER(SEARCH('Backend Coding'!$F$23,'Budget 24-25'!A8)))&amp;", "&amp;(ISNUMBER(SEARCH('Backend Coding'!$F$24,'Budget 24-25'!A8)))&amp;", "&amp;(ISNUMBER(SEARCH('Backend Coding'!$F$25,'Budget 24-25'!A8)))&amp;", "&amp;(ISNUMBER(SEARCH('Backend Coding'!$F$26,'Budget 24-25'!A8)))</f>
        <v>FALSE, FALSE, FALSE, FALSE, FALSE, FALSE, FALSE, FALSE, FALSE, FALSE, FALSE, FALSE, FALSE, FALSE, FALSE, FALSE, FALSE, FALSE, FALSE, FALSE, FALSE, FALSE, FALSE, FALSE, FALSE</v>
      </c>
      <c r="T8" s="69" t="str">
        <f>(ISNUMBER(SEARCH('Backend Coding'!$H$2,'Budget 24-25'!A8)))&amp;", "&amp;(ISNUMBER(SEARCH('Backend Coding'!$H$3,'Budget 24-25'!A8)))&amp;", "&amp;(ISNUMBER(SEARCH('Backend Coding'!$H$4,'Budget 24-25'!A8)))&amp;", "&amp;(ISNUMBER(SEARCH('Backend Coding'!$H$5,'Budget 24-25'!A8)))&amp;", "&amp;(ISNUMBER(SEARCH('Backend Coding'!$H$6,'Budget 24-25'!A8)))&amp;", "&amp;(ISNUMBER(SEARCH('Backend Coding'!$H$7,'Budget 24-25'!A8)))&amp;", "&amp;(ISNUMBER(SEARCH('Backend Coding'!$H$8,'Budget 24-25'!A8)))&amp;", "&amp;(ISNUMBER(SEARCH('Backend Coding'!$H$9,'Budget 24-25'!A8)))&amp;", "&amp;(ISNUMBER(SEARCH('Backend Coding'!$H$10,'Budget 24-25'!A8)))&amp;", "&amp;(ISNUMBER(SEARCH('Backend Coding'!$H$11,'Budget 24-25'!A8)))&amp;", "&amp;(ISNUMBER(SEARCH('Backend Coding'!$H$12,'Budget 24-25'!A8)))&amp;", "&amp;(ISNUMBER(SEARCH('Backend Coding'!$H$13,'Budget 24-25'!A8)))&amp;", "&amp;(ISNUMBER(SEARCH('Backend Coding'!$H$14,'Budget 24-25'!A8)))&amp;", "&amp;(ISNUMBER(SEARCH('Backend Coding'!$H$15,'Budget 24-25'!A8)))&amp;", "&amp;(ISNUMBER(SEARCH('Backend Coding'!$H$16,'Budget 24-25'!A8)))&amp;", "&amp;(ISNUMBER(SEARCH('Backend Coding'!$H$17,'Budget 24-25'!A8)))&amp;", "&amp;(ISNUMBER(SEARCH('Backend Coding'!$H$18,'Budget 24-25'!A8)))&amp;", "&amp;(ISNUMBER(SEARCH('Backend Coding'!$H$19,'Budget 24-25'!A8)))&amp;", "&amp;(ISNUMBER(SEARCH('Backend Coding'!$H$20,'Budget 24-25'!A8)))&amp;", "&amp;(ISNUMBER(SEARCH('Backend Coding'!$H$21,'Budget 24-25'!A8)))&amp;", "&amp;(ISNUMBER(SEARCH('Backend Coding'!$H$22,'Budget 24-25'!A8)))&amp;", "&amp;(ISNUMBER(SEARCH('Backend Coding'!$H$23,'Budget 24-25'!A8)))&amp;", "&amp;(ISNUMBER(SEARCH('Backend Coding'!$H$24,'Budget 24-25'!A8)))&amp;", "&amp;(ISNUMBER(SEARCH('Backend Coding'!$H$25,'Budget 24-25'!A8)))&amp;", "&amp;(ISNUMBER(SEARCH('Backend Coding'!$H$26,'Budget 24-25'!A8)))</f>
        <v>FALSE, FALSE, FALSE, FALSE, FALSE, FALSE, FALSE, FALSE, FALSE, FALSE, FALSE, FALSE, FALSE, FALSE, FALSE, FALSE, FALSE, FALSE, FALSE, FALSE, FALSE, FALSE, FALSE, FALSE, FALSE</v>
      </c>
      <c r="U8" s="69" t="str">
        <f>(ISNUMBER(SEARCH('Backend Coding'!$J$2,'Budget 24-25'!A8)))&amp;", "&amp;(ISNUMBER(SEARCH('Backend Coding'!$J$3,'Budget 24-25'!A8)))&amp;", "&amp;(ISNUMBER(SEARCH('Backend Coding'!$J$4,'Budget 24-25'!A8)))&amp;", "&amp;(ISNUMBER(SEARCH('Backend Coding'!$J$5,'Budget 24-25'!A8)))&amp;", "&amp;(ISNUMBER(SEARCH('Backend Coding'!$J$6,'Budget 24-25'!A8)))&amp;", "&amp;(ISNUMBER(SEARCH('Backend Coding'!$J$7,'Budget 24-25'!A8)))&amp;", "&amp;(ISNUMBER(SEARCH('Backend Coding'!$J$8,'Budget 24-25'!A8)))&amp;", "&amp;(ISNUMBER(SEARCH('Backend Coding'!$J$9,'Budget 24-25'!A8)))&amp;", "&amp;(ISNUMBER(SEARCH('Backend Coding'!$J$10,'Budget 24-25'!A8)))&amp;", "&amp;(ISNUMBER(SEARCH('Backend Coding'!$J$11,'Budget 24-25'!A8)))&amp;", "&amp;(ISNUMBER(SEARCH('Backend Coding'!$J$12,'Budget 24-25'!A8)))&amp;", "&amp;(ISNUMBER(SEARCH('Backend Coding'!$J$13,'Budget 24-25'!A8)))&amp;", "&amp;(ISNUMBER(SEARCH('Backend Coding'!$J$14,'Budget 24-25'!A8)))&amp;", "&amp;(ISNUMBER(SEARCH('Backend Coding'!$J$15,'Budget 24-25'!A8)))&amp;", "&amp;(ISNUMBER(SEARCH('Backend Coding'!$J$16,'Budget 24-25'!A8)))&amp;", "&amp;(ISNUMBER(SEARCH('Backend Coding'!$J$17,'Budget 24-25'!A8)))&amp;", "&amp;(ISNUMBER(SEARCH('Backend Coding'!$J$18,'Budget 24-25'!A8)))&amp;", "&amp;(ISNUMBER(SEARCH('Backend Coding'!$J$19,'Budget 24-25'!A8)))&amp;", "&amp;(ISNUMBER(SEARCH('Backend Coding'!$J$20,'Budget 24-25'!A8)))&amp;", "&amp;(ISNUMBER(SEARCH('Backend Coding'!$J$21,'Budget 24-25'!A8)))&amp;", "&amp;(ISNUMBER(SEARCH('Backend Coding'!$J$22,'Budget 24-25'!A8)))&amp;", "&amp;(ISNUMBER(SEARCH('Backend Coding'!$J$23,'Budget 24-25'!A8)))&amp;", "&amp;(ISNUMBER(SEARCH('Backend Coding'!$J$24,'Budget 24-25'!A8)))&amp;", "&amp;(ISNUMBER(SEARCH('Backend Coding'!$J$25,'Budget 24-25'!A8)))&amp;", "&amp;(ISNUMBER(SEARCH('Backend Coding'!$J$26,'Budget 24-25'!A8)))</f>
        <v>FALSE, FALSE, FALSE, FALSE, FALSE, FALSE, FALSE, FALSE, FALSE, FALSE, FALSE, FALSE, FALSE, FALSE, FALSE, FALSE, FALSE, FALSE, FALSE, FALSE, FALSE, FALSE, FALSE, FALSE, FALSE</v>
      </c>
    </row>
    <row r="9" spans="1:26" ht="14.25" customHeight="1">
      <c r="A9" s="65" t="s">
        <v>75</v>
      </c>
      <c r="B9" s="60" t="s">
        <v>113</v>
      </c>
      <c r="C9" s="70"/>
      <c r="D9" s="71">
        <v>0.6</v>
      </c>
      <c r="E9" s="71" t="s">
        <v>114</v>
      </c>
      <c r="F9" s="70"/>
      <c r="G9" s="73"/>
      <c r="H9" s="70"/>
      <c r="I9" s="71" t="s">
        <v>110</v>
      </c>
      <c r="J9" s="71">
        <v>111</v>
      </c>
      <c r="K9" s="62"/>
      <c r="L9" s="62"/>
      <c r="M9" s="63"/>
      <c r="N9" s="63"/>
      <c r="O9" s="63">
        <f>'Budget 23-24'!O9*1.02</f>
        <v>79082.42702399999</v>
      </c>
      <c r="P9" s="46">
        <f t="shared" si="0"/>
        <v>79082.42702399999</v>
      </c>
      <c r="Q9" s="69" t="str">
        <f>(ISNUMBER(SEARCH('Backend Coding'!$B$2,'Budget 24-25'!A9)))&amp;", "&amp;(ISNUMBER(SEARCH('Backend Coding'!$B$3,'Budget 24-25'!A9)))&amp;", "&amp;(ISNUMBER(SEARCH('Backend Coding'!$B$4,'Budget 24-25'!A9)))&amp;", "&amp;(ISNUMBER(SEARCH('Backend Coding'!$B$5,'Budget 24-25'!A9)))&amp;", "&amp;(ISNUMBER(SEARCH('Backend Coding'!$B$6,'Budget 24-25'!A9)))&amp;", "&amp;(ISNUMBER(SEARCH('Backend Coding'!$B$7,'Budget 24-25'!A9)))&amp;", "&amp;(ISNUMBER(SEARCH('Backend Coding'!$B$8,'Budget 24-25'!A9)))&amp;", "&amp;(ISNUMBER(SEARCH('Backend Coding'!$B$9,'Budget 24-25'!A9)))&amp;", "&amp;(ISNUMBER(SEARCH('Backend Coding'!$B$10,'Budget 24-25'!A9)))&amp;", "&amp;(ISNUMBER(SEARCH('Backend Coding'!$B$11,'Budget 24-25'!A9)))&amp;", "&amp;(ISNUMBER(SEARCH('Backend Coding'!$B$12,'Budget 24-25'!A9)))&amp;", "&amp;(ISNUMBER(SEARCH('Backend Coding'!$B$13,'Budget 24-25'!A9)))&amp;", "&amp;(ISNUMBER(SEARCH('Backend Coding'!$B$14,'Budget 24-25'!A9)))&amp;", "&amp;(ISNUMBER(SEARCH('Backend Coding'!$B$15,'Budget 24-25'!A9)))&amp;", "&amp;(ISNUMBER(SEARCH('Backend Coding'!$B$16,'Budget 24-25'!A9)))&amp;", "&amp;(ISNUMBER(SEARCH('Backend Coding'!$B$17,'Budget 24-25'!A9)))&amp;", "&amp;(ISNUMBER(SEARCH('Backend Coding'!$B$18,'Budget 24-25'!A9)))&amp;", "&amp;(ISNUMBER(SEARCH('Backend Coding'!$B$19,'Budget 24-25'!A9)))&amp;", "&amp;(ISNUMBER(SEARCH('Backend Coding'!$B$20,'Budget 24-25'!A9)))&amp;", "&amp;(ISNUMBER(SEARCH('Backend Coding'!$B$21,'Budget 24-25'!A9)))&amp;", "&amp;(ISNUMBER(SEARCH('Backend Coding'!$B$22,'Budget 24-25'!A9)))&amp;", "&amp;(ISNUMBER(SEARCH('Backend Coding'!$B$23,'Budget 24-25'!A9)))&amp;", "&amp;(ISNUMBER(SEARCH('Backend Coding'!$B$24,'Budget 24-25'!A9)))&amp;", "&amp;(ISNUMBER(SEARCH('Backend Coding'!$B$25,'Budget 24-25'!A9)))&amp;", "&amp;(ISNUMBER(SEARCH('Backend Coding'!$B$26,'Budget 24-25'!A9)))</f>
        <v>FALSE, FALSE, FALSE, FALSE, FALSE, FALSE, FALSE, FALSE, FALSE, FALSE, FALSE, FALSE, FALSE, FALSE, FALSE, FALSE, FALSE, FALSE, FALSE, FALSE, FALSE, FALSE, FALSE, FALSE, FALSE</v>
      </c>
      <c r="R9" s="69" t="str">
        <f>(ISNUMBER(SEARCH('Backend Coding'!$D$2,'Budget 24-25'!A9)))&amp;", "&amp;(ISNUMBER(SEARCH('Backend Coding'!$D$3,'Budget 24-25'!A9)))&amp;", "&amp;(ISNUMBER(SEARCH('Backend Coding'!$D$4,'Budget 24-25'!A9)))&amp;", "&amp;(ISNUMBER(SEARCH('Backend Coding'!$D$5,'Budget 24-25'!A9)))&amp;", "&amp;(ISNUMBER(SEARCH('Backend Coding'!$D$6,'Budget 24-25'!A9)))&amp;", "&amp;(ISNUMBER(SEARCH('Backend Coding'!$D$7,'Budget 24-25'!A9)))&amp;", "&amp;(ISNUMBER(SEARCH('Backend Coding'!$D$8,'Budget 24-25'!A9)))&amp;", "&amp;(ISNUMBER(SEARCH('Backend Coding'!$D$9,'Budget 24-25'!A9)))&amp;", "&amp;(ISNUMBER(SEARCH('Backend Coding'!$D$10,'Budget 24-25'!A9)))&amp;", "&amp;(ISNUMBER(SEARCH('Backend Coding'!$D$11,'Budget 24-25'!A9)))&amp;", "&amp;(ISNUMBER(SEARCH('Backend Coding'!$D$12,'Budget 24-25'!A9)))&amp;", "&amp;(ISNUMBER(SEARCH('Backend Coding'!$D$13,'Budget 24-25'!A9)))&amp;", "&amp;(ISNUMBER(SEARCH('Backend Coding'!$D$14,'Budget 24-25'!A9)))&amp;", "&amp;(ISNUMBER(SEARCH('Backend Coding'!$D$15,'Budget 24-25'!A9)))&amp;", "&amp;(ISNUMBER(SEARCH('Backend Coding'!$D$16,'Budget 24-25'!A9)))&amp;", "&amp;(ISNUMBER(SEARCH('Backend Coding'!$D$17,'Budget 24-25'!A9)))&amp;", "&amp;(ISNUMBER(SEARCH('Backend Coding'!$D$18,'Budget 24-25'!A9)))&amp;", "&amp;(ISNUMBER(SEARCH('Backend Coding'!$D$19,'Budget 24-25'!A9)))&amp;", "&amp;(ISNUMBER(SEARCH('Backend Coding'!$D$20,'Budget 24-25'!A9)))&amp;", "&amp;(ISNUMBER(SEARCH('Backend Coding'!$D$21,'Budget 24-25'!A9)))&amp;", "&amp;(ISNUMBER(SEARCH('Backend Coding'!$D$22,'Budget 24-25'!A9)))&amp;", "&amp;(ISNUMBER(SEARCH('Backend Coding'!$D$23,'Budget 24-25'!A9)))&amp;", "&amp;(ISNUMBER(SEARCH('Backend Coding'!$D$24,'Budget 24-25'!A9)))&amp;", "&amp;(ISNUMBER(SEARCH('Backend Coding'!$D$25,'Budget 24-25'!A9)))&amp;", "&amp;(ISNUMBER(SEARCH('Backend Coding'!$D$26,'Budget 24-25'!A9)))</f>
        <v>FALSE, FALSE, FALSE, FALSE, FALSE, FALSE, FALSE, FALSE, FALSE, FALSE, FALSE, FALSE, FALSE, FALSE, FALSE, FALSE, FALSE, FALSE, FALSE, FALSE, FALSE, FALSE, FALSE, FALSE, FALSE</v>
      </c>
      <c r="S9" s="69" t="str">
        <f>(ISNUMBER(SEARCH('Backend Coding'!$F$2,'Budget 24-25'!A9)))&amp;", "&amp;(ISNUMBER(SEARCH('Backend Coding'!$F$3,'Budget 24-25'!A9)))&amp;", "&amp;(ISNUMBER(SEARCH('Backend Coding'!$F$4,'Budget 24-25'!A9)))&amp;", "&amp;(ISNUMBER(SEARCH('Backend Coding'!$F$5,'Budget 24-25'!A9)))&amp;", "&amp;(ISNUMBER(SEARCH('Backend Coding'!$F$6,'Budget 24-25'!A9)))&amp;", "&amp;(ISNUMBER(SEARCH('Backend Coding'!$F$7,'Budget 24-25'!A9)))&amp;", "&amp;(ISNUMBER(SEARCH('Backend Coding'!$F$8,'Budget 24-25'!A9)))&amp;", "&amp;(ISNUMBER(SEARCH('Backend Coding'!$F$9,'Budget 24-25'!A9)))&amp;", "&amp;(ISNUMBER(SEARCH('Backend Coding'!$F$10,'Budget 24-25'!A9)))&amp;", "&amp;(ISNUMBER(SEARCH('Backend Coding'!$F$11,'Budget 24-25'!A9)))&amp;", "&amp;(ISNUMBER(SEARCH('Backend Coding'!$F$12,'Budget 24-25'!A9)))&amp;", "&amp;(ISNUMBER(SEARCH('Backend Coding'!$F$13,'Budget 24-25'!A9)))&amp;", "&amp;(ISNUMBER(SEARCH('Backend Coding'!$F$14,'Budget 24-25'!A9)))&amp;", "&amp;(ISNUMBER(SEARCH('Backend Coding'!$F$15,'Budget 24-25'!A9)))&amp;", "&amp;(ISNUMBER(SEARCH('Backend Coding'!$F$16,'Budget 24-25'!A9)))&amp;", "&amp;(ISNUMBER(SEARCH('Backend Coding'!$F$17,'Budget 24-25'!A9)))&amp;", "&amp;(ISNUMBER(SEARCH('Backend Coding'!$F$18,'Budget 24-25'!A9)))&amp;", "&amp;(ISNUMBER(SEARCH('Backend Coding'!$F$19,'Budget 24-25'!A9)))&amp;", "&amp;(ISNUMBER(SEARCH('Backend Coding'!$F$20,'Budget 24-25'!A9)))&amp;", "&amp;(ISNUMBER(SEARCH('Backend Coding'!$F$21,'Budget 24-25'!A9)))&amp;", "&amp;(ISNUMBER(SEARCH('Backend Coding'!$F$22,'Budget 24-25'!A9)))&amp;", "&amp;(ISNUMBER(SEARCH('Backend Coding'!$F$23,'Budget 24-25'!A9)))&amp;", "&amp;(ISNUMBER(SEARCH('Backend Coding'!$F$24,'Budget 24-25'!A9)))&amp;", "&amp;(ISNUMBER(SEARCH('Backend Coding'!$F$25,'Budget 24-25'!A9)))&amp;", "&amp;(ISNUMBER(SEARCH('Backend Coding'!$F$26,'Budget 24-25'!A9)))</f>
        <v>FALSE, FALSE, FALSE, FALSE, FALSE, FALSE, FALSE, FALSE, FALSE, FALSE, FALSE, FALSE, FALSE, FALSE, FALSE, FALSE, FALSE, FALSE, FALSE, FALSE, FALSE, FALSE, FALSE, FALSE, FALSE</v>
      </c>
      <c r="T9" s="69" t="str">
        <f>(ISNUMBER(SEARCH('Backend Coding'!$H$2,'Budget 24-25'!A9)))&amp;", "&amp;(ISNUMBER(SEARCH('Backend Coding'!$H$3,'Budget 24-25'!A9)))&amp;", "&amp;(ISNUMBER(SEARCH('Backend Coding'!$H$4,'Budget 24-25'!A9)))&amp;", "&amp;(ISNUMBER(SEARCH('Backend Coding'!$H$5,'Budget 24-25'!A9)))&amp;", "&amp;(ISNUMBER(SEARCH('Backend Coding'!$H$6,'Budget 24-25'!A9)))&amp;", "&amp;(ISNUMBER(SEARCH('Backend Coding'!$H$7,'Budget 24-25'!A9)))&amp;", "&amp;(ISNUMBER(SEARCH('Backend Coding'!$H$8,'Budget 24-25'!A9)))&amp;", "&amp;(ISNUMBER(SEARCH('Backend Coding'!$H$9,'Budget 24-25'!A9)))&amp;", "&amp;(ISNUMBER(SEARCH('Backend Coding'!$H$10,'Budget 24-25'!A9)))&amp;", "&amp;(ISNUMBER(SEARCH('Backend Coding'!$H$11,'Budget 24-25'!A9)))&amp;", "&amp;(ISNUMBER(SEARCH('Backend Coding'!$H$12,'Budget 24-25'!A9)))&amp;", "&amp;(ISNUMBER(SEARCH('Backend Coding'!$H$13,'Budget 24-25'!A9)))&amp;", "&amp;(ISNUMBER(SEARCH('Backend Coding'!$H$14,'Budget 24-25'!A9)))&amp;", "&amp;(ISNUMBER(SEARCH('Backend Coding'!$H$15,'Budget 24-25'!A9)))&amp;", "&amp;(ISNUMBER(SEARCH('Backend Coding'!$H$16,'Budget 24-25'!A9)))&amp;", "&amp;(ISNUMBER(SEARCH('Backend Coding'!$H$17,'Budget 24-25'!A9)))&amp;", "&amp;(ISNUMBER(SEARCH('Backend Coding'!$H$18,'Budget 24-25'!A9)))&amp;", "&amp;(ISNUMBER(SEARCH('Backend Coding'!$H$19,'Budget 24-25'!A9)))&amp;", "&amp;(ISNUMBER(SEARCH('Backend Coding'!$H$20,'Budget 24-25'!A9)))&amp;", "&amp;(ISNUMBER(SEARCH('Backend Coding'!$H$21,'Budget 24-25'!A9)))&amp;", "&amp;(ISNUMBER(SEARCH('Backend Coding'!$H$22,'Budget 24-25'!A9)))&amp;", "&amp;(ISNUMBER(SEARCH('Backend Coding'!$H$23,'Budget 24-25'!A9)))&amp;", "&amp;(ISNUMBER(SEARCH('Backend Coding'!$H$24,'Budget 24-25'!A9)))&amp;", "&amp;(ISNUMBER(SEARCH('Backend Coding'!$H$25,'Budget 24-25'!A9)))&amp;", "&amp;(ISNUMBER(SEARCH('Backend Coding'!$H$26,'Budget 24-25'!A9)))</f>
        <v>FALSE, FALSE, FALSE, FALSE, FALSE, FALSE, FALSE, FALSE, FALSE, FALSE, FALSE, FALSE, FALSE, FALSE, FALSE, FALSE, FALSE, FALSE, FALSE, FALSE, FALSE, FALSE, FALSE, FALSE, FALSE</v>
      </c>
      <c r="U9" s="69" t="str">
        <f>(ISNUMBER(SEARCH('Backend Coding'!$J$2,'Budget 24-25'!A9)))&amp;", "&amp;(ISNUMBER(SEARCH('Backend Coding'!$J$3,'Budget 24-25'!A9)))&amp;", "&amp;(ISNUMBER(SEARCH('Backend Coding'!$J$4,'Budget 24-25'!A9)))&amp;", "&amp;(ISNUMBER(SEARCH('Backend Coding'!$J$5,'Budget 24-25'!A9)))&amp;", "&amp;(ISNUMBER(SEARCH('Backend Coding'!$J$6,'Budget 24-25'!A9)))&amp;", "&amp;(ISNUMBER(SEARCH('Backend Coding'!$J$7,'Budget 24-25'!A9)))&amp;", "&amp;(ISNUMBER(SEARCH('Backend Coding'!$J$8,'Budget 24-25'!A9)))&amp;", "&amp;(ISNUMBER(SEARCH('Backend Coding'!$J$9,'Budget 24-25'!A9)))&amp;", "&amp;(ISNUMBER(SEARCH('Backend Coding'!$J$10,'Budget 24-25'!A9)))&amp;", "&amp;(ISNUMBER(SEARCH('Backend Coding'!$J$11,'Budget 24-25'!A9)))&amp;", "&amp;(ISNUMBER(SEARCH('Backend Coding'!$J$12,'Budget 24-25'!A9)))&amp;", "&amp;(ISNUMBER(SEARCH('Backend Coding'!$J$13,'Budget 24-25'!A9)))&amp;", "&amp;(ISNUMBER(SEARCH('Backend Coding'!$J$14,'Budget 24-25'!A9)))&amp;", "&amp;(ISNUMBER(SEARCH('Backend Coding'!$J$15,'Budget 24-25'!A9)))&amp;", "&amp;(ISNUMBER(SEARCH('Backend Coding'!$J$16,'Budget 24-25'!A9)))&amp;", "&amp;(ISNUMBER(SEARCH('Backend Coding'!$J$17,'Budget 24-25'!A9)))&amp;", "&amp;(ISNUMBER(SEARCH('Backend Coding'!$J$18,'Budget 24-25'!A9)))&amp;", "&amp;(ISNUMBER(SEARCH('Backend Coding'!$J$19,'Budget 24-25'!A9)))&amp;", "&amp;(ISNUMBER(SEARCH('Backend Coding'!$J$20,'Budget 24-25'!A9)))&amp;", "&amp;(ISNUMBER(SEARCH('Backend Coding'!$J$21,'Budget 24-25'!A9)))&amp;", "&amp;(ISNUMBER(SEARCH('Backend Coding'!$J$22,'Budget 24-25'!A9)))&amp;", "&amp;(ISNUMBER(SEARCH('Backend Coding'!$J$23,'Budget 24-25'!A9)))&amp;", "&amp;(ISNUMBER(SEARCH('Backend Coding'!$J$24,'Budget 24-25'!A9)))&amp;", "&amp;(ISNUMBER(SEARCH('Backend Coding'!$J$25,'Budget 24-25'!A9)))&amp;", "&amp;(ISNUMBER(SEARCH('Backend Coding'!$J$26,'Budget 24-25'!A9)))</f>
        <v>FALSE, FALSE, FALSE, FALSE, FALSE, FALSE, FALSE, FALSE, FALSE, FALSE, FALSE, FALSE, FALSE, FALSE, FALSE, FALSE, FALSE, FALSE, FALSE, FALSE, FALSE, FALSE, FALSE, FALSE, FALSE</v>
      </c>
    </row>
    <row r="10" spans="1:26" ht="14.25" customHeight="1">
      <c r="A10" s="65" t="s">
        <v>24</v>
      </c>
      <c r="B10" s="60" t="s">
        <v>115</v>
      </c>
      <c r="C10" s="70"/>
      <c r="D10" s="71">
        <v>1</v>
      </c>
      <c r="E10" s="71" t="s">
        <v>109</v>
      </c>
      <c r="F10" s="70"/>
      <c r="G10" s="70"/>
      <c r="H10" s="70"/>
      <c r="I10" s="71" t="s">
        <v>110</v>
      </c>
      <c r="J10" s="71">
        <v>112</v>
      </c>
      <c r="K10" s="62"/>
      <c r="L10" s="62"/>
      <c r="M10" s="63"/>
      <c r="N10" s="63"/>
      <c r="O10" s="63">
        <f>'Budget 23-24'!O10*1.05</f>
        <v>76398.740775000013</v>
      </c>
      <c r="P10" s="46">
        <f t="shared" si="0"/>
        <v>76398.740775000013</v>
      </c>
      <c r="Q10" s="69" t="str">
        <f>(ISNUMBER(SEARCH('Backend Coding'!$B$2,'Budget 24-25'!A10)))&amp;", "&amp;(ISNUMBER(SEARCH('Backend Coding'!$B$3,'Budget 24-25'!A10)))&amp;", "&amp;(ISNUMBER(SEARCH('Backend Coding'!$B$4,'Budget 24-25'!A10)))&amp;", "&amp;(ISNUMBER(SEARCH('Backend Coding'!$B$5,'Budget 24-25'!A10)))&amp;", "&amp;(ISNUMBER(SEARCH('Backend Coding'!$B$6,'Budget 24-25'!A10)))&amp;", "&amp;(ISNUMBER(SEARCH('Backend Coding'!$B$7,'Budget 24-25'!A10)))&amp;", "&amp;(ISNUMBER(SEARCH('Backend Coding'!$B$8,'Budget 24-25'!A10)))&amp;", "&amp;(ISNUMBER(SEARCH('Backend Coding'!$B$9,'Budget 24-25'!A10)))&amp;", "&amp;(ISNUMBER(SEARCH('Backend Coding'!$B$10,'Budget 24-25'!A10)))&amp;", "&amp;(ISNUMBER(SEARCH('Backend Coding'!$B$11,'Budget 24-25'!A10)))&amp;", "&amp;(ISNUMBER(SEARCH('Backend Coding'!$B$12,'Budget 24-25'!A10)))&amp;", "&amp;(ISNUMBER(SEARCH('Backend Coding'!$B$13,'Budget 24-25'!A10)))&amp;", "&amp;(ISNUMBER(SEARCH('Backend Coding'!$B$14,'Budget 24-25'!A10)))&amp;", "&amp;(ISNUMBER(SEARCH('Backend Coding'!$B$15,'Budget 24-25'!A10)))&amp;", "&amp;(ISNUMBER(SEARCH('Backend Coding'!$B$16,'Budget 24-25'!A10)))&amp;", "&amp;(ISNUMBER(SEARCH('Backend Coding'!$B$17,'Budget 24-25'!A10)))&amp;", "&amp;(ISNUMBER(SEARCH('Backend Coding'!$B$18,'Budget 24-25'!A10)))&amp;", "&amp;(ISNUMBER(SEARCH('Backend Coding'!$B$19,'Budget 24-25'!A10)))&amp;", "&amp;(ISNUMBER(SEARCH('Backend Coding'!$B$20,'Budget 24-25'!A10)))&amp;", "&amp;(ISNUMBER(SEARCH('Backend Coding'!$B$21,'Budget 24-25'!A10)))&amp;", "&amp;(ISNUMBER(SEARCH('Backend Coding'!$B$22,'Budget 24-25'!A10)))&amp;", "&amp;(ISNUMBER(SEARCH('Backend Coding'!$B$23,'Budget 24-25'!A10)))&amp;", "&amp;(ISNUMBER(SEARCH('Backend Coding'!$B$24,'Budget 24-25'!A10)))&amp;", "&amp;(ISNUMBER(SEARCH('Backend Coding'!$B$25,'Budget 24-25'!A10)))&amp;", "&amp;(ISNUMBER(SEARCH('Backend Coding'!$B$26,'Budget 24-25'!A10)))</f>
        <v>FALSE, FALSE, FALSE, FALSE, FALSE, FALSE, FALSE, FALSE, FALSE, FALSE, FALSE, FALSE, FALSE, FALSE, FALSE, FALSE, FALSE, FALSE, FALSE, FALSE, FALSE, FALSE, FALSE, FALSE, FALSE</v>
      </c>
      <c r="R10" s="69" t="str">
        <f>(ISNUMBER(SEARCH('Backend Coding'!$D$2,'Budget 24-25'!A10)))&amp;", "&amp;(ISNUMBER(SEARCH('Backend Coding'!$D$3,'Budget 24-25'!A10)))&amp;", "&amp;(ISNUMBER(SEARCH('Backend Coding'!$D$4,'Budget 24-25'!A10)))&amp;", "&amp;(ISNUMBER(SEARCH('Backend Coding'!$D$5,'Budget 24-25'!A10)))&amp;", "&amp;(ISNUMBER(SEARCH('Backend Coding'!$D$6,'Budget 24-25'!A10)))&amp;", "&amp;(ISNUMBER(SEARCH('Backend Coding'!$D$7,'Budget 24-25'!A10)))&amp;", "&amp;(ISNUMBER(SEARCH('Backend Coding'!$D$8,'Budget 24-25'!A10)))&amp;", "&amp;(ISNUMBER(SEARCH('Backend Coding'!$D$9,'Budget 24-25'!A10)))&amp;", "&amp;(ISNUMBER(SEARCH('Backend Coding'!$D$10,'Budget 24-25'!A10)))&amp;", "&amp;(ISNUMBER(SEARCH('Backend Coding'!$D$11,'Budget 24-25'!A10)))&amp;", "&amp;(ISNUMBER(SEARCH('Backend Coding'!$D$12,'Budget 24-25'!A10)))&amp;", "&amp;(ISNUMBER(SEARCH('Backend Coding'!$D$13,'Budget 24-25'!A10)))&amp;", "&amp;(ISNUMBER(SEARCH('Backend Coding'!$D$14,'Budget 24-25'!A10)))&amp;", "&amp;(ISNUMBER(SEARCH('Backend Coding'!$D$15,'Budget 24-25'!A10)))&amp;", "&amp;(ISNUMBER(SEARCH('Backend Coding'!$D$16,'Budget 24-25'!A10)))&amp;", "&amp;(ISNUMBER(SEARCH('Backend Coding'!$D$17,'Budget 24-25'!A10)))&amp;", "&amp;(ISNUMBER(SEARCH('Backend Coding'!$D$18,'Budget 24-25'!A10)))&amp;", "&amp;(ISNUMBER(SEARCH('Backend Coding'!$D$19,'Budget 24-25'!A10)))&amp;", "&amp;(ISNUMBER(SEARCH('Backend Coding'!$D$20,'Budget 24-25'!A10)))&amp;", "&amp;(ISNUMBER(SEARCH('Backend Coding'!$D$21,'Budget 24-25'!A10)))&amp;", "&amp;(ISNUMBER(SEARCH('Backend Coding'!$D$22,'Budget 24-25'!A10)))&amp;", "&amp;(ISNUMBER(SEARCH('Backend Coding'!$D$23,'Budget 24-25'!A10)))&amp;", "&amp;(ISNUMBER(SEARCH('Backend Coding'!$D$24,'Budget 24-25'!A10)))&amp;", "&amp;(ISNUMBER(SEARCH('Backend Coding'!$D$25,'Budget 24-25'!A10)))&amp;", "&amp;(ISNUMBER(SEARCH('Backend Coding'!$D$26,'Budget 24-25'!A10)))</f>
        <v>FALSE, FALSE, FALSE, FALSE, FALSE, FALSE, FALSE, FALSE, FALSE, FALSE, FALSE, FALSE, FALSE, FALSE, FALSE, FALSE, FALSE, FALSE, FALSE, FALSE, FALSE, FALSE, FALSE, FALSE, FALSE</v>
      </c>
      <c r="S10" s="69" t="str">
        <f>(ISNUMBER(SEARCH('Backend Coding'!$F$2,'Budget 24-25'!A10)))&amp;", "&amp;(ISNUMBER(SEARCH('Backend Coding'!$F$3,'Budget 24-25'!A10)))&amp;", "&amp;(ISNUMBER(SEARCH('Backend Coding'!$F$4,'Budget 24-25'!A10)))&amp;", "&amp;(ISNUMBER(SEARCH('Backend Coding'!$F$5,'Budget 24-25'!A10)))&amp;", "&amp;(ISNUMBER(SEARCH('Backend Coding'!$F$6,'Budget 24-25'!A10)))&amp;", "&amp;(ISNUMBER(SEARCH('Backend Coding'!$F$7,'Budget 24-25'!A10)))&amp;", "&amp;(ISNUMBER(SEARCH('Backend Coding'!$F$8,'Budget 24-25'!A10)))&amp;", "&amp;(ISNUMBER(SEARCH('Backend Coding'!$F$9,'Budget 24-25'!A10)))&amp;", "&amp;(ISNUMBER(SEARCH('Backend Coding'!$F$10,'Budget 24-25'!A10)))&amp;", "&amp;(ISNUMBER(SEARCH('Backend Coding'!$F$11,'Budget 24-25'!A10)))&amp;", "&amp;(ISNUMBER(SEARCH('Backend Coding'!$F$12,'Budget 24-25'!A10)))&amp;", "&amp;(ISNUMBER(SEARCH('Backend Coding'!$F$13,'Budget 24-25'!A10)))&amp;", "&amp;(ISNUMBER(SEARCH('Backend Coding'!$F$14,'Budget 24-25'!A10)))&amp;", "&amp;(ISNUMBER(SEARCH('Backend Coding'!$F$15,'Budget 24-25'!A10)))&amp;", "&amp;(ISNUMBER(SEARCH('Backend Coding'!$F$16,'Budget 24-25'!A10)))&amp;", "&amp;(ISNUMBER(SEARCH('Backend Coding'!$F$17,'Budget 24-25'!A10)))&amp;", "&amp;(ISNUMBER(SEARCH('Backend Coding'!$F$18,'Budget 24-25'!A10)))&amp;", "&amp;(ISNUMBER(SEARCH('Backend Coding'!$F$19,'Budget 24-25'!A10)))&amp;", "&amp;(ISNUMBER(SEARCH('Backend Coding'!$F$20,'Budget 24-25'!A10)))&amp;", "&amp;(ISNUMBER(SEARCH('Backend Coding'!$F$21,'Budget 24-25'!A10)))&amp;", "&amp;(ISNUMBER(SEARCH('Backend Coding'!$F$22,'Budget 24-25'!A10)))&amp;", "&amp;(ISNUMBER(SEARCH('Backend Coding'!$F$23,'Budget 24-25'!A10)))&amp;", "&amp;(ISNUMBER(SEARCH('Backend Coding'!$F$24,'Budget 24-25'!A10)))&amp;", "&amp;(ISNUMBER(SEARCH('Backend Coding'!$F$25,'Budget 24-25'!A10)))&amp;", "&amp;(ISNUMBER(SEARCH('Backend Coding'!$F$26,'Budget 24-25'!A10)))</f>
        <v>FALSE, FALSE, FALSE, FALSE, FALSE, FALSE, FALSE, FALSE, FALSE, FALSE, FALSE, FALSE, FALSE, FALSE, FALSE, FALSE, FALSE, FALSE, FALSE, FALSE, FALSE, FALSE, FALSE, FALSE, FALSE</v>
      </c>
      <c r="T10" s="69" t="str">
        <f>(ISNUMBER(SEARCH('Backend Coding'!$H$2,'Budget 24-25'!A10)))&amp;", "&amp;(ISNUMBER(SEARCH('Backend Coding'!$H$3,'Budget 24-25'!A10)))&amp;", "&amp;(ISNUMBER(SEARCH('Backend Coding'!$H$4,'Budget 24-25'!A10)))&amp;", "&amp;(ISNUMBER(SEARCH('Backend Coding'!$H$5,'Budget 24-25'!A10)))&amp;", "&amp;(ISNUMBER(SEARCH('Backend Coding'!$H$6,'Budget 24-25'!A10)))&amp;", "&amp;(ISNUMBER(SEARCH('Backend Coding'!$H$7,'Budget 24-25'!A10)))&amp;", "&amp;(ISNUMBER(SEARCH('Backend Coding'!$H$8,'Budget 24-25'!A10)))&amp;", "&amp;(ISNUMBER(SEARCH('Backend Coding'!$H$9,'Budget 24-25'!A10)))&amp;", "&amp;(ISNUMBER(SEARCH('Backend Coding'!$H$10,'Budget 24-25'!A10)))&amp;", "&amp;(ISNUMBER(SEARCH('Backend Coding'!$H$11,'Budget 24-25'!A10)))&amp;", "&amp;(ISNUMBER(SEARCH('Backend Coding'!$H$12,'Budget 24-25'!A10)))&amp;", "&amp;(ISNUMBER(SEARCH('Backend Coding'!$H$13,'Budget 24-25'!A10)))&amp;", "&amp;(ISNUMBER(SEARCH('Backend Coding'!$H$14,'Budget 24-25'!A10)))&amp;", "&amp;(ISNUMBER(SEARCH('Backend Coding'!$H$15,'Budget 24-25'!A10)))&amp;", "&amp;(ISNUMBER(SEARCH('Backend Coding'!$H$16,'Budget 24-25'!A10)))&amp;", "&amp;(ISNUMBER(SEARCH('Backend Coding'!$H$17,'Budget 24-25'!A10)))&amp;", "&amp;(ISNUMBER(SEARCH('Backend Coding'!$H$18,'Budget 24-25'!A10)))&amp;", "&amp;(ISNUMBER(SEARCH('Backend Coding'!$H$19,'Budget 24-25'!A10)))&amp;", "&amp;(ISNUMBER(SEARCH('Backend Coding'!$H$20,'Budget 24-25'!A10)))&amp;", "&amp;(ISNUMBER(SEARCH('Backend Coding'!$H$21,'Budget 24-25'!A10)))&amp;", "&amp;(ISNUMBER(SEARCH('Backend Coding'!$H$22,'Budget 24-25'!A10)))&amp;", "&amp;(ISNUMBER(SEARCH('Backend Coding'!$H$23,'Budget 24-25'!A10)))&amp;", "&amp;(ISNUMBER(SEARCH('Backend Coding'!$H$24,'Budget 24-25'!A10)))&amp;", "&amp;(ISNUMBER(SEARCH('Backend Coding'!$H$25,'Budget 24-25'!A10)))&amp;", "&amp;(ISNUMBER(SEARCH('Backend Coding'!$H$26,'Budget 24-25'!A10)))</f>
        <v>FALSE, FALSE, FALSE, FALSE, FALSE, FALSE, FALSE, FALSE, FALSE, FALSE, FALSE, FALSE, FALSE, FALSE, FALSE, FALSE, FALSE, FALSE, FALSE, FALSE, FALSE, FALSE, FALSE, FALSE, FALSE</v>
      </c>
      <c r="U10" s="69" t="str">
        <f>(ISNUMBER(SEARCH('Backend Coding'!$J$2,'Budget 24-25'!A10)))&amp;", "&amp;(ISNUMBER(SEARCH('Backend Coding'!$J$3,'Budget 24-25'!A10)))&amp;", "&amp;(ISNUMBER(SEARCH('Backend Coding'!$J$4,'Budget 24-25'!A10)))&amp;", "&amp;(ISNUMBER(SEARCH('Backend Coding'!$J$5,'Budget 24-25'!A10)))&amp;", "&amp;(ISNUMBER(SEARCH('Backend Coding'!$J$6,'Budget 24-25'!A10)))&amp;", "&amp;(ISNUMBER(SEARCH('Backend Coding'!$J$7,'Budget 24-25'!A10)))&amp;", "&amp;(ISNUMBER(SEARCH('Backend Coding'!$J$8,'Budget 24-25'!A10)))&amp;", "&amp;(ISNUMBER(SEARCH('Backend Coding'!$J$9,'Budget 24-25'!A10)))&amp;", "&amp;(ISNUMBER(SEARCH('Backend Coding'!$J$10,'Budget 24-25'!A10)))&amp;", "&amp;(ISNUMBER(SEARCH('Backend Coding'!$J$11,'Budget 24-25'!A10)))&amp;", "&amp;(ISNUMBER(SEARCH('Backend Coding'!$J$12,'Budget 24-25'!A10)))&amp;", "&amp;(ISNUMBER(SEARCH('Backend Coding'!$J$13,'Budget 24-25'!A10)))&amp;", "&amp;(ISNUMBER(SEARCH('Backend Coding'!$J$14,'Budget 24-25'!A10)))&amp;", "&amp;(ISNUMBER(SEARCH('Backend Coding'!$J$15,'Budget 24-25'!A10)))&amp;", "&amp;(ISNUMBER(SEARCH('Backend Coding'!$J$16,'Budget 24-25'!A10)))&amp;", "&amp;(ISNUMBER(SEARCH('Backend Coding'!$J$17,'Budget 24-25'!A10)))&amp;", "&amp;(ISNUMBER(SEARCH('Backend Coding'!$J$18,'Budget 24-25'!A10)))&amp;", "&amp;(ISNUMBER(SEARCH('Backend Coding'!$J$19,'Budget 24-25'!A10)))&amp;", "&amp;(ISNUMBER(SEARCH('Backend Coding'!$J$20,'Budget 24-25'!A10)))&amp;", "&amp;(ISNUMBER(SEARCH('Backend Coding'!$J$21,'Budget 24-25'!A10)))&amp;", "&amp;(ISNUMBER(SEARCH('Backend Coding'!$J$22,'Budget 24-25'!A10)))&amp;", "&amp;(ISNUMBER(SEARCH('Backend Coding'!$J$23,'Budget 24-25'!A10)))&amp;", "&amp;(ISNUMBER(SEARCH('Backend Coding'!$J$24,'Budget 24-25'!A10)))&amp;", "&amp;(ISNUMBER(SEARCH('Backend Coding'!$J$25,'Budget 24-25'!A10)))&amp;", "&amp;(ISNUMBER(SEARCH('Backend Coding'!$J$26,'Budget 24-25'!A10)))</f>
        <v>FALSE, FALSE, FALSE, FALSE, FALSE, FALSE, FALSE, FALSE, FALSE, FALSE, FALSE, FALSE, FALSE, FALSE, FALSE, FALSE, FALSE, FALSE, FALSE, FALSE, FALSE, FALSE, FALSE, FALSE, FALSE</v>
      </c>
    </row>
    <row r="11" spans="1:26" ht="14.25" customHeight="1">
      <c r="A11" s="65" t="s">
        <v>75</v>
      </c>
      <c r="B11" s="60" t="s">
        <v>116</v>
      </c>
      <c r="C11" s="70"/>
      <c r="D11" s="71">
        <v>0.4</v>
      </c>
      <c r="E11" s="71" t="s">
        <v>109</v>
      </c>
      <c r="F11" s="70"/>
      <c r="G11" s="70"/>
      <c r="H11" s="70"/>
      <c r="I11" s="71" t="s">
        <v>110</v>
      </c>
      <c r="J11" s="71">
        <v>113</v>
      </c>
      <c r="K11" s="62"/>
      <c r="L11" s="62"/>
      <c r="M11" s="63"/>
      <c r="N11" s="63"/>
      <c r="O11" s="63">
        <f>'Budget 23-24'!O11*1.02</f>
        <v>70177.21686</v>
      </c>
      <c r="P11" s="46">
        <f t="shared" si="0"/>
        <v>70177.21686</v>
      </c>
      <c r="Q11" s="69" t="str">
        <f>(ISNUMBER(SEARCH('Backend Coding'!$B$2,'Budget 24-25'!A11)))&amp;", "&amp;(ISNUMBER(SEARCH('Backend Coding'!$B$3,'Budget 24-25'!A11)))&amp;", "&amp;(ISNUMBER(SEARCH('Backend Coding'!$B$4,'Budget 24-25'!A11)))&amp;", "&amp;(ISNUMBER(SEARCH('Backend Coding'!$B$5,'Budget 24-25'!A11)))&amp;", "&amp;(ISNUMBER(SEARCH('Backend Coding'!$B$6,'Budget 24-25'!A11)))&amp;", "&amp;(ISNUMBER(SEARCH('Backend Coding'!$B$7,'Budget 24-25'!A11)))&amp;", "&amp;(ISNUMBER(SEARCH('Backend Coding'!$B$8,'Budget 24-25'!A11)))&amp;", "&amp;(ISNUMBER(SEARCH('Backend Coding'!$B$9,'Budget 24-25'!A11)))&amp;", "&amp;(ISNUMBER(SEARCH('Backend Coding'!$B$10,'Budget 24-25'!A11)))&amp;", "&amp;(ISNUMBER(SEARCH('Backend Coding'!$B$11,'Budget 24-25'!A11)))&amp;", "&amp;(ISNUMBER(SEARCH('Backend Coding'!$B$12,'Budget 24-25'!A11)))&amp;", "&amp;(ISNUMBER(SEARCH('Backend Coding'!$B$13,'Budget 24-25'!A11)))&amp;", "&amp;(ISNUMBER(SEARCH('Backend Coding'!$B$14,'Budget 24-25'!A11)))&amp;", "&amp;(ISNUMBER(SEARCH('Backend Coding'!$B$15,'Budget 24-25'!A11)))&amp;", "&amp;(ISNUMBER(SEARCH('Backend Coding'!$B$16,'Budget 24-25'!A11)))&amp;", "&amp;(ISNUMBER(SEARCH('Backend Coding'!$B$17,'Budget 24-25'!A11)))&amp;", "&amp;(ISNUMBER(SEARCH('Backend Coding'!$B$18,'Budget 24-25'!A11)))&amp;", "&amp;(ISNUMBER(SEARCH('Backend Coding'!$B$19,'Budget 24-25'!A11)))&amp;", "&amp;(ISNUMBER(SEARCH('Backend Coding'!$B$20,'Budget 24-25'!A11)))&amp;", "&amp;(ISNUMBER(SEARCH('Backend Coding'!$B$21,'Budget 24-25'!A11)))&amp;", "&amp;(ISNUMBER(SEARCH('Backend Coding'!$B$22,'Budget 24-25'!A11)))&amp;", "&amp;(ISNUMBER(SEARCH('Backend Coding'!$B$23,'Budget 24-25'!A11)))&amp;", "&amp;(ISNUMBER(SEARCH('Backend Coding'!$B$24,'Budget 24-25'!A11)))&amp;", "&amp;(ISNUMBER(SEARCH('Backend Coding'!$B$25,'Budget 24-25'!A11)))&amp;", "&amp;(ISNUMBER(SEARCH('Backend Coding'!$B$26,'Budget 24-25'!A11)))</f>
        <v>FALSE, FALSE, FALSE, FALSE, FALSE, FALSE, FALSE, FALSE, FALSE, FALSE, FALSE, FALSE, FALSE, FALSE, FALSE, FALSE, FALSE, FALSE, FALSE, FALSE, FALSE, FALSE, FALSE, FALSE, FALSE</v>
      </c>
      <c r="R11" s="69" t="str">
        <f>(ISNUMBER(SEARCH('Backend Coding'!$D$2,'Budget 24-25'!A11)))&amp;", "&amp;(ISNUMBER(SEARCH('Backend Coding'!$D$3,'Budget 24-25'!A11)))&amp;", "&amp;(ISNUMBER(SEARCH('Backend Coding'!$D$4,'Budget 24-25'!A11)))&amp;", "&amp;(ISNUMBER(SEARCH('Backend Coding'!$D$5,'Budget 24-25'!A11)))&amp;", "&amp;(ISNUMBER(SEARCH('Backend Coding'!$D$6,'Budget 24-25'!A11)))&amp;", "&amp;(ISNUMBER(SEARCH('Backend Coding'!$D$7,'Budget 24-25'!A11)))&amp;", "&amp;(ISNUMBER(SEARCH('Backend Coding'!$D$8,'Budget 24-25'!A11)))&amp;", "&amp;(ISNUMBER(SEARCH('Backend Coding'!$D$9,'Budget 24-25'!A11)))&amp;", "&amp;(ISNUMBER(SEARCH('Backend Coding'!$D$10,'Budget 24-25'!A11)))&amp;", "&amp;(ISNUMBER(SEARCH('Backend Coding'!$D$11,'Budget 24-25'!A11)))&amp;", "&amp;(ISNUMBER(SEARCH('Backend Coding'!$D$12,'Budget 24-25'!A11)))&amp;", "&amp;(ISNUMBER(SEARCH('Backend Coding'!$D$13,'Budget 24-25'!A11)))&amp;", "&amp;(ISNUMBER(SEARCH('Backend Coding'!$D$14,'Budget 24-25'!A11)))&amp;", "&amp;(ISNUMBER(SEARCH('Backend Coding'!$D$15,'Budget 24-25'!A11)))&amp;", "&amp;(ISNUMBER(SEARCH('Backend Coding'!$D$16,'Budget 24-25'!A11)))&amp;", "&amp;(ISNUMBER(SEARCH('Backend Coding'!$D$17,'Budget 24-25'!A11)))&amp;", "&amp;(ISNUMBER(SEARCH('Backend Coding'!$D$18,'Budget 24-25'!A11)))&amp;", "&amp;(ISNUMBER(SEARCH('Backend Coding'!$D$19,'Budget 24-25'!A11)))&amp;", "&amp;(ISNUMBER(SEARCH('Backend Coding'!$D$20,'Budget 24-25'!A11)))&amp;", "&amp;(ISNUMBER(SEARCH('Backend Coding'!$D$21,'Budget 24-25'!A11)))&amp;", "&amp;(ISNUMBER(SEARCH('Backend Coding'!$D$22,'Budget 24-25'!A11)))&amp;", "&amp;(ISNUMBER(SEARCH('Backend Coding'!$D$23,'Budget 24-25'!A11)))&amp;", "&amp;(ISNUMBER(SEARCH('Backend Coding'!$D$24,'Budget 24-25'!A11)))&amp;", "&amp;(ISNUMBER(SEARCH('Backend Coding'!$D$25,'Budget 24-25'!A11)))&amp;", "&amp;(ISNUMBER(SEARCH('Backend Coding'!$D$26,'Budget 24-25'!A11)))</f>
        <v>FALSE, FALSE, FALSE, FALSE, FALSE, FALSE, FALSE, FALSE, FALSE, FALSE, FALSE, FALSE, FALSE, FALSE, FALSE, FALSE, FALSE, FALSE, FALSE, FALSE, FALSE, FALSE, FALSE, FALSE, FALSE</v>
      </c>
      <c r="S11" s="69" t="str">
        <f>(ISNUMBER(SEARCH('Backend Coding'!$F$2,'Budget 24-25'!A11)))&amp;", "&amp;(ISNUMBER(SEARCH('Backend Coding'!$F$3,'Budget 24-25'!A11)))&amp;", "&amp;(ISNUMBER(SEARCH('Backend Coding'!$F$4,'Budget 24-25'!A11)))&amp;", "&amp;(ISNUMBER(SEARCH('Backend Coding'!$F$5,'Budget 24-25'!A11)))&amp;", "&amp;(ISNUMBER(SEARCH('Backend Coding'!$F$6,'Budget 24-25'!A11)))&amp;", "&amp;(ISNUMBER(SEARCH('Backend Coding'!$F$7,'Budget 24-25'!A11)))&amp;", "&amp;(ISNUMBER(SEARCH('Backend Coding'!$F$8,'Budget 24-25'!A11)))&amp;", "&amp;(ISNUMBER(SEARCH('Backend Coding'!$F$9,'Budget 24-25'!A11)))&amp;", "&amp;(ISNUMBER(SEARCH('Backend Coding'!$F$10,'Budget 24-25'!A11)))&amp;", "&amp;(ISNUMBER(SEARCH('Backend Coding'!$F$11,'Budget 24-25'!A11)))&amp;", "&amp;(ISNUMBER(SEARCH('Backend Coding'!$F$12,'Budget 24-25'!A11)))&amp;", "&amp;(ISNUMBER(SEARCH('Backend Coding'!$F$13,'Budget 24-25'!A11)))&amp;", "&amp;(ISNUMBER(SEARCH('Backend Coding'!$F$14,'Budget 24-25'!A11)))&amp;", "&amp;(ISNUMBER(SEARCH('Backend Coding'!$F$15,'Budget 24-25'!A11)))&amp;", "&amp;(ISNUMBER(SEARCH('Backend Coding'!$F$16,'Budget 24-25'!A11)))&amp;", "&amp;(ISNUMBER(SEARCH('Backend Coding'!$F$17,'Budget 24-25'!A11)))&amp;", "&amp;(ISNUMBER(SEARCH('Backend Coding'!$F$18,'Budget 24-25'!A11)))&amp;", "&amp;(ISNUMBER(SEARCH('Backend Coding'!$F$19,'Budget 24-25'!A11)))&amp;", "&amp;(ISNUMBER(SEARCH('Backend Coding'!$F$20,'Budget 24-25'!A11)))&amp;", "&amp;(ISNUMBER(SEARCH('Backend Coding'!$F$21,'Budget 24-25'!A11)))&amp;", "&amp;(ISNUMBER(SEARCH('Backend Coding'!$F$22,'Budget 24-25'!A11)))&amp;", "&amp;(ISNUMBER(SEARCH('Backend Coding'!$F$23,'Budget 24-25'!A11)))&amp;", "&amp;(ISNUMBER(SEARCH('Backend Coding'!$F$24,'Budget 24-25'!A11)))&amp;", "&amp;(ISNUMBER(SEARCH('Backend Coding'!$F$25,'Budget 24-25'!A11)))&amp;", "&amp;(ISNUMBER(SEARCH('Backend Coding'!$F$26,'Budget 24-25'!A11)))</f>
        <v>FALSE, FALSE, FALSE, FALSE, FALSE, FALSE, FALSE, FALSE, FALSE, FALSE, FALSE, FALSE, FALSE, FALSE, FALSE, FALSE, FALSE, FALSE, FALSE, FALSE, FALSE, FALSE, FALSE, FALSE, FALSE</v>
      </c>
      <c r="T11" s="69" t="str">
        <f>(ISNUMBER(SEARCH('Backend Coding'!$H$2,'Budget 24-25'!A11)))&amp;", "&amp;(ISNUMBER(SEARCH('Backend Coding'!$H$3,'Budget 24-25'!A11)))&amp;", "&amp;(ISNUMBER(SEARCH('Backend Coding'!$H$4,'Budget 24-25'!A11)))&amp;", "&amp;(ISNUMBER(SEARCH('Backend Coding'!$H$5,'Budget 24-25'!A11)))&amp;", "&amp;(ISNUMBER(SEARCH('Backend Coding'!$H$6,'Budget 24-25'!A11)))&amp;", "&amp;(ISNUMBER(SEARCH('Backend Coding'!$H$7,'Budget 24-25'!A11)))&amp;", "&amp;(ISNUMBER(SEARCH('Backend Coding'!$H$8,'Budget 24-25'!A11)))&amp;", "&amp;(ISNUMBER(SEARCH('Backend Coding'!$H$9,'Budget 24-25'!A11)))&amp;", "&amp;(ISNUMBER(SEARCH('Backend Coding'!$H$10,'Budget 24-25'!A11)))&amp;", "&amp;(ISNUMBER(SEARCH('Backend Coding'!$H$11,'Budget 24-25'!A11)))&amp;", "&amp;(ISNUMBER(SEARCH('Backend Coding'!$H$12,'Budget 24-25'!A11)))&amp;", "&amp;(ISNUMBER(SEARCH('Backend Coding'!$H$13,'Budget 24-25'!A11)))&amp;", "&amp;(ISNUMBER(SEARCH('Backend Coding'!$H$14,'Budget 24-25'!A11)))&amp;", "&amp;(ISNUMBER(SEARCH('Backend Coding'!$H$15,'Budget 24-25'!A11)))&amp;", "&amp;(ISNUMBER(SEARCH('Backend Coding'!$H$16,'Budget 24-25'!A11)))&amp;", "&amp;(ISNUMBER(SEARCH('Backend Coding'!$H$17,'Budget 24-25'!A11)))&amp;", "&amp;(ISNUMBER(SEARCH('Backend Coding'!$H$18,'Budget 24-25'!A11)))&amp;", "&amp;(ISNUMBER(SEARCH('Backend Coding'!$H$19,'Budget 24-25'!A11)))&amp;", "&amp;(ISNUMBER(SEARCH('Backend Coding'!$H$20,'Budget 24-25'!A11)))&amp;", "&amp;(ISNUMBER(SEARCH('Backend Coding'!$H$21,'Budget 24-25'!A11)))&amp;", "&amp;(ISNUMBER(SEARCH('Backend Coding'!$H$22,'Budget 24-25'!A11)))&amp;", "&amp;(ISNUMBER(SEARCH('Backend Coding'!$H$23,'Budget 24-25'!A11)))&amp;", "&amp;(ISNUMBER(SEARCH('Backend Coding'!$H$24,'Budget 24-25'!A11)))&amp;", "&amp;(ISNUMBER(SEARCH('Backend Coding'!$H$25,'Budget 24-25'!A11)))&amp;", "&amp;(ISNUMBER(SEARCH('Backend Coding'!$H$26,'Budget 24-25'!A11)))</f>
        <v>FALSE, FALSE, FALSE, FALSE, FALSE, FALSE, FALSE, FALSE, FALSE, FALSE, FALSE, FALSE, FALSE, FALSE, FALSE, FALSE, FALSE, FALSE, FALSE, FALSE, FALSE, FALSE, FALSE, FALSE, FALSE</v>
      </c>
      <c r="U11" s="69" t="str">
        <f>(ISNUMBER(SEARCH('Backend Coding'!$J$2,'Budget 24-25'!A11)))&amp;", "&amp;(ISNUMBER(SEARCH('Backend Coding'!$J$3,'Budget 24-25'!A11)))&amp;", "&amp;(ISNUMBER(SEARCH('Backend Coding'!$J$4,'Budget 24-25'!A11)))&amp;", "&amp;(ISNUMBER(SEARCH('Backend Coding'!$J$5,'Budget 24-25'!A11)))&amp;", "&amp;(ISNUMBER(SEARCH('Backend Coding'!$J$6,'Budget 24-25'!A11)))&amp;", "&amp;(ISNUMBER(SEARCH('Backend Coding'!$J$7,'Budget 24-25'!A11)))&amp;", "&amp;(ISNUMBER(SEARCH('Backend Coding'!$J$8,'Budget 24-25'!A11)))&amp;", "&amp;(ISNUMBER(SEARCH('Backend Coding'!$J$9,'Budget 24-25'!A11)))&amp;", "&amp;(ISNUMBER(SEARCH('Backend Coding'!$J$10,'Budget 24-25'!A11)))&amp;", "&amp;(ISNUMBER(SEARCH('Backend Coding'!$J$11,'Budget 24-25'!A11)))&amp;", "&amp;(ISNUMBER(SEARCH('Backend Coding'!$J$12,'Budget 24-25'!A11)))&amp;", "&amp;(ISNUMBER(SEARCH('Backend Coding'!$J$13,'Budget 24-25'!A11)))&amp;", "&amp;(ISNUMBER(SEARCH('Backend Coding'!$J$14,'Budget 24-25'!A11)))&amp;", "&amp;(ISNUMBER(SEARCH('Backend Coding'!$J$15,'Budget 24-25'!A11)))&amp;", "&amp;(ISNUMBER(SEARCH('Backend Coding'!$J$16,'Budget 24-25'!A11)))&amp;", "&amp;(ISNUMBER(SEARCH('Backend Coding'!$J$17,'Budget 24-25'!A11)))&amp;", "&amp;(ISNUMBER(SEARCH('Backend Coding'!$J$18,'Budget 24-25'!A11)))&amp;", "&amp;(ISNUMBER(SEARCH('Backend Coding'!$J$19,'Budget 24-25'!A11)))&amp;", "&amp;(ISNUMBER(SEARCH('Backend Coding'!$J$20,'Budget 24-25'!A11)))&amp;", "&amp;(ISNUMBER(SEARCH('Backend Coding'!$J$21,'Budget 24-25'!A11)))&amp;", "&amp;(ISNUMBER(SEARCH('Backend Coding'!$J$22,'Budget 24-25'!A11)))&amp;", "&amp;(ISNUMBER(SEARCH('Backend Coding'!$J$23,'Budget 24-25'!A11)))&amp;", "&amp;(ISNUMBER(SEARCH('Backend Coding'!$J$24,'Budget 24-25'!A11)))&amp;", "&amp;(ISNUMBER(SEARCH('Backend Coding'!$J$25,'Budget 24-25'!A11)))&amp;", "&amp;(ISNUMBER(SEARCH('Backend Coding'!$J$26,'Budget 24-25'!A11)))</f>
        <v>FALSE, FALSE, FALSE, FALSE, FALSE, FALSE, FALSE, FALSE, FALSE, FALSE, FALSE, FALSE, FALSE, FALSE, FALSE, FALSE, FALSE, FALSE, FALSE, FALSE, FALSE, FALSE, FALSE, FALSE, FALSE</v>
      </c>
    </row>
    <row r="12" spans="1:26" ht="14.25" customHeight="1">
      <c r="A12" s="65" t="s">
        <v>77</v>
      </c>
      <c r="B12" s="60" t="s">
        <v>117</v>
      </c>
      <c r="C12" s="70"/>
      <c r="D12" s="71">
        <v>3</v>
      </c>
      <c r="E12" s="71" t="s">
        <v>118</v>
      </c>
      <c r="F12" s="70"/>
      <c r="G12" s="70"/>
      <c r="H12" s="70"/>
      <c r="I12" s="71" t="s">
        <v>119</v>
      </c>
      <c r="J12" s="71">
        <v>111</v>
      </c>
      <c r="K12" s="62"/>
      <c r="L12" s="62"/>
      <c r="M12" s="63"/>
      <c r="N12" s="63"/>
      <c r="O12" s="63">
        <f>'Budget 23-24'!O12*1.054</f>
        <v>322519.99998567998</v>
      </c>
      <c r="P12" s="46">
        <f t="shared" si="0"/>
        <v>322519.99998567998</v>
      </c>
      <c r="Q12" s="69" t="str">
        <f>(ISNUMBER(SEARCH('Backend Coding'!$B$2,'Budget 24-25'!A12)))&amp;", "&amp;(ISNUMBER(SEARCH('Backend Coding'!$B$3,'Budget 24-25'!A12)))&amp;", "&amp;(ISNUMBER(SEARCH('Backend Coding'!$B$4,'Budget 24-25'!A12)))&amp;", "&amp;(ISNUMBER(SEARCH('Backend Coding'!$B$5,'Budget 24-25'!A12)))&amp;", "&amp;(ISNUMBER(SEARCH('Backend Coding'!$B$6,'Budget 24-25'!A12)))&amp;", "&amp;(ISNUMBER(SEARCH('Backend Coding'!$B$7,'Budget 24-25'!A12)))&amp;", "&amp;(ISNUMBER(SEARCH('Backend Coding'!$B$8,'Budget 24-25'!A12)))&amp;", "&amp;(ISNUMBER(SEARCH('Backend Coding'!$B$9,'Budget 24-25'!A12)))&amp;", "&amp;(ISNUMBER(SEARCH('Backend Coding'!$B$10,'Budget 24-25'!A12)))&amp;", "&amp;(ISNUMBER(SEARCH('Backend Coding'!$B$11,'Budget 24-25'!A12)))&amp;", "&amp;(ISNUMBER(SEARCH('Backend Coding'!$B$12,'Budget 24-25'!A12)))&amp;", "&amp;(ISNUMBER(SEARCH('Backend Coding'!$B$13,'Budget 24-25'!A12)))&amp;", "&amp;(ISNUMBER(SEARCH('Backend Coding'!$B$14,'Budget 24-25'!A12)))&amp;", "&amp;(ISNUMBER(SEARCH('Backend Coding'!$B$15,'Budget 24-25'!A12)))&amp;", "&amp;(ISNUMBER(SEARCH('Backend Coding'!$B$16,'Budget 24-25'!A12)))&amp;", "&amp;(ISNUMBER(SEARCH('Backend Coding'!$B$17,'Budget 24-25'!A12)))&amp;", "&amp;(ISNUMBER(SEARCH('Backend Coding'!$B$18,'Budget 24-25'!A12)))&amp;", "&amp;(ISNUMBER(SEARCH('Backend Coding'!$B$19,'Budget 24-25'!A12)))&amp;", "&amp;(ISNUMBER(SEARCH('Backend Coding'!$B$20,'Budget 24-25'!A12)))&amp;", "&amp;(ISNUMBER(SEARCH('Backend Coding'!$B$21,'Budget 24-25'!A12)))&amp;", "&amp;(ISNUMBER(SEARCH('Backend Coding'!$B$22,'Budget 24-25'!A12)))&amp;", "&amp;(ISNUMBER(SEARCH('Backend Coding'!$B$23,'Budget 24-25'!A12)))&amp;", "&amp;(ISNUMBER(SEARCH('Backend Coding'!$B$24,'Budget 24-25'!A12)))&amp;", "&amp;(ISNUMBER(SEARCH('Backend Coding'!$B$25,'Budget 24-25'!A12)))&amp;", "&amp;(ISNUMBER(SEARCH('Backend Coding'!$B$26,'Budget 24-25'!A12)))</f>
        <v>FALSE, FALSE, FALSE, FALSE, FALSE, FALSE, FALSE, FALSE, FALSE, FALSE, FALSE, FALSE, FALSE, FALSE, FALSE, FALSE, FALSE, FALSE, FALSE, FALSE, FALSE, FALSE, FALSE, FALSE, FALSE</v>
      </c>
      <c r="R12" s="69" t="str">
        <f>(ISNUMBER(SEARCH('Backend Coding'!$D$2,'Budget 24-25'!A12)))&amp;", "&amp;(ISNUMBER(SEARCH('Backend Coding'!$D$3,'Budget 24-25'!A12)))&amp;", "&amp;(ISNUMBER(SEARCH('Backend Coding'!$D$4,'Budget 24-25'!A12)))&amp;", "&amp;(ISNUMBER(SEARCH('Backend Coding'!$D$5,'Budget 24-25'!A12)))&amp;", "&amp;(ISNUMBER(SEARCH('Backend Coding'!$D$6,'Budget 24-25'!A12)))&amp;", "&amp;(ISNUMBER(SEARCH('Backend Coding'!$D$7,'Budget 24-25'!A12)))&amp;", "&amp;(ISNUMBER(SEARCH('Backend Coding'!$D$8,'Budget 24-25'!A12)))&amp;", "&amp;(ISNUMBER(SEARCH('Backend Coding'!$D$9,'Budget 24-25'!A12)))&amp;", "&amp;(ISNUMBER(SEARCH('Backend Coding'!$D$10,'Budget 24-25'!A12)))&amp;", "&amp;(ISNUMBER(SEARCH('Backend Coding'!$D$11,'Budget 24-25'!A12)))&amp;", "&amp;(ISNUMBER(SEARCH('Backend Coding'!$D$12,'Budget 24-25'!A12)))&amp;", "&amp;(ISNUMBER(SEARCH('Backend Coding'!$D$13,'Budget 24-25'!A12)))&amp;", "&amp;(ISNUMBER(SEARCH('Backend Coding'!$D$14,'Budget 24-25'!A12)))&amp;", "&amp;(ISNUMBER(SEARCH('Backend Coding'!$D$15,'Budget 24-25'!A12)))&amp;", "&amp;(ISNUMBER(SEARCH('Backend Coding'!$D$16,'Budget 24-25'!A12)))&amp;", "&amp;(ISNUMBER(SEARCH('Backend Coding'!$D$17,'Budget 24-25'!A12)))&amp;", "&amp;(ISNUMBER(SEARCH('Backend Coding'!$D$18,'Budget 24-25'!A12)))&amp;", "&amp;(ISNUMBER(SEARCH('Backend Coding'!$D$19,'Budget 24-25'!A12)))&amp;", "&amp;(ISNUMBER(SEARCH('Backend Coding'!$D$20,'Budget 24-25'!A12)))&amp;", "&amp;(ISNUMBER(SEARCH('Backend Coding'!$D$21,'Budget 24-25'!A12)))&amp;", "&amp;(ISNUMBER(SEARCH('Backend Coding'!$D$22,'Budget 24-25'!A12)))&amp;", "&amp;(ISNUMBER(SEARCH('Backend Coding'!$D$23,'Budget 24-25'!A12)))&amp;", "&amp;(ISNUMBER(SEARCH('Backend Coding'!$D$24,'Budget 24-25'!A12)))&amp;", "&amp;(ISNUMBER(SEARCH('Backend Coding'!$D$25,'Budget 24-25'!A12)))&amp;", "&amp;(ISNUMBER(SEARCH('Backend Coding'!$D$26,'Budget 24-25'!A12)))</f>
        <v>FALSE, FALSE, FALSE, FALSE, FALSE, FALSE, FALSE, FALSE, FALSE, FALSE, FALSE, FALSE, FALSE, FALSE, FALSE, FALSE, FALSE, FALSE, FALSE, FALSE, FALSE, FALSE, FALSE, FALSE, FALSE</v>
      </c>
      <c r="S12" s="69" t="str">
        <f>(ISNUMBER(SEARCH('Backend Coding'!$F$2,'Budget 24-25'!A12)))&amp;", "&amp;(ISNUMBER(SEARCH('Backend Coding'!$F$3,'Budget 24-25'!A12)))&amp;", "&amp;(ISNUMBER(SEARCH('Backend Coding'!$F$4,'Budget 24-25'!A12)))&amp;", "&amp;(ISNUMBER(SEARCH('Backend Coding'!$F$5,'Budget 24-25'!A12)))&amp;", "&amp;(ISNUMBER(SEARCH('Backend Coding'!$F$6,'Budget 24-25'!A12)))&amp;", "&amp;(ISNUMBER(SEARCH('Backend Coding'!$F$7,'Budget 24-25'!A12)))&amp;", "&amp;(ISNUMBER(SEARCH('Backend Coding'!$F$8,'Budget 24-25'!A12)))&amp;", "&amp;(ISNUMBER(SEARCH('Backend Coding'!$F$9,'Budget 24-25'!A12)))&amp;", "&amp;(ISNUMBER(SEARCH('Backend Coding'!$F$10,'Budget 24-25'!A12)))&amp;", "&amp;(ISNUMBER(SEARCH('Backend Coding'!$F$11,'Budget 24-25'!A12)))&amp;", "&amp;(ISNUMBER(SEARCH('Backend Coding'!$F$12,'Budget 24-25'!A12)))&amp;", "&amp;(ISNUMBER(SEARCH('Backend Coding'!$F$13,'Budget 24-25'!A12)))&amp;", "&amp;(ISNUMBER(SEARCH('Backend Coding'!$F$14,'Budget 24-25'!A12)))&amp;", "&amp;(ISNUMBER(SEARCH('Backend Coding'!$F$15,'Budget 24-25'!A12)))&amp;", "&amp;(ISNUMBER(SEARCH('Backend Coding'!$F$16,'Budget 24-25'!A12)))&amp;", "&amp;(ISNUMBER(SEARCH('Backend Coding'!$F$17,'Budget 24-25'!A12)))&amp;", "&amp;(ISNUMBER(SEARCH('Backend Coding'!$F$18,'Budget 24-25'!A12)))&amp;", "&amp;(ISNUMBER(SEARCH('Backend Coding'!$F$19,'Budget 24-25'!A12)))&amp;", "&amp;(ISNUMBER(SEARCH('Backend Coding'!$F$20,'Budget 24-25'!A12)))&amp;", "&amp;(ISNUMBER(SEARCH('Backend Coding'!$F$21,'Budget 24-25'!A12)))&amp;", "&amp;(ISNUMBER(SEARCH('Backend Coding'!$F$22,'Budget 24-25'!A12)))&amp;", "&amp;(ISNUMBER(SEARCH('Backend Coding'!$F$23,'Budget 24-25'!A12)))&amp;", "&amp;(ISNUMBER(SEARCH('Backend Coding'!$F$24,'Budget 24-25'!A12)))&amp;", "&amp;(ISNUMBER(SEARCH('Backend Coding'!$F$25,'Budget 24-25'!A12)))&amp;", "&amp;(ISNUMBER(SEARCH('Backend Coding'!$F$26,'Budget 24-25'!A12)))</f>
        <v>FALSE, FALSE, FALSE, FALSE, FALSE, FALSE, FALSE, FALSE, FALSE, FALSE, FALSE, FALSE, FALSE, FALSE, FALSE, FALSE, FALSE, FALSE, FALSE, FALSE, FALSE, FALSE, FALSE, FALSE, FALSE</v>
      </c>
      <c r="T12" s="69" t="str">
        <f>(ISNUMBER(SEARCH('Backend Coding'!$H$2,'Budget 24-25'!A12)))&amp;", "&amp;(ISNUMBER(SEARCH('Backend Coding'!$H$3,'Budget 24-25'!A12)))&amp;", "&amp;(ISNUMBER(SEARCH('Backend Coding'!$H$4,'Budget 24-25'!A12)))&amp;", "&amp;(ISNUMBER(SEARCH('Backend Coding'!$H$5,'Budget 24-25'!A12)))&amp;", "&amp;(ISNUMBER(SEARCH('Backend Coding'!$H$6,'Budget 24-25'!A12)))&amp;", "&amp;(ISNUMBER(SEARCH('Backend Coding'!$H$7,'Budget 24-25'!A12)))&amp;", "&amp;(ISNUMBER(SEARCH('Backend Coding'!$H$8,'Budget 24-25'!A12)))&amp;", "&amp;(ISNUMBER(SEARCH('Backend Coding'!$H$9,'Budget 24-25'!A12)))&amp;", "&amp;(ISNUMBER(SEARCH('Backend Coding'!$H$10,'Budget 24-25'!A12)))&amp;", "&amp;(ISNUMBER(SEARCH('Backend Coding'!$H$11,'Budget 24-25'!A12)))&amp;", "&amp;(ISNUMBER(SEARCH('Backend Coding'!$H$12,'Budget 24-25'!A12)))&amp;", "&amp;(ISNUMBER(SEARCH('Backend Coding'!$H$13,'Budget 24-25'!A12)))&amp;", "&amp;(ISNUMBER(SEARCH('Backend Coding'!$H$14,'Budget 24-25'!A12)))&amp;", "&amp;(ISNUMBER(SEARCH('Backend Coding'!$H$15,'Budget 24-25'!A12)))&amp;", "&amp;(ISNUMBER(SEARCH('Backend Coding'!$H$16,'Budget 24-25'!A12)))&amp;", "&amp;(ISNUMBER(SEARCH('Backend Coding'!$H$17,'Budget 24-25'!A12)))&amp;", "&amp;(ISNUMBER(SEARCH('Backend Coding'!$H$18,'Budget 24-25'!A12)))&amp;", "&amp;(ISNUMBER(SEARCH('Backend Coding'!$H$19,'Budget 24-25'!A12)))&amp;", "&amp;(ISNUMBER(SEARCH('Backend Coding'!$H$20,'Budget 24-25'!A12)))&amp;", "&amp;(ISNUMBER(SEARCH('Backend Coding'!$H$21,'Budget 24-25'!A12)))&amp;", "&amp;(ISNUMBER(SEARCH('Backend Coding'!$H$22,'Budget 24-25'!A12)))&amp;", "&amp;(ISNUMBER(SEARCH('Backend Coding'!$H$23,'Budget 24-25'!A12)))&amp;", "&amp;(ISNUMBER(SEARCH('Backend Coding'!$H$24,'Budget 24-25'!A12)))&amp;", "&amp;(ISNUMBER(SEARCH('Backend Coding'!$H$25,'Budget 24-25'!A12)))&amp;", "&amp;(ISNUMBER(SEARCH('Backend Coding'!$H$26,'Budget 24-25'!A12)))</f>
        <v>FALSE, FALSE, FALSE, FALSE, FALSE, FALSE, FALSE, FALSE, FALSE, FALSE, FALSE, FALSE, FALSE, FALSE, FALSE, FALSE, FALSE, FALSE, FALSE, FALSE, FALSE, FALSE, FALSE, FALSE, FALSE</v>
      </c>
      <c r="U12" s="69" t="str">
        <f>(ISNUMBER(SEARCH('Backend Coding'!$J$2,'Budget 24-25'!A12)))&amp;", "&amp;(ISNUMBER(SEARCH('Backend Coding'!$J$3,'Budget 24-25'!A12)))&amp;", "&amp;(ISNUMBER(SEARCH('Backend Coding'!$J$4,'Budget 24-25'!A12)))&amp;", "&amp;(ISNUMBER(SEARCH('Backend Coding'!$J$5,'Budget 24-25'!A12)))&amp;", "&amp;(ISNUMBER(SEARCH('Backend Coding'!$J$6,'Budget 24-25'!A12)))&amp;", "&amp;(ISNUMBER(SEARCH('Backend Coding'!$J$7,'Budget 24-25'!A12)))&amp;", "&amp;(ISNUMBER(SEARCH('Backend Coding'!$J$8,'Budget 24-25'!A12)))&amp;", "&amp;(ISNUMBER(SEARCH('Backend Coding'!$J$9,'Budget 24-25'!A12)))&amp;", "&amp;(ISNUMBER(SEARCH('Backend Coding'!$J$10,'Budget 24-25'!A12)))&amp;", "&amp;(ISNUMBER(SEARCH('Backend Coding'!$J$11,'Budget 24-25'!A12)))&amp;", "&amp;(ISNUMBER(SEARCH('Backend Coding'!$J$12,'Budget 24-25'!A12)))&amp;", "&amp;(ISNUMBER(SEARCH('Backend Coding'!$J$13,'Budget 24-25'!A12)))&amp;", "&amp;(ISNUMBER(SEARCH('Backend Coding'!$J$14,'Budget 24-25'!A12)))&amp;", "&amp;(ISNUMBER(SEARCH('Backend Coding'!$J$15,'Budget 24-25'!A12)))&amp;", "&amp;(ISNUMBER(SEARCH('Backend Coding'!$J$16,'Budget 24-25'!A12)))&amp;", "&amp;(ISNUMBER(SEARCH('Backend Coding'!$J$17,'Budget 24-25'!A12)))&amp;", "&amp;(ISNUMBER(SEARCH('Backend Coding'!$J$18,'Budget 24-25'!A12)))&amp;", "&amp;(ISNUMBER(SEARCH('Backend Coding'!$J$19,'Budget 24-25'!A12)))&amp;", "&amp;(ISNUMBER(SEARCH('Backend Coding'!$J$20,'Budget 24-25'!A12)))&amp;", "&amp;(ISNUMBER(SEARCH('Backend Coding'!$J$21,'Budget 24-25'!A12)))&amp;", "&amp;(ISNUMBER(SEARCH('Backend Coding'!$J$22,'Budget 24-25'!A12)))&amp;", "&amp;(ISNUMBER(SEARCH('Backend Coding'!$J$23,'Budget 24-25'!A12)))&amp;", "&amp;(ISNUMBER(SEARCH('Backend Coding'!$J$24,'Budget 24-25'!A12)))&amp;", "&amp;(ISNUMBER(SEARCH('Backend Coding'!$J$25,'Budget 24-25'!A12)))&amp;", "&amp;(ISNUMBER(SEARCH('Backend Coding'!$J$26,'Budget 24-25'!A12)))</f>
        <v>FALSE, FALSE, FALSE, FALSE, FALSE, FALSE, FALSE, FALSE, FALSE, FALSE, FALSE, FALSE, FALSE, FALSE, FALSE, FALSE, FALSE, FALSE, FALSE, FALSE, FALSE, FALSE, FALSE, FALSE, FALSE</v>
      </c>
    </row>
    <row r="13" spans="1:26" ht="14.25" customHeight="1">
      <c r="A13" s="65" t="s">
        <v>77</v>
      </c>
      <c r="B13" s="60" t="s">
        <v>120</v>
      </c>
      <c r="C13" s="70"/>
      <c r="D13" s="71">
        <v>0.875</v>
      </c>
      <c r="E13" s="71" t="s">
        <v>118</v>
      </c>
      <c r="F13" s="70"/>
      <c r="G13" s="70"/>
      <c r="H13" s="70"/>
      <c r="I13" s="71" t="s">
        <v>119</v>
      </c>
      <c r="J13" s="71">
        <v>112</v>
      </c>
      <c r="K13" s="62"/>
      <c r="L13" s="62"/>
      <c r="M13" s="63"/>
      <c r="N13" s="63"/>
      <c r="O13" s="63">
        <f>'Budget 23-24'!O13*1.05</f>
        <v>53511.469200000007</v>
      </c>
      <c r="P13" s="46">
        <f t="shared" si="0"/>
        <v>53511.469200000007</v>
      </c>
      <c r="Q13" s="69" t="str">
        <f>(ISNUMBER(SEARCH('Backend Coding'!$B$2,'Budget 24-25'!A13)))&amp;", "&amp;(ISNUMBER(SEARCH('Backend Coding'!$B$3,'Budget 24-25'!A13)))&amp;", "&amp;(ISNUMBER(SEARCH('Backend Coding'!$B$4,'Budget 24-25'!A13)))&amp;", "&amp;(ISNUMBER(SEARCH('Backend Coding'!$B$5,'Budget 24-25'!A13)))&amp;", "&amp;(ISNUMBER(SEARCH('Backend Coding'!$B$6,'Budget 24-25'!A13)))&amp;", "&amp;(ISNUMBER(SEARCH('Backend Coding'!$B$7,'Budget 24-25'!A13)))&amp;", "&amp;(ISNUMBER(SEARCH('Backend Coding'!$B$8,'Budget 24-25'!A13)))&amp;", "&amp;(ISNUMBER(SEARCH('Backend Coding'!$B$9,'Budget 24-25'!A13)))&amp;", "&amp;(ISNUMBER(SEARCH('Backend Coding'!$B$10,'Budget 24-25'!A13)))&amp;", "&amp;(ISNUMBER(SEARCH('Backend Coding'!$B$11,'Budget 24-25'!A13)))&amp;", "&amp;(ISNUMBER(SEARCH('Backend Coding'!$B$12,'Budget 24-25'!A13)))&amp;", "&amp;(ISNUMBER(SEARCH('Backend Coding'!$B$13,'Budget 24-25'!A13)))&amp;", "&amp;(ISNUMBER(SEARCH('Backend Coding'!$B$14,'Budget 24-25'!A13)))&amp;", "&amp;(ISNUMBER(SEARCH('Backend Coding'!$B$15,'Budget 24-25'!A13)))&amp;", "&amp;(ISNUMBER(SEARCH('Backend Coding'!$B$16,'Budget 24-25'!A13)))&amp;", "&amp;(ISNUMBER(SEARCH('Backend Coding'!$B$17,'Budget 24-25'!A13)))&amp;", "&amp;(ISNUMBER(SEARCH('Backend Coding'!$B$18,'Budget 24-25'!A13)))&amp;", "&amp;(ISNUMBER(SEARCH('Backend Coding'!$B$19,'Budget 24-25'!A13)))&amp;", "&amp;(ISNUMBER(SEARCH('Backend Coding'!$B$20,'Budget 24-25'!A13)))&amp;", "&amp;(ISNUMBER(SEARCH('Backend Coding'!$B$21,'Budget 24-25'!A13)))&amp;", "&amp;(ISNUMBER(SEARCH('Backend Coding'!$B$22,'Budget 24-25'!A13)))&amp;", "&amp;(ISNUMBER(SEARCH('Backend Coding'!$B$23,'Budget 24-25'!A13)))&amp;", "&amp;(ISNUMBER(SEARCH('Backend Coding'!$B$24,'Budget 24-25'!A13)))&amp;", "&amp;(ISNUMBER(SEARCH('Backend Coding'!$B$25,'Budget 24-25'!A13)))&amp;", "&amp;(ISNUMBER(SEARCH('Backend Coding'!$B$26,'Budget 24-25'!A13)))</f>
        <v>FALSE, FALSE, FALSE, FALSE, FALSE, FALSE, FALSE, FALSE, FALSE, FALSE, FALSE, FALSE, FALSE, FALSE, FALSE, FALSE, FALSE, FALSE, FALSE, FALSE, FALSE, FALSE, FALSE, FALSE, FALSE</v>
      </c>
      <c r="R13" s="69" t="str">
        <f>(ISNUMBER(SEARCH('Backend Coding'!$D$2,'Budget 24-25'!A13)))&amp;", "&amp;(ISNUMBER(SEARCH('Backend Coding'!$D$3,'Budget 24-25'!A13)))&amp;", "&amp;(ISNUMBER(SEARCH('Backend Coding'!$D$4,'Budget 24-25'!A13)))&amp;", "&amp;(ISNUMBER(SEARCH('Backend Coding'!$D$5,'Budget 24-25'!A13)))&amp;", "&amp;(ISNUMBER(SEARCH('Backend Coding'!$D$6,'Budget 24-25'!A13)))&amp;", "&amp;(ISNUMBER(SEARCH('Backend Coding'!$D$7,'Budget 24-25'!A13)))&amp;", "&amp;(ISNUMBER(SEARCH('Backend Coding'!$D$8,'Budget 24-25'!A13)))&amp;", "&amp;(ISNUMBER(SEARCH('Backend Coding'!$D$9,'Budget 24-25'!A13)))&amp;", "&amp;(ISNUMBER(SEARCH('Backend Coding'!$D$10,'Budget 24-25'!A13)))&amp;", "&amp;(ISNUMBER(SEARCH('Backend Coding'!$D$11,'Budget 24-25'!A13)))&amp;", "&amp;(ISNUMBER(SEARCH('Backend Coding'!$D$12,'Budget 24-25'!A13)))&amp;", "&amp;(ISNUMBER(SEARCH('Backend Coding'!$D$13,'Budget 24-25'!A13)))&amp;", "&amp;(ISNUMBER(SEARCH('Backend Coding'!$D$14,'Budget 24-25'!A13)))&amp;", "&amp;(ISNUMBER(SEARCH('Backend Coding'!$D$15,'Budget 24-25'!A13)))&amp;", "&amp;(ISNUMBER(SEARCH('Backend Coding'!$D$16,'Budget 24-25'!A13)))&amp;", "&amp;(ISNUMBER(SEARCH('Backend Coding'!$D$17,'Budget 24-25'!A13)))&amp;", "&amp;(ISNUMBER(SEARCH('Backend Coding'!$D$18,'Budget 24-25'!A13)))&amp;", "&amp;(ISNUMBER(SEARCH('Backend Coding'!$D$19,'Budget 24-25'!A13)))&amp;", "&amp;(ISNUMBER(SEARCH('Backend Coding'!$D$20,'Budget 24-25'!A13)))&amp;", "&amp;(ISNUMBER(SEARCH('Backend Coding'!$D$21,'Budget 24-25'!A13)))&amp;", "&amp;(ISNUMBER(SEARCH('Backend Coding'!$D$22,'Budget 24-25'!A13)))&amp;", "&amp;(ISNUMBER(SEARCH('Backend Coding'!$D$23,'Budget 24-25'!A13)))&amp;", "&amp;(ISNUMBER(SEARCH('Backend Coding'!$D$24,'Budget 24-25'!A13)))&amp;", "&amp;(ISNUMBER(SEARCH('Backend Coding'!$D$25,'Budget 24-25'!A13)))&amp;", "&amp;(ISNUMBER(SEARCH('Backend Coding'!$D$26,'Budget 24-25'!A13)))</f>
        <v>FALSE, FALSE, FALSE, FALSE, FALSE, FALSE, FALSE, FALSE, FALSE, FALSE, FALSE, FALSE, FALSE, FALSE, FALSE, FALSE, FALSE, FALSE, FALSE, FALSE, FALSE, FALSE, FALSE, FALSE, FALSE</v>
      </c>
      <c r="S13" s="69" t="str">
        <f>(ISNUMBER(SEARCH('Backend Coding'!$F$2,'Budget 24-25'!A13)))&amp;", "&amp;(ISNUMBER(SEARCH('Backend Coding'!$F$3,'Budget 24-25'!A13)))&amp;", "&amp;(ISNUMBER(SEARCH('Backend Coding'!$F$4,'Budget 24-25'!A13)))&amp;", "&amp;(ISNUMBER(SEARCH('Backend Coding'!$F$5,'Budget 24-25'!A13)))&amp;", "&amp;(ISNUMBER(SEARCH('Backend Coding'!$F$6,'Budget 24-25'!A13)))&amp;", "&amp;(ISNUMBER(SEARCH('Backend Coding'!$F$7,'Budget 24-25'!A13)))&amp;", "&amp;(ISNUMBER(SEARCH('Backend Coding'!$F$8,'Budget 24-25'!A13)))&amp;", "&amp;(ISNUMBER(SEARCH('Backend Coding'!$F$9,'Budget 24-25'!A13)))&amp;", "&amp;(ISNUMBER(SEARCH('Backend Coding'!$F$10,'Budget 24-25'!A13)))&amp;", "&amp;(ISNUMBER(SEARCH('Backend Coding'!$F$11,'Budget 24-25'!A13)))&amp;", "&amp;(ISNUMBER(SEARCH('Backend Coding'!$F$12,'Budget 24-25'!A13)))&amp;", "&amp;(ISNUMBER(SEARCH('Backend Coding'!$F$13,'Budget 24-25'!A13)))&amp;", "&amp;(ISNUMBER(SEARCH('Backend Coding'!$F$14,'Budget 24-25'!A13)))&amp;", "&amp;(ISNUMBER(SEARCH('Backend Coding'!$F$15,'Budget 24-25'!A13)))&amp;", "&amp;(ISNUMBER(SEARCH('Backend Coding'!$F$16,'Budget 24-25'!A13)))&amp;", "&amp;(ISNUMBER(SEARCH('Backend Coding'!$F$17,'Budget 24-25'!A13)))&amp;", "&amp;(ISNUMBER(SEARCH('Backend Coding'!$F$18,'Budget 24-25'!A13)))&amp;", "&amp;(ISNUMBER(SEARCH('Backend Coding'!$F$19,'Budget 24-25'!A13)))&amp;", "&amp;(ISNUMBER(SEARCH('Backend Coding'!$F$20,'Budget 24-25'!A13)))&amp;", "&amp;(ISNUMBER(SEARCH('Backend Coding'!$F$21,'Budget 24-25'!A13)))&amp;", "&amp;(ISNUMBER(SEARCH('Backend Coding'!$F$22,'Budget 24-25'!A13)))&amp;", "&amp;(ISNUMBER(SEARCH('Backend Coding'!$F$23,'Budget 24-25'!A13)))&amp;", "&amp;(ISNUMBER(SEARCH('Backend Coding'!$F$24,'Budget 24-25'!A13)))&amp;", "&amp;(ISNUMBER(SEARCH('Backend Coding'!$F$25,'Budget 24-25'!A13)))&amp;", "&amp;(ISNUMBER(SEARCH('Backend Coding'!$F$26,'Budget 24-25'!A13)))</f>
        <v>FALSE, FALSE, FALSE, FALSE, FALSE, FALSE, FALSE, FALSE, FALSE, FALSE, FALSE, FALSE, FALSE, FALSE, FALSE, FALSE, FALSE, FALSE, FALSE, FALSE, FALSE, FALSE, FALSE, FALSE, FALSE</v>
      </c>
      <c r="T13" s="69" t="str">
        <f>(ISNUMBER(SEARCH('Backend Coding'!$H$2,'Budget 24-25'!A13)))&amp;", "&amp;(ISNUMBER(SEARCH('Backend Coding'!$H$3,'Budget 24-25'!A13)))&amp;", "&amp;(ISNUMBER(SEARCH('Backend Coding'!$H$4,'Budget 24-25'!A13)))&amp;", "&amp;(ISNUMBER(SEARCH('Backend Coding'!$H$5,'Budget 24-25'!A13)))&amp;", "&amp;(ISNUMBER(SEARCH('Backend Coding'!$H$6,'Budget 24-25'!A13)))&amp;", "&amp;(ISNUMBER(SEARCH('Backend Coding'!$H$7,'Budget 24-25'!A13)))&amp;", "&amp;(ISNUMBER(SEARCH('Backend Coding'!$H$8,'Budget 24-25'!A13)))&amp;", "&amp;(ISNUMBER(SEARCH('Backend Coding'!$H$9,'Budget 24-25'!A13)))&amp;", "&amp;(ISNUMBER(SEARCH('Backend Coding'!$H$10,'Budget 24-25'!A13)))&amp;", "&amp;(ISNUMBER(SEARCH('Backend Coding'!$H$11,'Budget 24-25'!A13)))&amp;", "&amp;(ISNUMBER(SEARCH('Backend Coding'!$H$12,'Budget 24-25'!A13)))&amp;", "&amp;(ISNUMBER(SEARCH('Backend Coding'!$H$13,'Budget 24-25'!A13)))&amp;", "&amp;(ISNUMBER(SEARCH('Backend Coding'!$H$14,'Budget 24-25'!A13)))&amp;", "&amp;(ISNUMBER(SEARCH('Backend Coding'!$H$15,'Budget 24-25'!A13)))&amp;", "&amp;(ISNUMBER(SEARCH('Backend Coding'!$H$16,'Budget 24-25'!A13)))&amp;", "&amp;(ISNUMBER(SEARCH('Backend Coding'!$H$17,'Budget 24-25'!A13)))&amp;", "&amp;(ISNUMBER(SEARCH('Backend Coding'!$H$18,'Budget 24-25'!A13)))&amp;", "&amp;(ISNUMBER(SEARCH('Backend Coding'!$H$19,'Budget 24-25'!A13)))&amp;", "&amp;(ISNUMBER(SEARCH('Backend Coding'!$H$20,'Budget 24-25'!A13)))&amp;", "&amp;(ISNUMBER(SEARCH('Backend Coding'!$H$21,'Budget 24-25'!A13)))&amp;", "&amp;(ISNUMBER(SEARCH('Backend Coding'!$H$22,'Budget 24-25'!A13)))&amp;", "&amp;(ISNUMBER(SEARCH('Backend Coding'!$H$23,'Budget 24-25'!A13)))&amp;", "&amp;(ISNUMBER(SEARCH('Backend Coding'!$H$24,'Budget 24-25'!A13)))&amp;", "&amp;(ISNUMBER(SEARCH('Backend Coding'!$H$25,'Budget 24-25'!A13)))&amp;", "&amp;(ISNUMBER(SEARCH('Backend Coding'!$H$26,'Budget 24-25'!A13)))</f>
        <v>FALSE, FALSE, FALSE, FALSE, FALSE, FALSE, FALSE, FALSE, FALSE, FALSE, FALSE, FALSE, FALSE, FALSE, FALSE, FALSE, FALSE, FALSE, FALSE, FALSE, FALSE, FALSE, FALSE, FALSE, FALSE</v>
      </c>
      <c r="U13" s="69" t="str">
        <f>(ISNUMBER(SEARCH('Backend Coding'!$J$2,'Budget 24-25'!A13)))&amp;", "&amp;(ISNUMBER(SEARCH('Backend Coding'!$J$3,'Budget 24-25'!A13)))&amp;", "&amp;(ISNUMBER(SEARCH('Backend Coding'!$J$4,'Budget 24-25'!A13)))&amp;", "&amp;(ISNUMBER(SEARCH('Backend Coding'!$J$5,'Budget 24-25'!A13)))&amp;", "&amp;(ISNUMBER(SEARCH('Backend Coding'!$J$6,'Budget 24-25'!A13)))&amp;", "&amp;(ISNUMBER(SEARCH('Backend Coding'!$J$7,'Budget 24-25'!A13)))&amp;", "&amp;(ISNUMBER(SEARCH('Backend Coding'!$J$8,'Budget 24-25'!A13)))&amp;", "&amp;(ISNUMBER(SEARCH('Backend Coding'!$J$9,'Budget 24-25'!A13)))&amp;", "&amp;(ISNUMBER(SEARCH('Backend Coding'!$J$10,'Budget 24-25'!A13)))&amp;", "&amp;(ISNUMBER(SEARCH('Backend Coding'!$J$11,'Budget 24-25'!A13)))&amp;", "&amp;(ISNUMBER(SEARCH('Backend Coding'!$J$12,'Budget 24-25'!A13)))&amp;", "&amp;(ISNUMBER(SEARCH('Backend Coding'!$J$13,'Budget 24-25'!A13)))&amp;", "&amp;(ISNUMBER(SEARCH('Backend Coding'!$J$14,'Budget 24-25'!A13)))&amp;", "&amp;(ISNUMBER(SEARCH('Backend Coding'!$J$15,'Budget 24-25'!A13)))&amp;", "&amp;(ISNUMBER(SEARCH('Backend Coding'!$J$16,'Budget 24-25'!A13)))&amp;", "&amp;(ISNUMBER(SEARCH('Backend Coding'!$J$17,'Budget 24-25'!A13)))&amp;", "&amp;(ISNUMBER(SEARCH('Backend Coding'!$J$18,'Budget 24-25'!A13)))&amp;", "&amp;(ISNUMBER(SEARCH('Backend Coding'!$J$19,'Budget 24-25'!A13)))&amp;", "&amp;(ISNUMBER(SEARCH('Backend Coding'!$J$20,'Budget 24-25'!A13)))&amp;", "&amp;(ISNUMBER(SEARCH('Backend Coding'!$J$21,'Budget 24-25'!A13)))&amp;", "&amp;(ISNUMBER(SEARCH('Backend Coding'!$J$22,'Budget 24-25'!A13)))&amp;", "&amp;(ISNUMBER(SEARCH('Backend Coding'!$J$23,'Budget 24-25'!A13)))&amp;", "&amp;(ISNUMBER(SEARCH('Backend Coding'!$J$24,'Budget 24-25'!A13)))&amp;", "&amp;(ISNUMBER(SEARCH('Backend Coding'!$J$25,'Budget 24-25'!A13)))&amp;", "&amp;(ISNUMBER(SEARCH('Backend Coding'!$J$26,'Budget 24-25'!A13)))</f>
        <v>FALSE, FALSE, FALSE, FALSE, FALSE, FALSE, FALSE, FALSE, FALSE, FALSE, FALSE, FALSE, FALSE, FALSE, FALSE, FALSE, FALSE, FALSE, FALSE, FALSE, FALSE, FALSE, FALSE, FALSE, FALSE</v>
      </c>
    </row>
    <row r="14" spans="1:26" ht="14.25" customHeight="1">
      <c r="A14" s="65" t="s">
        <v>41</v>
      </c>
      <c r="B14" s="60" t="s">
        <v>121</v>
      </c>
      <c r="C14" s="70"/>
      <c r="D14" s="70"/>
      <c r="E14" s="70"/>
      <c r="F14" s="70"/>
      <c r="G14" s="70"/>
      <c r="H14" s="70"/>
      <c r="I14" s="71" t="s">
        <v>119</v>
      </c>
      <c r="J14" s="71" t="s">
        <v>122</v>
      </c>
      <c r="K14" s="62"/>
      <c r="L14" s="62"/>
      <c r="M14" s="63"/>
      <c r="N14" s="63"/>
      <c r="O14" s="63">
        <v>4000</v>
      </c>
      <c r="P14" s="46">
        <f t="shared" si="0"/>
        <v>4000</v>
      </c>
      <c r="Q14" s="69" t="str">
        <f>(ISNUMBER(SEARCH('Backend Coding'!$B$2,'Budget 24-25'!A14)))&amp;", "&amp;(ISNUMBER(SEARCH('Backend Coding'!$B$3,'Budget 24-25'!A14)))&amp;", "&amp;(ISNUMBER(SEARCH('Backend Coding'!$B$4,'Budget 24-25'!A14)))&amp;", "&amp;(ISNUMBER(SEARCH('Backend Coding'!$B$5,'Budget 24-25'!A14)))&amp;", "&amp;(ISNUMBER(SEARCH('Backend Coding'!$B$6,'Budget 24-25'!A14)))&amp;", "&amp;(ISNUMBER(SEARCH('Backend Coding'!$B$7,'Budget 24-25'!A14)))&amp;", "&amp;(ISNUMBER(SEARCH('Backend Coding'!$B$8,'Budget 24-25'!A14)))&amp;", "&amp;(ISNUMBER(SEARCH('Backend Coding'!$B$9,'Budget 24-25'!A14)))&amp;", "&amp;(ISNUMBER(SEARCH('Backend Coding'!$B$10,'Budget 24-25'!A14)))&amp;", "&amp;(ISNUMBER(SEARCH('Backend Coding'!$B$11,'Budget 24-25'!A14)))&amp;", "&amp;(ISNUMBER(SEARCH('Backend Coding'!$B$12,'Budget 24-25'!A14)))&amp;", "&amp;(ISNUMBER(SEARCH('Backend Coding'!$B$13,'Budget 24-25'!A14)))&amp;", "&amp;(ISNUMBER(SEARCH('Backend Coding'!$B$14,'Budget 24-25'!A14)))&amp;", "&amp;(ISNUMBER(SEARCH('Backend Coding'!$B$15,'Budget 24-25'!A14)))&amp;", "&amp;(ISNUMBER(SEARCH('Backend Coding'!$B$16,'Budget 24-25'!A14)))&amp;", "&amp;(ISNUMBER(SEARCH('Backend Coding'!$B$17,'Budget 24-25'!A14)))&amp;", "&amp;(ISNUMBER(SEARCH('Backend Coding'!$B$18,'Budget 24-25'!A14)))&amp;", "&amp;(ISNUMBER(SEARCH('Backend Coding'!$B$19,'Budget 24-25'!A14)))&amp;", "&amp;(ISNUMBER(SEARCH('Backend Coding'!$B$20,'Budget 24-25'!A14)))&amp;", "&amp;(ISNUMBER(SEARCH('Backend Coding'!$B$21,'Budget 24-25'!A14)))&amp;", "&amp;(ISNUMBER(SEARCH('Backend Coding'!$B$22,'Budget 24-25'!A14)))&amp;", "&amp;(ISNUMBER(SEARCH('Backend Coding'!$B$23,'Budget 24-25'!A14)))&amp;", "&amp;(ISNUMBER(SEARCH('Backend Coding'!$B$24,'Budget 24-25'!A14)))&amp;", "&amp;(ISNUMBER(SEARCH('Backend Coding'!$B$25,'Budget 24-25'!A14)))&amp;", "&amp;(ISNUMBER(SEARCH('Backend Coding'!$B$26,'Budget 24-25'!A14)))</f>
        <v>FALSE, FALSE, FALSE, FALSE, FALSE, FALSE, FALSE, FALSE, FALSE, FALSE, FALSE, FALSE, FALSE, FALSE, FALSE, FALSE, FALSE, FALSE, FALSE, FALSE, FALSE, FALSE, FALSE, FALSE, FALSE</v>
      </c>
      <c r="R14" s="69" t="str">
        <f>(ISNUMBER(SEARCH('Backend Coding'!$D$2,'Budget 24-25'!A14)))&amp;", "&amp;(ISNUMBER(SEARCH('Backend Coding'!$D$3,'Budget 24-25'!A14)))&amp;", "&amp;(ISNUMBER(SEARCH('Backend Coding'!$D$4,'Budget 24-25'!A14)))&amp;", "&amp;(ISNUMBER(SEARCH('Backend Coding'!$D$5,'Budget 24-25'!A14)))&amp;", "&amp;(ISNUMBER(SEARCH('Backend Coding'!$D$6,'Budget 24-25'!A14)))&amp;", "&amp;(ISNUMBER(SEARCH('Backend Coding'!$D$7,'Budget 24-25'!A14)))&amp;", "&amp;(ISNUMBER(SEARCH('Backend Coding'!$D$8,'Budget 24-25'!A14)))&amp;", "&amp;(ISNUMBER(SEARCH('Backend Coding'!$D$9,'Budget 24-25'!A14)))&amp;", "&amp;(ISNUMBER(SEARCH('Backend Coding'!$D$10,'Budget 24-25'!A14)))&amp;", "&amp;(ISNUMBER(SEARCH('Backend Coding'!$D$11,'Budget 24-25'!A14)))&amp;", "&amp;(ISNUMBER(SEARCH('Backend Coding'!$D$12,'Budget 24-25'!A14)))&amp;", "&amp;(ISNUMBER(SEARCH('Backend Coding'!$D$13,'Budget 24-25'!A14)))&amp;", "&amp;(ISNUMBER(SEARCH('Backend Coding'!$D$14,'Budget 24-25'!A14)))&amp;", "&amp;(ISNUMBER(SEARCH('Backend Coding'!$D$15,'Budget 24-25'!A14)))&amp;", "&amp;(ISNUMBER(SEARCH('Backend Coding'!$D$16,'Budget 24-25'!A14)))&amp;", "&amp;(ISNUMBER(SEARCH('Backend Coding'!$D$17,'Budget 24-25'!A14)))&amp;", "&amp;(ISNUMBER(SEARCH('Backend Coding'!$D$18,'Budget 24-25'!A14)))&amp;", "&amp;(ISNUMBER(SEARCH('Backend Coding'!$D$19,'Budget 24-25'!A14)))&amp;", "&amp;(ISNUMBER(SEARCH('Backend Coding'!$D$20,'Budget 24-25'!A14)))&amp;", "&amp;(ISNUMBER(SEARCH('Backend Coding'!$D$21,'Budget 24-25'!A14)))&amp;", "&amp;(ISNUMBER(SEARCH('Backend Coding'!$D$22,'Budget 24-25'!A14)))&amp;", "&amp;(ISNUMBER(SEARCH('Backend Coding'!$D$23,'Budget 24-25'!A14)))&amp;", "&amp;(ISNUMBER(SEARCH('Backend Coding'!$D$24,'Budget 24-25'!A14)))&amp;", "&amp;(ISNUMBER(SEARCH('Backend Coding'!$D$25,'Budget 24-25'!A14)))&amp;", "&amp;(ISNUMBER(SEARCH('Backend Coding'!$D$26,'Budget 24-25'!A14)))</f>
        <v>FALSE, FALSE, FALSE, FALSE, FALSE, FALSE, FALSE, FALSE, FALSE, FALSE, FALSE, FALSE, FALSE, FALSE, FALSE, FALSE, FALSE, FALSE, FALSE, FALSE, FALSE, FALSE, FALSE, FALSE, FALSE</v>
      </c>
      <c r="S14" s="69" t="str">
        <f>(ISNUMBER(SEARCH('Backend Coding'!$F$2,'Budget 24-25'!A14)))&amp;", "&amp;(ISNUMBER(SEARCH('Backend Coding'!$F$3,'Budget 24-25'!A14)))&amp;", "&amp;(ISNUMBER(SEARCH('Backend Coding'!$F$4,'Budget 24-25'!A14)))&amp;", "&amp;(ISNUMBER(SEARCH('Backend Coding'!$F$5,'Budget 24-25'!A14)))&amp;", "&amp;(ISNUMBER(SEARCH('Backend Coding'!$F$6,'Budget 24-25'!A14)))&amp;", "&amp;(ISNUMBER(SEARCH('Backend Coding'!$F$7,'Budget 24-25'!A14)))&amp;", "&amp;(ISNUMBER(SEARCH('Backend Coding'!$F$8,'Budget 24-25'!A14)))&amp;", "&amp;(ISNUMBER(SEARCH('Backend Coding'!$F$9,'Budget 24-25'!A14)))&amp;", "&amp;(ISNUMBER(SEARCH('Backend Coding'!$F$10,'Budget 24-25'!A14)))&amp;", "&amp;(ISNUMBER(SEARCH('Backend Coding'!$F$11,'Budget 24-25'!A14)))&amp;", "&amp;(ISNUMBER(SEARCH('Backend Coding'!$F$12,'Budget 24-25'!A14)))&amp;", "&amp;(ISNUMBER(SEARCH('Backend Coding'!$F$13,'Budget 24-25'!A14)))&amp;", "&amp;(ISNUMBER(SEARCH('Backend Coding'!$F$14,'Budget 24-25'!A14)))&amp;", "&amp;(ISNUMBER(SEARCH('Backend Coding'!$F$15,'Budget 24-25'!A14)))&amp;", "&amp;(ISNUMBER(SEARCH('Backend Coding'!$F$16,'Budget 24-25'!A14)))&amp;", "&amp;(ISNUMBER(SEARCH('Backend Coding'!$F$17,'Budget 24-25'!A14)))&amp;", "&amp;(ISNUMBER(SEARCH('Backend Coding'!$F$18,'Budget 24-25'!A14)))&amp;", "&amp;(ISNUMBER(SEARCH('Backend Coding'!$F$19,'Budget 24-25'!A14)))&amp;", "&amp;(ISNUMBER(SEARCH('Backend Coding'!$F$20,'Budget 24-25'!A14)))&amp;", "&amp;(ISNUMBER(SEARCH('Backend Coding'!$F$21,'Budget 24-25'!A14)))&amp;", "&amp;(ISNUMBER(SEARCH('Backend Coding'!$F$22,'Budget 24-25'!A14)))&amp;", "&amp;(ISNUMBER(SEARCH('Backend Coding'!$F$23,'Budget 24-25'!A14)))&amp;", "&amp;(ISNUMBER(SEARCH('Backend Coding'!$F$24,'Budget 24-25'!A14)))&amp;", "&amp;(ISNUMBER(SEARCH('Backend Coding'!$F$25,'Budget 24-25'!A14)))&amp;", "&amp;(ISNUMBER(SEARCH('Backend Coding'!$F$26,'Budget 24-25'!A14)))</f>
        <v>FALSE, FALSE, FALSE, FALSE, FALSE, FALSE, FALSE, FALSE, FALSE, FALSE, FALSE, FALSE, FALSE, FALSE, FALSE, FALSE, FALSE, FALSE, FALSE, FALSE, FALSE, FALSE, FALSE, FALSE, FALSE</v>
      </c>
      <c r="T14" s="69" t="str">
        <f>(ISNUMBER(SEARCH('Backend Coding'!$H$2,'Budget 24-25'!A14)))&amp;", "&amp;(ISNUMBER(SEARCH('Backend Coding'!$H$3,'Budget 24-25'!A14)))&amp;", "&amp;(ISNUMBER(SEARCH('Backend Coding'!$H$4,'Budget 24-25'!A14)))&amp;", "&amp;(ISNUMBER(SEARCH('Backend Coding'!$H$5,'Budget 24-25'!A14)))&amp;", "&amp;(ISNUMBER(SEARCH('Backend Coding'!$H$6,'Budget 24-25'!A14)))&amp;", "&amp;(ISNUMBER(SEARCH('Backend Coding'!$H$7,'Budget 24-25'!A14)))&amp;", "&amp;(ISNUMBER(SEARCH('Backend Coding'!$H$8,'Budget 24-25'!A14)))&amp;", "&amp;(ISNUMBER(SEARCH('Backend Coding'!$H$9,'Budget 24-25'!A14)))&amp;", "&amp;(ISNUMBER(SEARCH('Backend Coding'!$H$10,'Budget 24-25'!A14)))&amp;", "&amp;(ISNUMBER(SEARCH('Backend Coding'!$H$11,'Budget 24-25'!A14)))&amp;", "&amp;(ISNUMBER(SEARCH('Backend Coding'!$H$12,'Budget 24-25'!A14)))&amp;", "&amp;(ISNUMBER(SEARCH('Backend Coding'!$H$13,'Budget 24-25'!A14)))&amp;", "&amp;(ISNUMBER(SEARCH('Backend Coding'!$H$14,'Budget 24-25'!A14)))&amp;", "&amp;(ISNUMBER(SEARCH('Backend Coding'!$H$15,'Budget 24-25'!A14)))&amp;", "&amp;(ISNUMBER(SEARCH('Backend Coding'!$H$16,'Budget 24-25'!A14)))&amp;", "&amp;(ISNUMBER(SEARCH('Backend Coding'!$H$17,'Budget 24-25'!A14)))&amp;", "&amp;(ISNUMBER(SEARCH('Backend Coding'!$H$18,'Budget 24-25'!A14)))&amp;", "&amp;(ISNUMBER(SEARCH('Backend Coding'!$H$19,'Budget 24-25'!A14)))&amp;", "&amp;(ISNUMBER(SEARCH('Backend Coding'!$H$20,'Budget 24-25'!A14)))&amp;", "&amp;(ISNUMBER(SEARCH('Backend Coding'!$H$21,'Budget 24-25'!A14)))&amp;", "&amp;(ISNUMBER(SEARCH('Backend Coding'!$H$22,'Budget 24-25'!A14)))&amp;", "&amp;(ISNUMBER(SEARCH('Backend Coding'!$H$23,'Budget 24-25'!A14)))&amp;", "&amp;(ISNUMBER(SEARCH('Backend Coding'!$H$24,'Budget 24-25'!A14)))&amp;", "&amp;(ISNUMBER(SEARCH('Backend Coding'!$H$25,'Budget 24-25'!A14)))&amp;", "&amp;(ISNUMBER(SEARCH('Backend Coding'!$H$26,'Budget 24-25'!A14)))</f>
        <v>FALSE, FALSE, FALSE, FALSE, FALSE, FALSE, FALSE, FALSE, FALSE, FALSE, FALSE, FALSE, FALSE, FALSE, FALSE, FALSE, FALSE, FALSE, FALSE, FALSE, FALSE, FALSE, FALSE, FALSE, FALSE</v>
      </c>
      <c r="U14" s="69" t="str">
        <f>(ISNUMBER(SEARCH('Backend Coding'!$J$2,'Budget 24-25'!A14)))&amp;", "&amp;(ISNUMBER(SEARCH('Backend Coding'!$J$3,'Budget 24-25'!A14)))&amp;", "&amp;(ISNUMBER(SEARCH('Backend Coding'!$J$4,'Budget 24-25'!A14)))&amp;", "&amp;(ISNUMBER(SEARCH('Backend Coding'!$J$5,'Budget 24-25'!A14)))&amp;", "&amp;(ISNUMBER(SEARCH('Backend Coding'!$J$6,'Budget 24-25'!A14)))&amp;", "&amp;(ISNUMBER(SEARCH('Backend Coding'!$J$7,'Budget 24-25'!A14)))&amp;", "&amp;(ISNUMBER(SEARCH('Backend Coding'!$J$8,'Budget 24-25'!A14)))&amp;", "&amp;(ISNUMBER(SEARCH('Backend Coding'!$J$9,'Budget 24-25'!A14)))&amp;", "&amp;(ISNUMBER(SEARCH('Backend Coding'!$J$10,'Budget 24-25'!A14)))&amp;", "&amp;(ISNUMBER(SEARCH('Backend Coding'!$J$11,'Budget 24-25'!A14)))&amp;", "&amp;(ISNUMBER(SEARCH('Backend Coding'!$J$12,'Budget 24-25'!A14)))&amp;", "&amp;(ISNUMBER(SEARCH('Backend Coding'!$J$13,'Budget 24-25'!A14)))&amp;", "&amp;(ISNUMBER(SEARCH('Backend Coding'!$J$14,'Budget 24-25'!A14)))&amp;", "&amp;(ISNUMBER(SEARCH('Backend Coding'!$J$15,'Budget 24-25'!A14)))&amp;", "&amp;(ISNUMBER(SEARCH('Backend Coding'!$J$16,'Budget 24-25'!A14)))&amp;", "&amp;(ISNUMBER(SEARCH('Backend Coding'!$J$17,'Budget 24-25'!A14)))&amp;", "&amp;(ISNUMBER(SEARCH('Backend Coding'!$J$18,'Budget 24-25'!A14)))&amp;", "&amp;(ISNUMBER(SEARCH('Backend Coding'!$J$19,'Budget 24-25'!A14)))&amp;", "&amp;(ISNUMBER(SEARCH('Backend Coding'!$J$20,'Budget 24-25'!A14)))&amp;", "&amp;(ISNUMBER(SEARCH('Backend Coding'!$J$21,'Budget 24-25'!A14)))&amp;", "&amp;(ISNUMBER(SEARCH('Backend Coding'!$J$22,'Budget 24-25'!A14)))&amp;", "&amp;(ISNUMBER(SEARCH('Backend Coding'!$J$23,'Budget 24-25'!A14)))&amp;", "&amp;(ISNUMBER(SEARCH('Backend Coding'!$J$24,'Budget 24-25'!A14)))&amp;", "&amp;(ISNUMBER(SEARCH('Backend Coding'!$J$25,'Budget 24-25'!A14)))&amp;", "&amp;(ISNUMBER(SEARCH('Backend Coding'!$J$26,'Budget 24-25'!A14)))</f>
        <v>FALSE, FALSE, FALSE, FALSE, FALSE, FALSE, FALSE, FALSE, FALSE, FALSE, FALSE, FALSE, FALSE, FALSE, FALSE, FALSE, FALSE, FALSE, FALSE, FALSE, FALSE, FALSE, FALSE, FALSE, FALSE</v>
      </c>
    </row>
    <row r="15" spans="1:26" ht="14.25" customHeight="1">
      <c r="A15" s="65" t="s">
        <v>34</v>
      </c>
      <c r="B15" s="60" t="s">
        <v>123</v>
      </c>
      <c r="C15" s="70"/>
      <c r="D15" s="70"/>
      <c r="E15" s="70"/>
      <c r="F15" s="70"/>
      <c r="G15" s="70"/>
      <c r="H15" s="70"/>
      <c r="I15" s="71" t="s">
        <v>119</v>
      </c>
      <c r="J15" s="71" t="s">
        <v>122</v>
      </c>
      <c r="K15" s="62"/>
      <c r="L15" s="62"/>
      <c r="M15" s="63"/>
      <c r="N15" s="63"/>
      <c r="O15" s="74">
        <v>40000</v>
      </c>
      <c r="P15" s="46">
        <f t="shared" si="0"/>
        <v>40000</v>
      </c>
      <c r="Q15" s="69" t="str">
        <f>(ISNUMBER(SEARCH('Backend Coding'!$B$2,'Budget 24-25'!A15)))&amp;", "&amp;(ISNUMBER(SEARCH('Backend Coding'!$B$3,'Budget 24-25'!A15)))&amp;", "&amp;(ISNUMBER(SEARCH('Backend Coding'!$B$4,'Budget 24-25'!A15)))&amp;", "&amp;(ISNUMBER(SEARCH('Backend Coding'!$B$5,'Budget 24-25'!A15)))&amp;", "&amp;(ISNUMBER(SEARCH('Backend Coding'!$B$6,'Budget 24-25'!A15)))&amp;", "&amp;(ISNUMBER(SEARCH('Backend Coding'!$B$7,'Budget 24-25'!A15)))&amp;", "&amp;(ISNUMBER(SEARCH('Backend Coding'!$B$8,'Budget 24-25'!A15)))&amp;", "&amp;(ISNUMBER(SEARCH('Backend Coding'!$B$9,'Budget 24-25'!A15)))&amp;", "&amp;(ISNUMBER(SEARCH('Backend Coding'!$B$10,'Budget 24-25'!A15)))&amp;", "&amp;(ISNUMBER(SEARCH('Backend Coding'!$B$11,'Budget 24-25'!A15)))&amp;", "&amp;(ISNUMBER(SEARCH('Backend Coding'!$B$12,'Budget 24-25'!A15)))&amp;", "&amp;(ISNUMBER(SEARCH('Backend Coding'!$B$13,'Budget 24-25'!A15)))&amp;", "&amp;(ISNUMBER(SEARCH('Backend Coding'!$B$14,'Budget 24-25'!A15)))&amp;", "&amp;(ISNUMBER(SEARCH('Backend Coding'!$B$15,'Budget 24-25'!A15)))&amp;", "&amp;(ISNUMBER(SEARCH('Backend Coding'!$B$16,'Budget 24-25'!A15)))&amp;", "&amp;(ISNUMBER(SEARCH('Backend Coding'!$B$17,'Budget 24-25'!A15)))&amp;", "&amp;(ISNUMBER(SEARCH('Backend Coding'!$B$18,'Budget 24-25'!A15)))&amp;", "&amp;(ISNUMBER(SEARCH('Backend Coding'!$B$19,'Budget 24-25'!A15)))&amp;", "&amp;(ISNUMBER(SEARCH('Backend Coding'!$B$20,'Budget 24-25'!A15)))&amp;", "&amp;(ISNUMBER(SEARCH('Backend Coding'!$B$21,'Budget 24-25'!A15)))&amp;", "&amp;(ISNUMBER(SEARCH('Backend Coding'!$B$22,'Budget 24-25'!A15)))&amp;", "&amp;(ISNUMBER(SEARCH('Backend Coding'!$B$23,'Budget 24-25'!A15)))&amp;", "&amp;(ISNUMBER(SEARCH('Backend Coding'!$B$24,'Budget 24-25'!A15)))&amp;", "&amp;(ISNUMBER(SEARCH('Backend Coding'!$B$25,'Budget 24-25'!A15)))&amp;", "&amp;(ISNUMBER(SEARCH('Backend Coding'!$B$26,'Budget 24-25'!A15)))</f>
        <v>FALSE, FALSE, FALSE, FALSE, FALSE, FALSE, FALSE, FALSE, FALSE, FALSE, FALSE, FALSE, FALSE, FALSE, FALSE, FALSE, FALSE, FALSE, FALSE, FALSE, FALSE, FALSE, FALSE, FALSE, FALSE</v>
      </c>
      <c r="R15" s="69" t="str">
        <f>(ISNUMBER(SEARCH('Backend Coding'!$D$2,'Budget 24-25'!A15)))&amp;", "&amp;(ISNUMBER(SEARCH('Backend Coding'!$D$3,'Budget 24-25'!A15)))&amp;", "&amp;(ISNUMBER(SEARCH('Backend Coding'!$D$4,'Budget 24-25'!A15)))&amp;", "&amp;(ISNUMBER(SEARCH('Backend Coding'!$D$5,'Budget 24-25'!A15)))&amp;", "&amp;(ISNUMBER(SEARCH('Backend Coding'!$D$6,'Budget 24-25'!A15)))&amp;", "&amp;(ISNUMBER(SEARCH('Backend Coding'!$D$7,'Budget 24-25'!A15)))&amp;", "&amp;(ISNUMBER(SEARCH('Backend Coding'!$D$8,'Budget 24-25'!A15)))&amp;", "&amp;(ISNUMBER(SEARCH('Backend Coding'!$D$9,'Budget 24-25'!A15)))&amp;", "&amp;(ISNUMBER(SEARCH('Backend Coding'!$D$10,'Budget 24-25'!A15)))&amp;", "&amp;(ISNUMBER(SEARCH('Backend Coding'!$D$11,'Budget 24-25'!A15)))&amp;", "&amp;(ISNUMBER(SEARCH('Backend Coding'!$D$12,'Budget 24-25'!A15)))&amp;", "&amp;(ISNUMBER(SEARCH('Backend Coding'!$D$13,'Budget 24-25'!A15)))&amp;", "&amp;(ISNUMBER(SEARCH('Backend Coding'!$D$14,'Budget 24-25'!A15)))&amp;", "&amp;(ISNUMBER(SEARCH('Backend Coding'!$D$15,'Budget 24-25'!A15)))&amp;", "&amp;(ISNUMBER(SEARCH('Backend Coding'!$D$16,'Budget 24-25'!A15)))&amp;", "&amp;(ISNUMBER(SEARCH('Backend Coding'!$D$17,'Budget 24-25'!A15)))&amp;", "&amp;(ISNUMBER(SEARCH('Backend Coding'!$D$18,'Budget 24-25'!A15)))&amp;", "&amp;(ISNUMBER(SEARCH('Backend Coding'!$D$19,'Budget 24-25'!A15)))&amp;", "&amp;(ISNUMBER(SEARCH('Backend Coding'!$D$20,'Budget 24-25'!A15)))&amp;", "&amp;(ISNUMBER(SEARCH('Backend Coding'!$D$21,'Budget 24-25'!A15)))&amp;", "&amp;(ISNUMBER(SEARCH('Backend Coding'!$D$22,'Budget 24-25'!A15)))&amp;", "&amp;(ISNUMBER(SEARCH('Backend Coding'!$D$23,'Budget 24-25'!A15)))&amp;", "&amp;(ISNUMBER(SEARCH('Backend Coding'!$D$24,'Budget 24-25'!A15)))&amp;", "&amp;(ISNUMBER(SEARCH('Backend Coding'!$D$25,'Budget 24-25'!A15)))&amp;", "&amp;(ISNUMBER(SEARCH('Backend Coding'!$D$26,'Budget 24-25'!A15)))</f>
        <v>FALSE, FALSE, FALSE, FALSE, FALSE, FALSE, FALSE, FALSE, FALSE, FALSE, FALSE, FALSE, FALSE, FALSE, FALSE, FALSE, FALSE, FALSE, FALSE, FALSE, FALSE, FALSE, FALSE, FALSE, FALSE</v>
      </c>
      <c r="S15" s="69" t="str">
        <f>(ISNUMBER(SEARCH('Backend Coding'!$F$2,'Budget 24-25'!A15)))&amp;", "&amp;(ISNUMBER(SEARCH('Backend Coding'!$F$3,'Budget 24-25'!A15)))&amp;", "&amp;(ISNUMBER(SEARCH('Backend Coding'!$F$4,'Budget 24-25'!A15)))&amp;", "&amp;(ISNUMBER(SEARCH('Backend Coding'!$F$5,'Budget 24-25'!A15)))&amp;", "&amp;(ISNUMBER(SEARCH('Backend Coding'!$F$6,'Budget 24-25'!A15)))&amp;", "&amp;(ISNUMBER(SEARCH('Backend Coding'!$F$7,'Budget 24-25'!A15)))&amp;", "&amp;(ISNUMBER(SEARCH('Backend Coding'!$F$8,'Budget 24-25'!A15)))&amp;", "&amp;(ISNUMBER(SEARCH('Backend Coding'!$F$9,'Budget 24-25'!A15)))&amp;", "&amp;(ISNUMBER(SEARCH('Backend Coding'!$F$10,'Budget 24-25'!A15)))&amp;", "&amp;(ISNUMBER(SEARCH('Backend Coding'!$F$11,'Budget 24-25'!A15)))&amp;", "&amp;(ISNUMBER(SEARCH('Backend Coding'!$F$12,'Budget 24-25'!A15)))&amp;", "&amp;(ISNUMBER(SEARCH('Backend Coding'!$F$13,'Budget 24-25'!A15)))&amp;", "&amp;(ISNUMBER(SEARCH('Backend Coding'!$F$14,'Budget 24-25'!A15)))&amp;", "&amp;(ISNUMBER(SEARCH('Backend Coding'!$F$15,'Budget 24-25'!A15)))&amp;", "&amp;(ISNUMBER(SEARCH('Backend Coding'!$F$16,'Budget 24-25'!A15)))&amp;", "&amp;(ISNUMBER(SEARCH('Backend Coding'!$F$17,'Budget 24-25'!A15)))&amp;", "&amp;(ISNUMBER(SEARCH('Backend Coding'!$F$18,'Budget 24-25'!A15)))&amp;", "&amp;(ISNUMBER(SEARCH('Backend Coding'!$F$19,'Budget 24-25'!A15)))&amp;", "&amp;(ISNUMBER(SEARCH('Backend Coding'!$F$20,'Budget 24-25'!A15)))&amp;", "&amp;(ISNUMBER(SEARCH('Backend Coding'!$F$21,'Budget 24-25'!A15)))&amp;", "&amp;(ISNUMBER(SEARCH('Backend Coding'!$F$22,'Budget 24-25'!A15)))&amp;", "&amp;(ISNUMBER(SEARCH('Backend Coding'!$F$23,'Budget 24-25'!A15)))&amp;", "&amp;(ISNUMBER(SEARCH('Backend Coding'!$F$24,'Budget 24-25'!A15)))&amp;", "&amp;(ISNUMBER(SEARCH('Backend Coding'!$F$25,'Budget 24-25'!A15)))&amp;", "&amp;(ISNUMBER(SEARCH('Backend Coding'!$F$26,'Budget 24-25'!A15)))</f>
        <v>FALSE, FALSE, FALSE, FALSE, FALSE, FALSE, FALSE, FALSE, FALSE, FALSE, FALSE, FALSE, FALSE, FALSE, FALSE, FALSE, FALSE, FALSE, FALSE, FALSE, FALSE, FALSE, FALSE, FALSE, FALSE</v>
      </c>
      <c r="T15" s="69" t="str">
        <f>(ISNUMBER(SEARCH('Backend Coding'!$H$2,'Budget 24-25'!A15)))&amp;", "&amp;(ISNUMBER(SEARCH('Backend Coding'!$H$3,'Budget 24-25'!A15)))&amp;", "&amp;(ISNUMBER(SEARCH('Backend Coding'!$H$4,'Budget 24-25'!A15)))&amp;", "&amp;(ISNUMBER(SEARCH('Backend Coding'!$H$5,'Budget 24-25'!A15)))&amp;", "&amp;(ISNUMBER(SEARCH('Backend Coding'!$H$6,'Budget 24-25'!A15)))&amp;", "&amp;(ISNUMBER(SEARCH('Backend Coding'!$H$7,'Budget 24-25'!A15)))&amp;", "&amp;(ISNUMBER(SEARCH('Backend Coding'!$H$8,'Budget 24-25'!A15)))&amp;", "&amp;(ISNUMBER(SEARCH('Backend Coding'!$H$9,'Budget 24-25'!A15)))&amp;", "&amp;(ISNUMBER(SEARCH('Backend Coding'!$H$10,'Budget 24-25'!A15)))&amp;", "&amp;(ISNUMBER(SEARCH('Backend Coding'!$H$11,'Budget 24-25'!A15)))&amp;", "&amp;(ISNUMBER(SEARCH('Backend Coding'!$H$12,'Budget 24-25'!A15)))&amp;", "&amp;(ISNUMBER(SEARCH('Backend Coding'!$H$13,'Budget 24-25'!A15)))&amp;", "&amp;(ISNUMBER(SEARCH('Backend Coding'!$H$14,'Budget 24-25'!A15)))&amp;", "&amp;(ISNUMBER(SEARCH('Backend Coding'!$H$15,'Budget 24-25'!A15)))&amp;", "&amp;(ISNUMBER(SEARCH('Backend Coding'!$H$16,'Budget 24-25'!A15)))&amp;", "&amp;(ISNUMBER(SEARCH('Backend Coding'!$H$17,'Budget 24-25'!A15)))&amp;", "&amp;(ISNUMBER(SEARCH('Backend Coding'!$H$18,'Budget 24-25'!A15)))&amp;", "&amp;(ISNUMBER(SEARCH('Backend Coding'!$H$19,'Budget 24-25'!A15)))&amp;", "&amp;(ISNUMBER(SEARCH('Backend Coding'!$H$20,'Budget 24-25'!A15)))&amp;", "&amp;(ISNUMBER(SEARCH('Backend Coding'!$H$21,'Budget 24-25'!A15)))&amp;", "&amp;(ISNUMBER(SEARCH('Backend Coding'!$H$22,'Budget 24-25'!A15)))&amp;", "&amp;(ISNUMBER(SEARCH('Backend Coding'!$H$23,'Budget 24-25'!A15)))&amp;", "&amp;(ISNUMBER(SEARCH('Backend Coding'!$H$24,'Budget 24-25'!A15)))&amp;", "&amp;(ISNUMBER(SEARCH('Backend Coding'!$H$25,'Budget 24-25'!A15)))&amp;", "&amp;(ISNUMBER(SEARCH('Backend Coding'!$H$26,'Budget 24-25'!A15)))</f>
        <v>FALSE, FALSE, FALSE, FALSE, FALSE, FALSE, FALSE, FALSE, FALSE, FALSE, FALSE, FALSE, FALSE, FALSE, FALSE, FALSE, FALSE, FALSE, FALSE, FALSE, FALSE, FALSE, FALSE, FALSE, FALSE</v>
      </c>
      <c r="U15" s="69" t="str">
        <f>(ISNUMBER(SEARCH('Backend Coding'!$J$2,'Budget 24-25'!A15)))&amp;", "&amp;(ISNUMBER(SEARCH('Backend Coding'!$J$3,'Budget 24-25'!A15)))&amp;", "&amp;(ISNUMBER(SEARCH('Backend Coding'!$J$4,'Budget 24-25'!A15)))&amp;", "&amp;(ISNUMBER(SEARCH('Backend Coding'!$J$5,'Budget 24-25'!A15)))&amp;", "&amp;(ISNUMBER(SEARCH('Backend Coding'!$J$6,'Budget 24-25'!A15)))&amp;", "&amp;(ISNUMBER(SEARCH('Backend Coding'!$J$7,'Budget 24-25'!A15)))&amp;", "&amp;(ISNUMBER(SEARCH('Backend Coding'!$J$8,'Budget 24-25'!A15)))&amp;", "&amp;(ISNUMBER(SEARCH('Backend Coding'!$J$9,'Budget 24-25'!A15)))&amp;", "&amp;(ISNUMBER(SEARCH('Backend Coding'!$J$10,'Budget 24-25'!A15)))&amp;", "&amp;(ISNUMBER(SEARCH('Backend Coding'!$J$11,'Budget 24-25'!A15)))&amp;", "&amp;(ISNUMBER(SEARCH('Backend Coding'!$J$12,'Budget 24-25'!A15)))&amp;", "&amp;(ISNUMBER(SEARCH('Backend Coding'!$J$13,'Budget 24-25'!A15)))&amp;", "&amp;(ISNUMBER(SEARCH('Backend Coding'!$J$14,'Budget 24-25'!A15)))&amp;", "&amp;(ISNUMBER(SEARCH('Backend Coding'!$J$15,'Budget 24-25'!A15)))&amp;", "&amp;(ISNUMBER(SEARCH('Backend Coding'!$J$16,'Budget 24-25'!A15)))&amp;", "&amp;(ISNUMBER(SEARCH('Backend Coding'!$J$17,'Budget 24-25'!A15)))&amp;", "&amp;(ISNUMBER(SEARCH('Backend Coding'!$J$18,'Budget 24-25'!A15)))&amp;", "&amp;(ISNUMBER(SEARCH('Backend Coding'!$J$19,'Budget 24-25'!A15)))&amp;", "&amp;(ISNUMBER(SEARCH('Backend Coding'!$J$20,'Budget 24-25'!A15)))&amp;", "&amp;(ISNUMBER(SEARCH('Backend Coding'!$J$21,'Budget 24-25'!A15)))&amp;", "&amp;(ISNUMBER(SEARCH('Backend Coding'!$J$22,'Budget 24-25'!A15)))&amp;", "&amp;(ISNUMBER(SEARCH('Backend Coding'!$J$23,'Budget 24-25'!A15)))&amp;", "&amp;(ISNUMBER(SEARCH('Backend Coding'!$J$24,'Budget 24-25'!A15)))&amp;", "&amp;(ISNUMBER(SEARCH('Backend Coding'!$J$25,'Budget 24-25'!A15)))&amp;", "&amp;(ISNUMBER(SEARCH('Backend Coding'!$J$26,'Budget 24-25'!A15)))</f>
        <v>FALSE, FALSE, FALSE, FALSE, FALSE, FALSE, FALSE, FALSE, FALSE, FALSE, FALSE, FALSE, FALSE, FALSE, FALSE, FALSE, FALSE, FALSE, FALSE, FALSE, FALSE, FALSE, FALSE, FALSE, FALSE</v>
      </c>
    </row>
    <row r="16" spans="1:26" ht="14.25" customHeight="1">
      <c r="A16" s="65" t="s">
        <v>36</v>
      </c>
      <c r="B16" s="60" t="s">
        <v>124</v>
      </c>
      <c r="C16" s="70"/>
      <c r="D16" s="70"/>
      <c r="E16" s="70"/>
      <c r="F16" s="70"/>
      <c r="G16" s="70"/>
      <c r="H16" s="70"/>
      <c r="I16" s="71" t="s">
        <v>119</v>
      </c>
      <c r="J16" s="71" t="s">
        <v>122</v>
      </c>
      <c r="K16" s="62"/>
      <c r="L16" s="62"/>
      <c r="M16" s="63"/>
      <c r="N16" s="63"/>
      <c r="O16" s="63">
        <v>7500</v>
      </c>
      <c r="P16" s="46">
        <f t="shared" si="0"/>
        <v>7500</v>
      </c>
      <c r="Q16" s="69" t="str">
        <f>(ISNUMBER(SEARCH('Backend Coding'!$B$2,'Budget 24-25'!A16)))&amp;", "&amp;(ISNUMBER(SEARCH('Backend Coding'!$B$3,'Budget 24-25'!A16)))&amp;", "&amp;(ISNUMBER(SEARCH('Backend Coding'!$B$4,'Budget 24-25'!A16)))&amp;", "&amp;(ISNUMBER(SEARCH('Backend Coding'!$B$5,'Budget 24-25'!A16)))&amp;", "&amp;(ISNUMBER(SEARCH('Backend Coding'!$B$6,'Budget 24-25'!A16)))&amp;", "&amp;(ISNUMBER(SEARCH('Backend Coding'!$B$7,'Budget 24-25'!A16)))&amp;", "&amp;(ISNUMBER(SEARCH('Backend Coding'!$B$8,'Budget 24-25'!A16)))&amp;", "&amp;(ISNUMBER(SEARCH('Backend Coding'!$B$9,'Budget 24-25'!A16)))&amp;", "&amp;(ISNUMBER(SEARCH('Backend Coding'!$B$10,'Budget 24-25'!A16)))&amp;", "&amp;(ISNUMBER(SEARCH('Backend Coding'!$B$11,'Budget 24-25'!A16)))&amp;", "&amp;(ISNUMBER(SEARCH('Backend Coding'!$B$12,'Budget 24-25'!A16)))&amp;", "&amp;(ISNUMBER(SEARCH('Backend Coding'!$B$13,'Budget 24-25'!A16)))&amp;", "&amp;(ISNUMBER(SEARCH('Backend Coding'!$B$14,'Budget 24-25'!A16)))&amp;", "&amp;(ISNUMBER(SEARCH('Backend Coding'!$B$15,'Budget 24-25'!A16)))&amp;", "&amp;(ISNUMBER(SEARCH('Backend Coding'!$B$16,'Budget 24-25'!A16)))&amp;", "&amp;(ISNUMBER(SEARCH('Backend Coding'!$B$17,'Budget 24-25'!A16)))&amp;", "&amp;(ISNUMBER(SEARCH('Backend Coding'!$B$18,'Budget 24-25'!A16)))&amp;", "&amp;(ISNUMBER(SEARCH('Backend Coding'!$B$19,'Budget 24-25'!A16)))&amp;", "&amp;(ISNUMBER(SEARCH('Backend Coding'!$B$20,'Budget 24-25'!A16)))&amp;", "&amp;(ISNUMBER(SEARCH('Backend Coding'!$B$21,'Budget 24-25'!A16)))&amp;", "&amp;(ISNUMBER(SEARCH('Backend Coding'!$B$22,'Budget 24-25'!A16)))&amp;", "&amp;(ISNUMBER(SEARCH('Backend Coding'!$B$23,'Budget 24-25'!A16)))&amp;", "&amp;(ISNUMBER(SEARCH('Backend Coding'!$B$24,'Budget 24-25'!A16)))&amp;", "&amp;(ISNUMBER(SEARCH('Backend Coding'!$B$25,'Budget 24-25'!A16)))&amp;", "&amp;(ISNUMBER(SEARCH('Backend Coding'!$B$26,'Budget 24-25'!A16)))</f>
        <v>FALSE, FALSE, FALSE, FALSE, FALSE, FALSE, FALSE, FALSE, FALSE, FALSE, FALSE, FALSE, FALSE, FALSE, FALSE, FALSE, FALSE, FALSE, FALSE, FALSE, FALSE, FALSE, FALSE, FALSE, FALSE</v>
      </c>
      <c r="R16" s="69" t="str">
        <f>(ISNUMBER(SEARCH('Backend Coding'!$D$2,'Budget 24-25'!A16)))&amp;", "&amp;(ISNUMBER(SEARCH('Backend Coding'!$D$3,'Budget 24-25'!A16)))&amp;", "&amp;(ISNUMBER(SEARCH('Backend Coding'!$D$4,'Budget 24-25'!A16)))&amp;", "&amp;(ISNUMBER(SEARCH('Backend Coding'!$D$5,'Budget 24-25'!A16)))&amp;", "&amp;(ISNUMBER(SEARCH('Backend Coding'!$D$6,'Budget 24-25'!A16)))&amp;", "&amp;(ISNUMBER(SEARCH('Backend Coding'!$D$7,'Budget 24-25'!A16)))&amp;", "&amp;(ISNUMBER(SEARCH('Backend Coding'!$D$8,'Budget 24-25'!A16)))&amp;", "&amp;(ISNUMBER(SEARCH('Backend Coding'!$D$9,'Budget 24-25'!A16)))&amp;", "&amp;(ISNUMBER(SEARCH('Backend Coding'!$D$10,'Budget 24-25'!A16)))&amp;", "&amp;(ISNUMBER(SEARCH('Backend Coding'!$D$11,'Budget 24-25'!A16)))&amp;", "&amp;(ISNUMBER(SEARCH('Backend Coding'!$D$12,'Budget 24-25'!A16)))&amp;", "&amp;(ISNUMBER(SEARCH('Backend Coding'!$D$13,'Budget 24-25'!A16)))&amp;", "&amp;(ISNUMBER(SEARCH('Backend Coding'!$D$14,'Budget 24-25'!A16)))&amp;", "&amp;(ISNUMBER(SEARCH('Backend Coding'!$D$15,'Budget 24-25'!A16)))&amp;", "&amp;(ISNUMBER(SEARCH('Backend Coding'!$D$16,'Budget 24-25'!A16)))&amp;", "&amp;(ISNUMBER(SEARCH('Backend Coding'!$D$17,'Budget 24-25'!A16)))&amp;", "&amp;(ISNUMBER(SEARCH('Backend Coding'!$D$18,'Budget 24-25'!A16)))&amp;", "&amp;(ISNUMBER(SEARCH('Backend Coding'!$D$19,'Budget 24-25'!A16)))&amp;", "&amp;(ISNUMBER(SEARCH('Backend Coding'!$D$20,'Budget 24-25'!A16)))&amp;", "&amp;(ISNUMBER(SEARCH('Backend Coding'!$D$21,'Budget 24-25'!A16)))&amp;", "&amp;(ISNUMBER(SEARCH('Backend Coding'!$D$22,'Budget 24-25'!A16)))&amp;", "&amp;(ISNUMBER(SEARCH('Backend Coding'!$D$23,'Budget 24-25'!A16)))&amp;", "&amp;(ISNUMBER(SEARCH('Backend Coding'!$D$24,'Budget 24-25'!A16)))&amp;", "&amp;(ISNUMBER(SEARCH('Backend Coding'!$D$25,'Budget 24-25'!A16)))&amp;", "&amp;(ISNUMBER(SEARCH('Backend Coding'!$D$26,'Budget 24-25'!A16)))</f>
        <v>FALSE, FALSE, FALSE, FALSE, FALSE, FALSE, FALSE, FALSE, FALSE, FALSE, FALSE, FALSE, FALSE, FALSE, FALSE, FALSE, FALSE, FALSE, FALSE, FALSE, FALSE, FALSE, FALSE, FALSE, FALSE</v>
      </c>
      <c r="S16" s="69" t="str">
        <f>(ISNUMBER(SEARCH('Backend Coding'!$F$2,'Budget 24-25'!A16)))&amp;", "&amp;(ISNUMBER(SEARCH('Backend Coding'!$F$3,'Budget 24-25'!A16)))&amp;", "&amp;(ISNUMBER(SEARCH('Backend Coding'!$F$4,'Budget 24-25'!A16)))&amp;", "&amp;(ISNUMBER(SEARCH('Backend Coding'!$F$5,'Budget 24-25'!A16)))&amp;", "&amp;(ISNUMBER(SEARCH('Backend Coding'!$F$6,'Budget 24-25'!A16)))&amp;", "&amp;(ISNUMBER(SEARCH('Backend Coding'!$F$7,'Budget 24-25'!A16)))&amp;", "&amp;(ISNUMBER(SEARCH('Backend Coding'!$F$8,'Budget 24-25'!A16)))&amp;", "&amp;(ISNUMBER(SEARCH('Backend Coding'!$F$9,'Budget 24-25'!A16)))&amp;", "&amp;(ISNUMBER(SEARCH('Backend Coding'!$F$10,'Budget 24-25'!A16)))&amp;", "&amp;(ISNUMBER(SEARCH('Backend Coding'!$F$11,'Budget 24-25'!A16)))&amp;", "&amp;(ISNUMBER(SEARCH('Backend Coding'!$F$12,'Budget 24-25'!A16)))&amp;", "&amp;(ISNUMBER(SEARCH('Backend Coding'!$F$13,'Budget 24-25'!A16)))&amp;", "&amp;(ISNUMBER(SEARCH('Backend Coding'!$F$14,'Budget 24-25'!A16)))&amp;", "&amp;(ISNUMBER(SEARCH('Backend Coding'!$F$15,'Budget 24-25'!A16)))&amp;", "&amp;(ISNUMBER(SEARCH('Backend Coding'!$F$16,'Budget 24-25'!A16)))&amp;", "&amp;(ISNUMBER(SEARCH('Backend Coding'!$F$17,'Budget 24-25'!A16)))&amp;", "&amp;(ISNUMBER(SEARCH('Backend Coding'!$F$18,'Budget 24-25'!A16)))&amp;", "&amp;(ISNUMBER(SEARCH('Backend Coding'!$F$19,'Budget 24-25'!A16)))&amp;", "&amp;(ISNUMBER(SEARCH('Backend Coding'!$F$20,'Budget 24-25'!A16)))&amp;", "&amp;(ISNUMBER(SEARCH('Backend Coding'!$F$21,'Budget 24-25'!A16)))&amp;", "&amp;(ISNUMBER(SEARCH('Backend Coding'!$F$22,'Budget 24-25'!A16)))&amp;", "&amp;(ISNUMBER(SEARCH('Backend Coding'!$F$23,'Budget 24-25'!A16)))&amp;", "&amp;(ISNUMBER(SEARCH('Backend Coding'!$F$24,'Budget 24-25'!A16)))&amp;", "&amp;(ISNUMBER(SEARCH('Backend Coding'!$F$25,'Budget 24-25'!A16)))&amp;", "&amp;(ISNUMBER(SEARCH('Backend Coding'!$F$26,'Budget 24-25'!A16)))</f>
        <v>FALSE, FALSE, FALSE, FALSE, FALSE, FALSE, FALSE, FALSE, FALSE, FALSE, FALSE, FALSE, FALSE, FALSE, FALSE, FALSE, FALSE, FALSE, FALSE, FALSE, FALSE, FALSE, FALSE, FALSE, FALSE</v>
      </c>
      <c r="T16" s="69" t="str">
        <f>(ISNUMBER(SEARCH('Backend Coding'!$H$2,'Budget 24-25'!A16)))&amp;", "&amp;(ISNUMBER(SEARCH('Backend Coding'!$H$3,'Budget 24-25'!A16)))&amp;", "&amp;(ISNUMBER(SEARCH('Backend Coding'!$H$4,'Budget 24-25'!A16)))&amp;", "&amp;(ISNUMBER(SEARCH('Backend Coding'!$H$5,'Budget 24-25'!A16)))&amp;", "&amp;(ISNUMBER(SEARCH('Backend Coding'!$H$6,'Budget 24-25'!A16)))&amp;", "&amp;(ISNUMBER(SEARCH('Backend Coding'!$H$7,'Budget 24-25'!A16)))&amp;", "&amp;(ISNUMBER(SEARCH('Backend Coding'!$H$8,'Budget 24-25'!A16)))&amp;", "&amp;(ISNUMBER(SEARCH('Backend Coding'!$H$9,'Budget 24-25'!A16)))&amp;", "&amp;(ISNUMBER(SEARCH('Backend Coding'!$H$10,'Budget 24-25'!A16)))&amp;", "&amp;(ISNUMBER(SEARCH('Backend Coding'!$H$11,'Budget 24-25'!A16)))&amp;", "&amp;(ISNUMBER(SEARCH('Backend Coding'!$H$12,'Budget 24-25'!A16)))&amp;", "&amp;(ISNUMBER(SEARCH('Backend Coding'!$H$13,'Budget 24-25'!A16)))&amp;", "&amp;(ISNUMBER(SEARCH('Backend Coding'!$H$14,'Budget 24-25'!A16)))&amp;", "&amp;(ISNUMBER(SEARCH('Backend Coding'!$H$15,'Budget 24-25'!A16)))&amp;", "&amp;(ISNUMBER(SEARCH('Backend Coding'!$H$16,'Budget 24-25'!A16)))&amp;", "&amp;(ISNUMBER(SEARCH('Backend Coding'!$H$17,'Budget 24-25'!A16)))&amp;", "&amp;(ISNUMBER(SEARCH('Backend Coding'!$H$18,'Budget 24-25'!A16)))&amp;", "&amp;(ISNUMBER(SEARCH('Backend Coding'!$H$19,'Budget 24-25'!A16)))&amp;", "&amp;(ISNUMBER(SEARCH('Backend Coding'!$H$20,'Budget 24-25'!A16)))&amp;", "&amp;(ISNUMBER(SEARCH('Backend Coding'!$H$21,'Budget 24-25'!A16)))&amp;", "&amp;(ISNUMBER(SEARCH('Backend Coding'!$H$22,'Budget 24-25'!A16)))&amp;", "&amp;(ISNUMBER(SEARCH('Backend Coding'!$H$23,'Budget 24-25'!A16)))&amp;", "&amp;(ISNUMBER(SEARCH('Backend Coding'!$H$24,'Budget 24-25'!A16)))&amp;", "&amp;(ISNUMBER(SEARCH('Backend Coding'!$H$25,'Budget 24-25'!A16)))&amp;", "&amp;(ISNUMBER(SEARCH('Backend Coding'!$H$26,'Budget 24-25'!A16)))</f>
        <v>FALSE, FALSE, FALSE, FALSE, FALSE, FALSE, FALSE, FALSE, FALSE, FALSE, FALSE, FALSE, FALSE, FALSE, FALSE, FALSE, FALSE, FALSE, FALSE, FALSE, FALSE, FALSE, FALSE, FALSE, FALSE</v>
      </c>
      <c r="U16" s="69" t="str">
        <f>(ISNUMBER(SEARCH('Backend Coding'!$J$2,'Budget 24-25'!A16)))&amp;", "&amp;(ISNUMBER(SEARCH('Backend Coding'!$J$3,'Budget 24-25'!A16)))&amp;", "&amp;(ISNUMBER(SEARCH('Backend Coding'!$J$4,'Budget 24-25'!A16)))&amp;", "&amp;(ISNUMBER(SEARCH('Backend Coding'!$J$5,'Budget 24-25'!A16)))&amp;", "&amp;(ISNUMBER(SEARCH('Backend Coding'!$J$6,'Budget 24-25'!A16)))&amp;", "&amp;(ISNUMBER(SEARCH('Backend Coding'!$J$7,'Budget 24-25'!A16)))&amp;", "&amp;(ISNUMBER(SEARCH('Backend Coding'!$J$8,'Budget 24-25'!A16)))&amp;", "&amp;(ISNUMBER(SEARCH('Backend Coding'!$J$9,'Budget 24-25'!A16)))&amp;", "&amp;(ISNUMBER(SEARCH('Backend Coding'!$J$10,'Budget 24-25'!A16)))&amp;", "&amp;(ISNUMBER(SEARCH('Backend Coding'!$J$11,'Budget 24-25'!A16)))&amp;", "&amp;(ISNUMBER(SEARCH('Backend Coding'!$J$12,'Budget 24-25'!A16)))&amp;", "&amp;(ISNUMBER(SEARCH('Backend Coding'!$J$13,'Budget 24-25'!A16)))&amp;", "&amp;(ISNUMBER(SEARCH('Backend Coding'!$J$14,'Budget 24-25'!A16)))&amp;", "&amp;(ISNUMBER(SEARCH('Backend Coding'!$J$15,'Budget 24-25'!A16)))&amp;", "&amp;(ISNUMBER(SEARCH('Backend Coding'!$J$16,'Budget 24-25'!A16)))&amp;", "&amp;(ISNUMBER(SEARCH('Backend Coding'!$J$17,'Budget 24-25'!A16)))&amp;", "&amp;(ISNUMBER(SEARCH('Backend Coding'!$J$18,'Budget 24-25'!A16)))&amp;", "&amp;(ISNUMBER(SEARCH('Backend Coding'!$J$19,'Budget 24-25'!A16)))&amp;", "&amp;(ISNUMBER(SEARCH('Backend Coding'!$J$20,'Budget 24-25'!A16)))&amp;", "&amp;(ISNUMBER(SEARCH('Backend Coding'!$J$21,'Budget 24-25'!A16)))&amp;", "&amp;(ISNUMBER(SEARCH('Backend Coding'!$J$22,'Budget 24-25'!A16)))&amp;", "&amp;(ISNUMBER(SEARCH('Backend Coding'!$J$23,'Budget 24-25'!A16)))&amp;", "&amp;(ISNUMBER(SEARCH('Backend Coding'!$J$24,'Budget 24-25'!A16)))&amp;", "&amp;(ISNUMBER(SEARCH('Backend Coding'!$J$25,'Budget 24-25'!A16)))&amp;", "&amp;(ISNUMBER(SEARCH('Backend Coding'!$J$26,'Budget 24-25'!A16)))</f>
        <v>FALSE, FALSE, FALSE, FALSE, FALSE, FALSE, FALSE, FALSE, FALSE, FALSE, FALSE, FALSE, FALSE, FALSE, FALSE, FALSE, FALSE, FALSE, FALSE, FALSE, FALSE, FALSE, FALSE, FALSE, FALSE</v>
      </c>
    </row>
    <row r="17" spans="1:21" ht="14.25" customHeight="1">
      <c r="A17" s="65" t="s">
        <v>30</v>
      </c>
      <c r="B17" s="60" t="s">
        <v>125</v>
      </c>
      <c r="C17" s="71" t="s">
        <v>126</v>
      </c>
      <c r="D17" s="70"/>
      <c r="E17" s="70"/>
      <c r="F17" s="70"/>
      <c r="G17" s="70"/>
      <c r="H17" s="70"/>
      <c r="I17" s="71" t="s">
        <v>106</v>
      </c>
      <c r="J17" s="71" t="s">
        <v>127</v>
      </c>
      <c r="K17" s="62"/>
      <c r="L17" s="62"/>
      <c r="M17" s="63"/>
      <c r="N17" s="63"/>
      <c r="O17" s="63">
        <v>165000</v>
      </c>
      <c r="P17" s="46">
        <f t="shared" si="0"/>
        <v>165000</v>
      </c>
      <c r="Q17" s="69" t="str">
        <f>(ISNUMBER(SEARCH('Backend Coding'!$B$2,'Budget 24-25'!A17)))&amp;", "&amp;(ISNUMBER(SEARCH('Backend Coding'!$B$3,'Budget 24-25'!A17)))&amp;", "&amp;(ISNUMBER(SEARCH('Backend Coding'!$B$4,'Budget 24-25'!A17)))&amp;", "&amp;(ISNUMBER(SEARCH('Backend Coding'!$B$5,'Budget 24-25'!A17)))&amp;", "&amp;(ISNUMBER(SEARCH('Backend Coding'!$B$6,'Budget 24-25'!A17)))&amp;", "&amp;(ISNUMBER(SEARCH('Backend Coding'!$B$7,'Budget 24-25'!A17)))&amp;", "&amp;(ISNUMBER(SEARCH('Backend Coding'!$B$8,'Budget 24-25'!A17)))&amp;", "&amp;(ISNUMBER(SEARCH('Backend Coding'!$B$9,'Budget 24-25'!A17)))&amp;", "&amp;(ISNUMBER(SEARCH('Backend Coding'!$B$10,'Budget 24-25'!A17)))&amp;", "&amp;(ISNUMBER(SEARCH('Backend Coding'!$B$11,'Budget 24-25'!A17)))&amp;", "&amp;(ISNUMBER(SEARCH('Backend Coding'!$B$12,'Budget 24-25'!A17)))&amp;", "&amp;(ISNUMBER(SEARCH('Backend Coding'!$B$13,'Budget 24-25'!A17)))&amp;", "&amp;(ISNUMBER(SEARCH('Backend Coding'!$B$14,'Budget 24-25'!A17)))&amp;", "&amp;(ISNUMBER(SEARCH('Backend Coding'!$B$15,'Budget 24-25'!A17)))&amp;", "&amp;(ISNUMBER(SEARCH('Backend Coding'!$B$16,'Budget 24-25'!A17)))&amp;", "&amp;(ISNUMBER(SEARCH('Backend Coding'!$B$17,'Budget 24-25'!A17)))&amp;", "&amp;(ISNUMBER(SEARCH('Backend Coding'!$B$18,'Budget 24-25'!A17)))&amp;", "&amp;(ISNUMBER(SEARCH('Backend Coding'!$B$19,'Budget 24-25'!A17)))&amp;", "&amp;(ISNUMBER(SEARCH('Backend Coding'!$B$20,'Budget 24-25'!A17)))&amp;", "&amp;(ISNUMBER(SEARCH('Backend Coding'!$B$21,'Budget 24-25'!A17)))&amp;", "&amp;(ISNUMBER(SEARCH('Backend Coding'!$B$22,'Budget 24-25'!A17)))&amp;", "&amp;(ISNUMBER(SEARCH('Backend Coding'!$B$23,'Budget 24-25'!A17)))&amp;", "&amp;(ISNUMBER(SEARCH('Backend Coding'!$B$24,'Budget 24-25'!A17)))&amp;", "&amp;(ISNUMBER(SEARCH('Backend Coding'!$B$25,'Budget 24-25'!A17)))&amp;", "&amp;(ISNUMBER(SEARCH('Backend Coding'!$B$26,'Budget 24-25'!A17)))</f>
        <v>FALSE, FALSE, FALSE, FALSE, FALSE, FALSE, FALSE, FALSE, FALSE, FALSE, FALSE, FALSE, FALSE, FALSE, FALSE, FALSE, FALSE, FALSE, FALSE, FALSE, FALSE, FALSE, FALSE, FALSE, FALSE</v>
      </c>
      <c r="R17" s="69" t="str">
        <f>(ISNUMBER(SEARCH('Backend Coding'!$D$2,'Budget 24-25'!A17)))&amp;", "&amp;(ISNUMBER(SEARCH('Backend Coding'!$D$3,'Budget 24-25'!A17)))&amp;", "&amp;(ISNUMBER(SEARCH('Backend Coding'!$D$4,'Budget 24-25'!A17)))&amp;", "&amp;(ISNUMBER(SEARCH('Backend Coding'!$D$5,'Budget 24-25'!A17)))&amp;", "&amp;(ISNUMBER(SEARCH('Backend Coding'!$D$6,'Budget 24-25'!A17)))&amp;", "&amp;(ISNUMBER(SEARCH('Backend Coding'!$D$7,'Budget 24-25'!A17)))&amp;", "&amp;(ISNUMBER(SEARCH('Backend Coding'!$D$8,'Budget 24-25'!A17)))&amp;", "&amp;(ISNUMBER(SEARCH('Backend Coding'!$D$9,'Budget 24-25'!A17)))&amp;", "&amp;(ISNUMBER(SEARCH('Backend Coding'!$D$10,'Budget 24-25'!A17)))&amp;", "&amp;(ISNUMBER(SEARCH('Backend Coding'!$D$11,'Budget 24-25'!A17)))&amp;", "&amp;(ISNUMBER(SEARCH('Backend Coding'!$D$12,'Budget 24-25'!A17)))&amp;", "&amp;(ISNUMBER(SEARCH('Backend Coding'!$D$13,'Budget 24-25'!A17)))&amp;", "&amp;(ISNUMBER(SEARCH('Backend Coding'!$D$14,'Budget 24-25'!A17)))&amp;", "&amp;(ISNUMBER(SEARCH('Backend Coding'!$D$15,'Budget 24-25'!A17)))&amp;", "&amp;(ISNUMBER(SEARCH('Backend Coding'!$D$16,'Budget 24-25'!A17)))&amp;", "&amp;(ISNUMBER(SEARCH('Backend Coding'!$D$17,'Budget 24-25'!A17)))&amp;", "&amp;(ISNUMBER(SEARCH('Backend Coding'!$D$18,'Budget 24-25'!A17)))&amp;", "&amp;(ISNUMBER(SEARCH('Backend Coding'!$D$19,'Budget 24-25'!A17)))&amp;", "&amp;(ISNUMBER(SEARCH('Backend Coding'!$D$20,'Budget 24-25'!A17)))&amp;", "&amp;(ISNUMBER(SEARCH('Backend Coding'!$D$21,'Budget 24-25'!A17)))&amp;", "&amp;(ISNUMBER(SEARCH('Backend Coding'!$D$22,'Budget 24-25'!A17)))&amp;", "&amp;(ISNUMBER(SEARCH('Backend Coding'!$D$23,'Budget 24-25'!A17)))&amp;", "&amp;(ISNUMBER(SEARCH('Backend Coding'!$D$24,'Budget 24-25'!A17)))&amp;", "&amp;(ISNUMBER(SEARCH('Backend Coding'!$D$25,'Budget 24-25'!A17)))&amp;", "&amp;(ISNUMBER(SEARCH('Backend Coding'!$D$26,'Budget 24-25'!A17)))</f>
        <v>FALSE, FALSE, FALSE, FALSE, FALSE, FALSE, FALSE, FALSE, FALSE, FALSE, FALSE, FALSE, FALSE, FALSE, FALSE, FALSE, FALSE, FALSE, FALSE, FALSE, FALSE, FALSE, FALSE, FALSE, FALSE</v>
      </c>
      <c r="S17" s="69" t="str">
        <f>(ISNUMBER(SEARCH('Backend Coding'!$F$2,'Budget 24-25'!A17)))&amp;", "&amp;(ISNUMBER(SEARCH('Backend Coding'!$F$3,'Budget 24-25'!A17)))&amp;", "&amp;(ISNUMBER(SEARCH('Backend Coding'!$F$4,'Budget 24-25'!A17)))&amp;", "&amp;(ISNUMBER(SEARCH('Backend Coding'!$F$5,'Budget 24-25'!A17)))&amp;", "&amp;(ISNUMBER(SEARCH('Backend Coding'!$F$6,'Budget 24-25'!A17)))&amp;", "&amp;(ISNUMBER(SEARCH('Backend Coding'!$F$7,'Budget 24-25'!A17)))&amp;", "&amp;(ISNUMBER(SEARCH('Backend Coding'!$F$8,'Budget 24-25'!A17)))&amp;", "&amp;(ISNUMBER(SEARCH('Backend Coding'!$F$9,'Budget 24-25'!A17)))&amp;", "&amp;(ISNUMBER(SEARCH('Backend Coding'!$F$10,'Budget 24-25'!A17)))&amp;", "&amp;(ISNUMBER(SEARCH('Backend Coding'!$F$11,'Budget 24-25'!A17)))&amp;", "&amp;(ISNUMBER(SEARCH('Backend Coding'!$F$12,'Budget 24-25'!A17)))&amp;", "&amp;(ISNUMBER(SEARCH('Backend Coding'!$F$13,'Budget 24-25'!A17)))&amp;", "&amp;(ISNUMBER(SEARCH('Backend Coding'!$F$14,'Budget 24-25'!A17)))&amp;", "&amp;(ISNUMBER(SEARCH('Backend Coding'!$F$15,'Budget 24-25'!A17)))&amp;", "&amp;(ISNUMBER(SEARCH('Backend Coding'!$F$16,'Budget 24-25'!A17)))&amp;", "&amp;(ISNUMBER(SEARCH('Backend Coding'!$F$17,'Budget 24-25'!A17)))&amp;", "&amp;(ISNUMBER(SEARCH('Backend Coding'!$F$18,'Budget 24-25'!A17)))&amp;", "&amp;(ISNUMBER(SEARCH('Backend Coding'!$F$19,'Budget 24-25'!A17)))&amp;", "&amp;(ISNUMBER(SEARCH('Backend Coding'!$F$20,'Budget 24-25'!A17)))&amp;", "&amp;(ISNUMBER(SEARCH('Backend Coding'!$F$21,'Budget 24-25'!A17)))&amp;", "&amp;(ISNUMBER(SEARCH('Backend Coding'!$F$22,'Budget 24-25'!A17)))&amp;", "&amp;(ISNUMBER(SEARCH('Backend Coding'!$F$23,'Budget 24-25'!A17)))&amp;", "&amp;(ISNUMBER(SEARCH('Backend Coding'!$F$24,'Budget 24-25'!A17)))&amp;", "&amp;(ISNUMBER(SEARCH('Backend Coding'!$F$25,'Budget 24-25'!A17)))&amp;", "&amp;(ISNUMBER(SEARCH('Backend Coding'!$F$26,'Budget 24-25'!A17)))</f>
        <v>FALSE, FALSE, FALSE, FALSE, FALSE, FALSE, FALSE, FALSE, FALSE, FALSE, FALSE, FALSE, FALSE, FALSE, FALSE, FALSE, FALSE, FALSE, FALSE, FALSE, FALSE, FALSE, FALSE, FALSE, FALSE</v>
      </c>
      <c r="T17" s="69" t="str">
        <f>(ISNUMBER(SEARCH('Backend Coding'!$H$2,'Budget 24-25'!A17)))&amp;", "&amp;(ISNUMBER(SEARCH('Backend Coding'!$H$3,'Budget 24-25'!A17)))&amp;", "&amp;(ISNUMBER(SEARCH('Backend Coding'!$H$4,'Budget 24-25'!A17)))&amp;", "&amp;(ISNUMBER(SEARCH('Backend Coding'!$H$5,'Budget 24-25'!A17)))&amp;", "&amp;(ISNUMBER(SEARCH('Backend Coding'!$H$6,'Budget 24-25'!A17)))&amp;", "&amp;(ISNUMBER(SEARCH('Backend Coding'!$H$7,'Budget 24-25'!A17)))&amp;", "&amp;(ISNUMBER(SEARCH('Backend Coding'!$H$8,'Budget 24-25'!A17)))&amp;", "&amp;(ISNUMBER(SEARCH('Backend Coding'!$H$9,'Budget 24-25'!A17)))&amp;", "&amp;(ISNUMBER(SEARCH('Backend Coding'!$H$10,'Budget 24-25'!A17)))&amp;", "&amp;(ISNUMBER(SEARCH('Backend Coding'!$H$11,'Budget 24-25'!A17)))&amp;", "&amp;(ISNUMBER(SEARCH('Backend Coding'!$H$12,'Budget 24-25'!A17)))&amp;", "&amp;(ISNUMBER(SEARCH('Backend Coding'!$H$13,'Budget 24-25'!A17)))&amp;", "&amp;(ISNUMBER(SEARCH('Backend Coding'!$H$14,'Budget 24-25'!A17)))&amp;", "&amp;(ISNUMBER(SEARCH('Backend Coding'!$H$15,'Budget 24-25'!A17)))&amp;", "&amp;(ISNUMBER(SEARCH('Backend Coding'!$H$16,'Budget 24-25'!A17)))&amp;", "&amp;(ISNUMBER(SEARCH('Backend Coding'!$H$17,'Budget 24-25'!A17)))&amp;", "&amp;(ISNUMBER(SEARCH('Backend Coding'!$H$18,'Budget 24-25'!A17)))&amp;", "&amp;(ISNUMBER(SEARCH('Backend Coding'!$H$19,'Budget 24-25'!A17)))&amp;", "&amp;(ISNUMBER(SEARCH('Backend Coding'!$H$20,'Budget 24-25'!A17)))&amp;", "&amp;(ISNUMBER(SEARCH('Backend Coding'!$H$21,'Budget 24-25'!A17)))&amp;", "&amp;(ISNUMBER(SEARCH('Backend Coding'!$H$22,'Budget 24-25'!A17)))&amp;", "&amp;(ISNUMBER(SEARCH('Backend Coding'!$H$23,'Budget 24-25'!A17)))&amp;", "&amp;(ISNUMBER(SEARCH('Backend Coding'!$H$24,'Budget 24-25'!A17)))&amp;", "&amp;(ISNUMBER(SEARCH('Backend Coding'!$H$25,'Budget 24-25'!A17)))&amp;", "&amp;(ISNUMBER(SEARCH('Backend Coding'!$H$26,'Budget 24-25'!A17)))</f>
        <v>FALSE, FALSE, FALSE, FALSE, FALSE, FALSE, FALSE, FALSE, FALSE, FALSE, FALSE, FALSE, FALSE, FALSE, FALSE, FALSE, FALSE, FALSE, FALSE, FALSE, FALSE, FALSE, FALSE, FALSE, FALSE</v>
      </c>
      <c r="U17" s="69" t="str">
        <f>(ISNUMBER(SEARCH('Backend Coding'!$J$2,'Budget 24-25'!A17)))&amp;", "&amp;(ISNUMBER(SEARCH('Backend Coding'!$J$3,'Budget 24-25'!A17)))&amp;", "&amp;(ISNUMBER(SEARCH('Backend Coding'!$J$4,'Budget 24-25'!A17)))&amp;", "&amp;(ISNUMBER(SEARCH('Backend Coding'!$J$5,'Budget 24-25'!A17)))&amp;", "&amp;(ISNUMBER(SEARCH('Backend Coding'!$J$6,'Budget 24-25'!A17)))&amp;", "&amp;(ISNUMBER(SEARCH('Backend Coding'!$J$7,'Budget 24-25'!A17)))&amp;", "&amp;(ISNUMBER(SEARCH('Backend Coding'!$J$8,'Budget 24-25'!A17)))&amp;", "&amp;(ISNUMBER(SEARCH('Backend Coding'!$J$9,'Budget 24-25'!A17)))&amp;", "&amp;(ISNUMBER(SEARCH('Backend Coding'!$J$10,'Budget 24-25'!A17)))&amp;", "&amp;(ISNUMBER(SEARCH('Backend Coding'!$J$11,'Budget 24-25'!A17)))&amp;", "&amp;(ISNUMBER(SEARCH('Backend Coding'!$J$12,'Budget 24-25'!A17)))&amp;", "&amp;(ISNUMBER(SEARCH('Backend Coding'!$J$13,'Budget 24-25'!A17)))&amp;", "&amp;(ISNUMBER(SEARCH('Backend Coding'!$J$14,'Budget 24-25'!A17)))&amp;", "&amp;(ISNUMBER(SEARCH('Backend Coding'!$J$15,'Budget 24-25'!A17)))&amp;", "&amp;(ISNUMBER(SEARCH('Backend Coding'!$J$16,'Budget 24-25'!A17)))&amp;", "&amp;(ISNUMBER(SEARCH('Backend Coding'!$J$17,'Budget 24-25'!A17)))&amp;", "&amp;(ISNUMBER(SEARCH('Backend Coding'!$J$18,'Budget 24-25'!A17)))&amp;", "&amp;(ISNUMBER(SEARCH('Backend Coding'!$J$19,'Budget 24-25'!A17)))&amp;", "&amp;(ISNUMBER(SEARCH('Backend Coding'!$J$20,'Budget 24-25'!A17)))&amp;", "&amp;(ISNUMBER(SEARCH('Backend Coding'!$J$21,'Budget 24-25'!A17)))&amp;", "&amp;(ISNUMBER(SEARCH('Backend Coding'!$J$22,'Budget 24-25'!A17)))&amp;", "&amp;(ISNUMBER(SEARCH('Backend Coding'!$J$23,'Budget 24-25'!A17)))&amp;", "&amp;(ISNUMBER(SEARCH('Backend Coding'!$J$24,'Budget 24-25'!A17)))&amp;", "&amp;(ISNUMBER(SEARCH('Backend Coding'!$J$25,'Budget 24-25'!A17)))&amp;", "&amp;(ISNUMBER(SEARCH('Backend Coding'!$J$26,'Budget 24-25'!A17)))</f>
        <v>FALSE, FALSE, FALSE, FALSE, FALSE, FALSE, FALSE, FALSE, FALSE, FALSE, FALSE, FALSE, FALSE, FALSE, FALSE, FALSE, FALSE, FALSE, FALSE, FALSE, FALSE, FALSE, FALSE, FALSE, FALSE</v>
      </c>
    </row>
    <row r="18" spans="1:21" ht="14.25" customHeight="1">
      <c r="A18" s="65" t="s">
        <v>30</v>
      </c>
      <c r="B18" s="60" t="s">
        <v>128</v>
      </c>
      <c r="C18" s="71" t="s">
        <v>126</v>
      </c>
      <c r="D18" s="70"/>
      <c r="E18" s="70"/>
      <c r="F18" s="70"/>
      <c r="G18" s="70"/>
      <c r="H18" s="70"/>
      <c r="I18" s="71" t="s">
        <v>106</v>
      </c>
      <c r="J18" s="71" t="s">
        <v>127</v>
      </c>
      <c r="K18" s="62"/>
      <c r="L18" s="62"/>
      <c r="M18" s="63"/>
      <c r="N18" s="63"/>
      <c r="O18" s="63">
        <v>5000</v>
      </c>
      <c r="P18" s="46">
        <f t="shared" si="0"/>
        <v>5000</v>
      </c>
      <c r="Q18" s="69" t="str">
        <f>(ISNUMBER(SEARCH('Backend Coding'!$B$2,'Budget 24-25'!A18)))&amp;", "&amp;(ISNUMBER(SEARCH('Backend Coding'!$B$3,'Budget 24-25'!A18)))&amp;", "&amp;(ISNUMBER(SEARCH('Backend Coding'!$B$4,'Budget 24-25'!A18)))&amp;", "&amp;(ISNUMBER(SEARCH('Backend Coding'!$B$5,'Budget 24-25'!A18)))&amp;", "&amp;(ISNUMBER(SEARCH('Backend Coding'!$B$6,'Budget 24-25'!A18)))&amp;", "&amp;(ISNUMBER(SEARCH('Backend Coding'!$B$7,'Budget 24-25'!A18)))&amp;", "&amp;(ISNUMBER(SEARCH('Backend Coding'!$B$8,'Budget 24-25'!A18)))&amp;", "&amp;(ISNUMBER(SEARCH('Backend Coding'!$B$9,'Budget 24-25'!A18)))&amp;", "&amp;(ISNUMBER(SEARCH('Backend Coding'!$B$10,'Budget 24-25'!A18)))&amp;", "&amp;(ISNUMBER(SEARCH('Backend Coding'!$B$11,'Budget 24-25'!A18)))&amp;", "&amp;(ISNUMBER(SEARCH('Backend Coding'!$B$12,'Budget 24-25'!A18)))&amp;", "&amp;(ISNUMBER(SEARCH('Backend Coding'!$B$13,'Budget 24-25'!A18)))&amp;", "&amp;(ISNUMBER(SEARCH('Backend Coding'!$B$14,'Budget 24-25'!A18)))&amp;", "&amp;(ISNUMBER(SEARCH('Backend Coding'!$B$15,'Budget 24-25'!A18)))&amp;", "&amp;(ISNUMBER(SEARCH('Backend Coding'!$B$16,'Budget 24-25'!A18)))&amp;", "&amp;(ISNUMBER(SEARCH('Backend Coding'!$B$17,'Budget 24-25'!A18)))&amp;", "&amp;(ISNUMBER(SEARCH('Backend Coding'!$B$18,'Budget 24-25'!A18)))&amp;", "&amp;(ISNUMBER(SEARCH('Backend Coding'!$B$19,'Budget 24-25'!A18)))&amp;", "&amp;(ISNUMBER(SEARCH('Backend Coding'!$B$20,'Budget 24-25'!A18)))&amp;", "&amp;(ISNUMBER(SEARCH('Backend Coding'!$B$21,'Budget 24-25'!A18)))&amp;", "&amp;(ISNUMBER(SEARCH('Backend Coding'!$B$22,'Budget 24-25'!A18)))&amp;", "&amp;(ISNUMBER(SEARCH('Backend Coding'!$B$23,'Budget 24-25'!A18)))&amp;", "&amp;(ISNUMBER(SEARCH('Backend Coding'!$B$24,'Budget 24-25'!A18)))&amp;", "&amp;(ISNUMBER(SEARCH('Backend Coding'!$B$25,'Budget 24-25'!A18)))&amp;", "&amp;(ISNUMBER(SEARCH('Backend Coding'!$B$26,'Budget 24-25'!A18)))</f>
        <v>FALSE, FALSE, FALSE, FALSE, FALSE, FALSE, FALSE, FALSE, FALSE, FALSE, FALSE, FALSE, FALSE, FALSE, FALSE, FALSE, FALSE, FALSE, FALSE, FALSE, FALSE, FALSE, FALSE, FALSE, FALSE</v>
      </c>
      <c r="R18" s="69" t="str">
        <f>(ISNUMBER(SEARCH('Backend Coding'!$D$2,'Budget 24-25'!A18)))&amp;", "&amp;(ISNUMBER(SEARCH('Backend Coding'!$D$3,'Budget 24-25'!A18)))&amp;", "&amp;(ISNUMBER(SEARCH('Backend Coding'!$D$4,'Budget 24-25'!A18)))&amp;", "&amp;(ISNUMBER(SEARCH('Backend Coding'!$D$5,'Budget 24-25'!A18)))&amp;", "&amp;(ISNUMBER(SEARCH('Backend Coding'!$D$6,'Budget 24-25'!A18)))&amp;", "&amp;(ISNUMBER(SEARCH('Backend Coding'!$D$7,'Budget 24-25'!A18)))&amp;", "&amp;(ISNUMBER(SEARCH('Backend Coding'!$D$8,'Budget 24-25'!A18)))&amp;", "&amp;(ISNUMBER(SEARCH('Backend Coding'!$D$9,'Budget 24-25'!A18)))&amp;", "&amp;(ISNUMBER(SEARCH('Backend Coding'!$D$10,'Budget 24-25'!A18)))&amp;", "&amp;(ISNUMBER(SEARCH('Backend Coding'!$D$11,'Budget 24-25'!A18)))&amp;", "&amp;(ISNUMBER(SEARCH('Backend Coding'!$D$12,'Budget 24-25'!A18)))&amp;", "&amp;(ISNUMBER(SEARCH('Backend Coding'!$D$13,'Budget 24-25'!A18)))&amp;", "&amp;(ISNUMBER(SEARCH('Backend Coding'!$D$14,'Budget 24-25'!A18)))&amp;", "&amp;(ISNUMBER(SEARCH('Backend Coding'!$D$15,'Budget 24-25'!A18)))&amp;", "&amp;(ISNUMBER(SEARCH('Backend Coding'!$D$16,'Budget 24-25'!A18)))&amp;", "&amp;(ISNUMBER(SEARCH('Backend Coding'!$D$17,'Budget 24-25'!A18)))&amp;", "&amp;(ISNUMBER(SEARCH('Backend Coding'!$D$18,'Budget 24-25'!A18)))&amp;", "&amp;(ISNUMBER(SEARCH('Backend Coding'!$D$19,'Budget 24-25'!A18)))&amp;", "&amp;(ISNUMBER(SEARCH('Backend Coding'!$D$20,'Budget 24-25'!A18)))&amp;", "&amp;(ISNUMBER(SEARCH('Backend Coding'!$D$21,'Budget 24-25'!A18)))&amp;", "&amp;(ISNUMBER(SEARCH('Backend Coding'!$D$22,'Budget 24-25'!A18)))&amp;", "&amp;(ISNUMBER(SEARCH('Backend Coding'!$D$23,'Budget 24-25'!A18)))&amp;", "&amp;(ISNUMBER(SEARCH('Backend Coding'!$D$24,'Budget 24-25'!A18)))&amp;", "&amp;(ISNUMBER(SEARCH('Backend Coding'!$D$25,'Budget 24-25'!A18)))&amp;", "&amp;(ISNUMBER(SEARCH('Backend Coding'!$D$26,'Budget 24-25'!A18)))</f>
        <v>FALSE, FALSE, FALSE, FALSE, FALSE, FALSE, FALSE, FALSE, FALSE, FALSE, FALSE, FALSE, FALSE, FALSE, FALSE, FALSE, FALSE, FALSE, FALSE, FALSE, FALSE, FALSE, FALSE, FALSE, FALSE</v>
      </c>
      <c r="S18" s="69" t="str">
        <f>(ISNUMBER(SEARCH('Backend Coding'!$F$2,'Budget 24-25'!A18)))&amp;", "&amp;(ISNUMBER(SEARCH('Backend Coding'!$F$3,'Budget 24-25'!A18)))&amp;", "&amp;(ISNUMBER(SEARCH('Backend Coding'!$F$4,'Budget 24-25'!A18)))&amp;", "&amp;(ISNUMBER(SEARCH('Backend Coding'!$F$5,'Budget 24-25'!A18)))&amp;", "&amp;(ISNUMBER(SEARCH('Backend Coding'!$F$6,'Budget 24-25'!A18)))&amp;", "&amp;(ISNUMBER(SEARCH('Backend Coding'!$F$7,'Budget 24-25'!A18)))&amp;", "&amp;(ISNUMBER(SEARCH('Backend Coding'!$F$8,'Budget 24-25'!A18)))&amp;", "&amp;(ISNUMBER(SEARCH('Backend Coding'!$F$9,'Budget 24-25'!A18)))&amp;", "&amp;(ISNUMBER(SEARCH('Backend Coding'!$F$10,'Budget 24-25'!A18)))&amp;", "&amp;(ISNUMBER(SEARCH('Backend Coding'!$F$11,'Budget 24-25'!A18)))&amp;", "&amp;(ISNUMBER(SEARCH('Backend Coding'!$F$12,'Budget 24-25'!A18)))&amp;", "&amp;(ISNUMBER(SEARCH('Backend Coding'!$F$13,'Budget 24-25'!A18)))&amp;", "&amp;(ISNUMBER(SEARCH('Backend Coding'!$F$14,'Budget 24-25'!A18)))&amp;", "&amp;(ISNUMBER(SEARCH('Backend Coding'!$F$15,'Budget 24-25'!A18)))&amp;", "&amp;(ISNUMBER(SEARCH('Backend Coding'!$F$16,'Budget 24-25'!A18)))&amp;", "&amp;(ISNUMBER(SEARCH('Backend Coding'!$F$17,'Budget 24-25'!A18)))&amp;", "&amp;(ISNUMBER(SEARCH('Backend Coding'!$F$18,'Budget 24-25'!A18)))&amp;", "&amp;(ISNUMBER(SEARCH('Backend Coding'!$F$19,'Budget 24-25'!A18)))&amp;", "&amp;(ISNUMBER(SEARCH('Backend Coding'!$F$20,'Budget 24-25'!A18)))&amp;", "&amp;(ISNUMBER(SEARCH('Backend Coding'!$F$21,'Budget 24-25'!A18)))&amp;", "&amp;(ISNUMBER(SEARCH('Backend Coding'!$F$22,'Budget 24-25'!A18)))&amp;", "&amp;(ISNUMBER(SEARCH('Backend Coding'!$F$23,'Budget 24-25'!A18)))&amp;", "&amp;(ISNUMBER(SEARCH('Backend Coding'!$F$24,'Budget 24-25'!A18)))&amp;", "&amp;(ISNUMBER(SEARCH('Backend Coding'!$F$25,'Budget 24-25'!A18)))&amp;", "&amp;(ISNUMBER(SEARCH('Backend Coding'!$F$26,'Budget 24-25'!A18)))</f>
        <v>FALSE, FALSE, FALSE, FALSE, FALSE, FALSE, FALSE, FALSE, FALSE, FALSE, FALSE, FALSE, FALSE, FALSE, FALSE, FALSE, FALSE, FALSE, FALSE, FALSE, FALSE, FALSE, FALSE, FALSE, FALSE</v>
      </c>
      <c r="T18" s="69" t="str">
        <f>(ISNUMBER(SEARCH('Backend Coding'!$H$2,'Budget 24-25'!A18)))&amp;", "&amp;(ISNUMBER(SEARCH('Backend Coding'!$H$3,'Budget 24-25'!A18)))&amp;", "&amp;(ISNUMBER(SEARCH('Backend Coding'!$H$4,'Budget 24-25'!A18)))&amp;", "&amp;(ISNUMBER(SEARCH('Backend Coding'!$H$5,'Budget 24-25'!A18)))&amp;", "&amp;(ISNUMBER(SEARCH('Backend Coding'!$H$6,'Budget 24-25'!A18)))&amp;", "&amp;(ISNUMBER(SEARCH('Backend Coding'!$H$7,'Budget 24-25'!A18)))&amp;", "&amp;(ISNUMBER(SEARCH('Backend Coding'!$H$8,'Budget 24-25'!A18)))&amp;", "&amp;(ISNUMBER(SEARCH('Backend Coding'!$H$9,'Budget 24-25'!A18)))&amp;", "&amp;(ISNUMBER(SEARCH('Backend Coding'!$H$10,'Budget 24-25'!A18)))&amp;", "&amp;(ISNUMBER(SEARCH('Backend Coding'!$H$11,'Budget 24-25'!A18)))&amp;", "&amp;(ISNUMBER(SEARCH('Backend Coding'!$H$12,'Budget 24-25'!A18)))&amp;", "&amp;(ISNUMBER(SEARCH('Backend Coding'!$H$13,'Budget 24-25'!A18)))&amp;", "&amp;(ISNUMBER(SEARCH('Backend Coding'!$H$14,'Budget 24-25'!A18)))&amp;", "&amp;(ISNUMBER(SEARCH('Backend Coding'!$H$15,'Budget 24-25'!A18)))&amp;", "&amp;(ISNUMBER(SEARCH('Backend Coding'!$H$16,'Budget 24-25'!A18)))&amp;", "&amp;(ISNUMBER(SEARCH('Backend Coding'!$H$17,'Budget 24-25'!A18)))&amp;", "&amp;(ISNUMBER(SEARCH('Backend Coding'!$H$18,'Budget 24-25'!A18)))&amp;", "&amp;(ISNUMBER(SEARCH('Backend Coding'!$H$19,'Budget 24-25'!A18)))&amp;", "&amp;(ISNUMBER(SEARCH('Backend Coding'!$H$20,'Budget 24-25'!A18)))&amp;", "&amp;(ISNUMBER(SEARCH('Backend Coding'!$H$21,'Budget 24-25'!A18)))&amp;", "&amp;(ISNUMBER(SEARCH('Backend Coding'!$H$22,'Budget 24-25'!A18)))&amp;", "&amp;(ISNUMBER(SEARCH('Backend Coding'!$H$23,'Budget 24-25'!A18)))&amp;", "&amp;(ISNUMBER(SEARCH('Backend Coding'!$H$24,'Budget 24-25'!A18)))&amp;", "&amp;(ISNUMBER(SEARCH('Backend Coding'!$H$25,'Budget 24-25'!A18)))&amp;", "&amp;(ISNUMBER(SEARCH('Backend Coding'!$H$26,'Budget 24-25'!A18)))</f>
        <v>FALSE, FALSE, FALSE, FALSE, FALSE, FALSE, FALSE, FALSE, FALSE, FALSE, FALSE, FALSE, FALSE, FALSE, FALSE, FALSE, FALSE, FALSE, FALSE, FALSE, FALSE, FALSE, FALSE, FALSE, FALSE</v>
      </c>
      <c r="U18" s="69" t="str">
        <f>(ISNUMBER(SEARCH('Backend Coding'!$J$2,'Budget 24-25'!A18)))&amp;", "&amp;(ISNUMBER(SEARCH('Backend Coding'!$J$3,'Budget 24-25'!A18)))&amp;", "&amp;(ISNUMBER(SEARCH('Backend Coding'!$J$4,'Budget 24-25'!A18)))&amp;", "&amp;(ISNUMBER(SEARCH('Backend Coding'!$J$5,'Budget 24-25'!A18)))&amp;", "&amp;(ISNUMBER(SEARCH('Backend Coding'!$J$6,'Budget 24-25'!A18)))&amp;", "&amp;(ISNUMBER(SEARCH('Backend Coding'!$J$7,'Budget 24-25'!A18)))&amp;", "&amp;(ISNUMBER(SEARCH('Backend Coding'!$J$8,'Budget 24-25'!A18)))&amp;", "&amp;(ISNUMBER(SEARCH('Backend Coding'!$J$9,'Budget 24-25'!A18)))&amp;", "&amp;(ISNUMBER(SEARCH('Backend Coding'!$J$10,'Budget 24-25'!A18)))&amp;", "&amp;(ISNUMBER(SEARCH('Backend Coding'!$J$11,'Budget 24-25'!A18)))&amp;", "&amp;(ISNUMBER(SEARCH('Backend Coding'!$J$12,'Budget 24-25'!A18)))&amp;", "&amp;(ISNUMBER(SEARCH('Backend Coding'!$J$13,'Budget 24-25'!A18)))&amp;", "&amp;(ISNUMBER(SEARCH('Backend Coding'!$J$14,'Budget 24-25'!A18)))&amp;", "&amp;(ISNUMBER(SEARCH('Backend Coding'!$J$15,'Budget 24-25'!A18)))&amp;", "&amp;(ISNUMBER(SEARCH('Backend Coding'!$J$16,'Budget 24-25'!A18)))&amp;", "&amp;(ISNUMBER(SEARCH('Backend Coding'!$J$17,'Budget 24-25'!A18)))&amp;", "&amp;(ISNUMBER(SEARCH('Backend Coding'!$J$18,'Budget 24-25'!A18)))&amp;", "&amp;(ISNUMBER(SEARCH('Backend Coding'!$J$19,'Budget 24-25'!A18)))&amp;", "&amp;(ISNUMBER(SEARCH('Backend Coding'!$J$20,'Budget 24-25'!A18)))&amp;", "&amp;(ISNUMBER(SEARCH('Backend Coding'!$J$21,'Budget 24-25'!A18)))&amp;", "&amp;(ISNUMBER(SEARCH('Backend Coding'!$J$22,'Budget 24-25'!A18)))&amp;", "&amp;(ISNUMBER(SEARCH('Backend Coding'!$J$23,'Budget 24-25'!A18)))&amp;", "&amp;(ISNUMBER(SEARCH('Backend Coding'!$J$24,'Budget 24-25'!A18)))&amp;", "&amp;(ISNUMBER(SEARCH('Backend Coding'!$J$25,'Budget 24-25'!A18)))&amp;", "&amp;(ISNUMBER(SEARCH('Backend Coding'!$J$26,'Budget 24-25'!A18)))</f>
        <v>FALSE, FALSE, FALSE, FALSE, FALSE, FALSE, FALSE, FALSE, FALSE, FALSE, FALSE, FALSE, FALSE, FALSE, FALSE, FALSE, FALSE, FALSE, FALSE, FALSE, FALSE, FALSE, FALSE, FALSE, FALSE</v>
      </c>
    </row>
    <row r="19" spans="1:21" ht="14.25" customHeight="1">
      <c r="A19" s="65" t="s">
        <v>30</v>
      </c>
      <c r="B19" s="60" t="s">
        <v>129</v>
      </c>
      <c r="C19" s="71" t="s">
        <v>126</v>
      </c>
      <c r="D19" s="70"/>
      <c r="E19" s="70"/>
      <c r="F19" s="70"/>
      <c r="G19" s="70"/>
      <c r="H19" s="70"/>
      <c r="I19" s="71" t="s">
        <v>106</v>
      </c>
      <c r="J19" s="71" t="s">
        <v>130</v>
      </c>
      <c r="K19" s="62"/>
      <c r="L19" s="62"/>
      <c r="M19" s="63"/>
      <c r="N19" s="63"/>
      <c r="O19" s="63">
        <v>40000</v>
      </c>
      <c r="P19" s="46">
        <f t="shared" si="0"/>
        <v>40000</v>
      </c>
      <c r="Q19" s="69" t="str">
        <f>(ISNUMBER(SEARCH('Backend Coding'!$B$2,'Budget 24-25'!A19)))&amp;", "&amp;(ISNUMBER(SEARCH('Backend Coding'!$B$3,'Budget 24-25'!A19)))&amp;", "&amp;(ISNUMBER(SEARCH('Backend Coding'!$B$4,'Budget 24-25'!A19)))&amp;", "&amp;(ISNUMBER(SEARCH('Backend Coding'!$B$5,'Budget 24-25'!A19)))&amp;", "&amp;(ISNUMBER(SEARCH('Backend Coding'!$B$6,'Budget 24-25'!A19)))&amp;", "&amp;(ISNUMBER(SEARCH('Backend Coding'!$B$7,'Budget 24-25'!A19)))&amp;", "&amp;(ISNUMBER(SEARCH('Backend Coding'!$B$8,'Budget 24-25'!A19)))&amp;", "&amp;(ISNUMBER(SEARCH('Backend Coding'!$B$9,'Budget 24-25'!A19)))&amp;", "&amp;(ISNUMBER(SEARCH('Backend Coding'!$B$10,'Budget 24-25'!A19)))&amp;", "&amp;(ISNUMBER(SEARCH('Backend Coding'!$B$11,'Budget 24-25'!A19)))&amp;", "&amp;(ISNUMBER(SEARCH('Backend Coding'!$B$12,'Budget 24-25'!A19)))&amp;", "&amp;(ISNUMBER(SEARCH('Backend Coding'!$B$13,'Budget 24-25'!A19)))&amp;", "&amp;(ISNUMBER(SEARCH('Backend Coding'!$B$14,'Budget 24-25'!A19)))&amp;", "&amp;(ISNUMBER(SEARCH('Backend Coding'!$B$15,'Budget 24-25'!A19)))&amp;", "&amp;(ISNUMBER(SEARCH('Backend Coding'!$B$16,'Budget 24-25'!A19)))&amp;", "&amp;(ISNUMBER(SEARCH('Backend Coding'!$B$17,'Budget 24-25'!A19)))&amp;", "&amp;(ISNUMBER(SEARCH('Backend Coding'!$B$18,'Budget 24-25'!A19)))&amp;", "&amp;(ISNUMBER(SEARCH('Backend Coding'!$B$19,'Budget 24-25'!A19)))&amp;", "&amp;(ISNUMBER(SEARCH('Backend Coding'!$B$20,'Budget 24-25'!A19)))&amp;", "&amp;(ISNUMBER(SEARCH('Backend Coding'!$B$21,'Budget 24-25'!A19)))&amp;", "&amp;(ISNUMBER(SEARCH('Backend Coding'!$B$22,'Budget 24-25'!A19)))&amp;", "&amp;(ISNUMBER(SEARCH('Backend Coding'!$B$23,'Budget 24-25'!A19)))&amp;", "&amp;(ISNUMBER(SEARCH('Backend Coding'!$B$24,'Budget 24-25'!A19)))&amp;", "&amp;(ISNUMBER(SEARCH('Backend Coding'!$B$25,'Budget 24-25'!A19)))&amp;", "&amp;(ISNUMBER(SEARCH('Backend Coding'!$B$26,'Budget 24-25'!A19)))</f>
        <v>FALSE, FALSE, FALSE, FALSE, FALSE, FALSE, FALSE, FALSE, FALSE, FALSE, FALSE, FALSE, FALSE, FALSE, FALSE, FALSE, FALSE, FALSE, FALSE, FALSE, FALSE, FALSE, FALSE, FALSE, FALSE</v>
      </c>
      <c r="R19" s="69" t="str">
        <f>(ISNUMBER(SEARCH('Backend Coding'!$D$2,'Budget 24-25'!A19)))&amp;", "&amp;(ISNUMBER(SEARCH('Backend Coding'!$D$3,'Budget 24-25'!A19)))&amp;", "&amp;(ISNUMBER(SEARCH('Backend Coding'!$D$4,'Budget 24-25'!A19)))&amp;", "&amp;(ISNUMBER(SEARCH('Backend Coding'!$D$5,'Budget 24-25'!A19)))&amp;", "&amp;(ISNUMBER(SEARCH('Backend Coding'!$D$6,'Budget 24-25'!A19)))&amp;", "&amp;(ISNUMBER(SEARCH('Backend Coding'!$D$7,'Budget 24-25'!A19)))&amp;", "&amp;(ISNUMBER(SEARCH('Backend Coding'!$D$8,'Budget 24-25'!A19)))&amp;", "&amp;(ISNUMBER(SEARCH('Backend Coding'!$D$9,'Budget 24-25'!A19)))&amp;", "&amp;(ISNUMBER(SEARCH('Backend Coding'!$D$10,'Budget 24-25'!A19)))&amp;", "&amp;(ISNUMBER(SEARCH('Backend Coding'!$D$11,'Budget 24-25'!A19)))&amp;", "&amp;(ISNUMBER(SEARCH('Backend Coding'!$D$12,'Budget 24-25'!A19)))&amp;", "&amp;(ISNUMBER(SEARCH('Backend Coding'!$D$13,'Budget 24-25'!A19)))&amp;", "&amp;(ISNUMBER(SEARCH('Backend Coding'!$D$14,'Budget 24-25'!A19)))&amp;", "&amp;(ISNUMBER(SEARCH('Backend Coding'!$D$15,'Budget 24-25'!A19)))&amp;", "&amp;(ISNUMBER(SEARCH('Backend Coding'!$D$16,'Budget 24-25'!A19)))&amp;", "&amp;(ISNUMBER(SEARCH('Backend Coding'!$D$17,'Budget 24-25'!A19)))&amp;", "&amp;(ISNUMBER(SEARCH('Backend Coding'!$D$18,'Budget 24-25'!A19)))&amp;", "&amp;(ISNUMBER(SEARCH('Backend Coding'!$D$19,'Budget 24-25'!A19)))&amp;", "&amp;(ISNUMBER(SEARCH('Backend Coding'!$D$20,'Budget 24-25'!A19)))&amp;", "&amp;(ISNUMBER(SEARCH('Backend Coding'!$D$21,'Budget 24-25'!A19)))&amp;", "&amp;(ISNUMBER(SEARCH('Backend Coding'!$D$22,'Budget 24-25'!A19)))&amp;", "&amp;(ISNUMBER(SEARCH('Backend Coding'!$D$23,'Budget 24-25'!A19)))&amp;", "&amp;(ISNUMBER(SEARCH('Backend Coding'!$D$24,'Budget 24-25'!A19)))&amp;", "&amp;(ISNUMBER(SEARCH('Backend Coding'!$D$25,'Budget 24-25'!A19)))&amp;", "&amp;(ISNUMBER(SEARCH('Backend Coding'!$D$26,'Budget 24-25'!A19)))</f>
        <v>FALSE, FALSE, FALSE, FALSE, FALSE, FALSE, FALSE, FALSE, FALSE, FALSE, FALSE, FALSE, FALSE, FALSE, FALSE, FALSE, FALSE, FALSE, FALSE, FALSE, FALSE, FALSE, FALSE, FALSE, FALSE</v>
      </c>
      <c r="S19" s="69" t="str">
        <f>(ISNUMBER(SEARCH('Backend Coding'!$F$2,'Budget 24-25'!A19)))&amp;", "&amp;(ISNUMBER(SEARCH('Backend Coding'!$F$3,'Budget 24-25'!A19)))&amp;", "&amp;(ISNUMBER(SEARCH('Backend Coding'!$F$4,'Budget 24-25'!A19)))&amp;", "&amp;(ISNUMBER(SEARCH('Backend Coding'!$F$5,'Budget 24-25'!A19)))&amp;", "&amp;(ISNUMBER(SEARCH('Backend Coding'!$F$6,'Budget 24-25'!A19)))&amp;", "&amp;(ISNUMBER(SEARCH('Backend Coding'!$F$7,'Budget 24-25'!A19)))&amp;", "&amp;(ISNUMBER(SEARCH('Backend Coding'!$F$8,'Budget 24-25'!A19)))&amp;", "&amp;(ISNUMBER(SEARCH('Backend Coding'!$F$9,'Budget 24-25'!A19)))&amp;", "&amp;(ISNUMBER(SEARCH('Backend Coding'!$F$10,'Budget 24-25'!A19)))&amp;", "&amp;(ISNUMBER(SEARCH('Backend Coding'!$F$11,'Budget 24-25'!A19)))&amp;", "&amp;(ISNUMBER(SEARCH('Backend Coding'!$F$12,'Budget 24-25'!A19)))&amp;", "&amp;(ISNUMBER(SEARCH('Backend Coding'!$F$13,'Budget 24-25'!A19)))&amp;", "&amp;(ISNUMBER(SEARCH('Backend Coding'!$F$14,'Budget 24-25'!A19)))&amp;", "&amp;(ISNUMBER(SEARCH('Backend Coding'!$F$15,'Budget 24-25'!A19)))&amp;", "&amp;(ISNUMBER(SEARCH('Backend Coding'!$F$16,'Budget 24-25'!A19)))&amp;", "&amp;(ISNUMBER(SEARCH('Backend Coding'!$F$17,'Budget 24-25'!A19)))&amp;", "&amp;(ISNUMBER(SEARCH('Backend Coding'!$F$18,'Budget 24-25'!A19)))&amp;", "&amp;(ISNUMBER(SEARCH('Backend Coding'!$F$19,'Budget 24-25'!A19)))&amp;", "&amp;(ISNUMBER(SEARCH('Backend Coding'!$F$20,'Budget 24-25'!A19)))&amp;", "&amp;(ISNUMBER(SEARCH('Backend Coding'!$F$21,'Budget 24-25'!A19)))&amp;", "&amp;(ISNUMBER(SEARCH('Backend Coding'!$F$22,'Budget 24-25'!A19)))&amp;", "&amp;(ISNUMBER(SEARCH('Backend Coding'!$F$23,'Budget 24-25'!A19)))&amp;", "&amp;(ISNUMBER(SEARCH('Backend Coding'!$F$24,'Budget 24-25'!A19)))&amp;", "&amp;(ISNUMBER(SEARCH('Backend Coding'!$F$25,'Budget 24-25'!A19)))&amp;", "&amp;(ISNUMBER(SEARCH('Backend Coding'!$F$26,'Budget 24-25'!A19)))</f>
        <v>FALSE, FALSE, FALSE, FALSE, FALSE, FALSE, FALSE, FALSE, FALSE, FALSE, FALSE, FALSE, FALSE, FALSE, FALSE, FALSE, FALSE, FALSE, FALSE, FALSE, FALSE, FALSE, FALSE, FALSE, FALSE</v>
      </c>
      <c r="T19" s="69" t="str">
        <f>(ISNUMBER(SEARCH('Backend Coding'!$H$2,'Budget 24-25'!A19)))&amp;", "&amp;(ISNUMBER(SEARCH('Backend Coding'!$H$3,'Budget 24-25'!A19)))&amp;", "&amp;(ISNUMBER(SEARCH('Backend Coding'!$H$4,'Budget 24-25'!A19)))&amp;", "&amp;(ISNUMBER(SEARCH('Backend Coding'!$H$5,'Budget 24-25'!A19)))&amp;", "&amp;(ISNUMBER(SEARCH('Backend Coding'!$H$6,'Budget 24-25'!A19)))&amp;", "&amp;(ISNUMBER(SEARCH('Backend Coding'!$H$7,'Budget 24-25'!A19)))&amp;", "&amp;(ISNUMBER(SEARCH('Backend Coding'!$H$8,'Budget 24-25'!A19)))&amp;", "&amp;(ISNUMBER(SEARCH('Backend Coding'!$H$9,'Budget 24-25'!A19)))&amp;", "&amp;(ISNUMBER(SEARCH('Backend Coding'!$H$10,'Budget 24-25'!A19)))&amp;", "&amp;(ISNUMBER(SEARCH('Backend Coding'!$H$11,'Budget 24-25'!A19)))&amp;", "&amp;(ISNUMBER(SEARCH('Backend Coding'!$H$12,'Budget 24-25'!A19)))&amp;", "&amp;(ISNUMBER(SEARCH('Backend Coding'!$H$13,'Budget 24-25'!A19)))&amp;", "&amp;(ISNUMBER(SEARCH('Backend Coding'!$H$14,'Budget 24-25'!A19)))&amp;", "&amp;(ISNUMBER(SEARCH('Backend Coding'!$H$15,'Budget 24-25'!A19)))&amp;", "&amp;(ISNUMBER(SEARCH('Backend Coding'!$H$16,'Budget 24-25'!A19)))&amp;", "&amp;(ISNUMBER(SEARCH('Backend Coding'!$H$17,'Budget 24-25'!A19)))&amp;", "&amp;(ISNUMBER(SEARCH('Backend Coding'!$H$18,'Budget 24-25'!A19)))&amp;", "&amp;(ISNUMBER(SEARCH('Backend Coding'!$H$19,'Budget 24-25'!A19)))&amp;", "&amp;(ISNUMBER(SEARCH('Backend Coding'!$H$20,'Budget 24-25'!A19)))&amp;", "&amp;(ISNUMBER(SEARCH('Backend Coding'!$H$21,'Budget 24-25'!A19)))&amp;", "&amp;(ISNUMBER(SEARCH('Backend Coding'!$H$22,'Budget 24-25'!A19)))&amp;", "&amp;(ISNUMBER(SEARCH('Backend Coding'!$H$23,'Budget 24-25'!A19)))&amp;", "&amp;(ISNUMBER(SEARCH('Backend Coding'!$H$24,'Budget 24-25'!A19)))&amp;", "&amp;(ISNUMBER(SEARCH('Backend Coding'!$H$25,'Budget 24-25'!A19)))&amp;", "&amp;(ISNUMBER(SEARCH('Backend Coding'!$H$26,'Budget 24-25'!A19)))</f>
        <v>FALSE, FALSE, FALSE, FALSE, FALSE, FALSE, FALSE, FALSE, FALSE, FALSE, FALSE, FALSE, FALSE, FALSE, FALSE, FALSE, FALSE, FALSE, FALSE, FALSE, FALSE, FALSE, FALSE, FALSE, FALSE</v>
      </c>
      <c r="U19" s="69" t="str">
        <f>(ISNUMBER(SEARCH('Backend Coding'!$J$2,'Budget 24-25'!A19)))&amp;", "&amp;(ISNUMBER(SEARCH('Backend Coding'!$J$3,'Budget 24-25'!A19)))&amp;", "&amp;(ISNUMBER(SEARCH('Backend Coding'!$J$4,'Budget 24-25'!A19)))&amp;", "&amp;(ISNUMBER(SEARCH('Backend Coding'!$J$5,'Budget 24-25'!A19)))&amp;", "&amp;(ISNUMBER(SEARCH('Backend Coding'!$J$6,'Budget 24-25'!A19)))&amp;", "&amp;(ISNUMBER(SEARCH('Backend Coding'!$J$7,'Budget 24-25'!A19)))&amp;", "&amp;(ISNUMBER(SEARCH('Backend Coding'!$J$8,'Budget 24-25'!A19)))&amp;", "&amp;(ISNUMBER(SEARCH('Backend Coding'!$J$9,'Budget 24-25'!A19)))&amp;", "&amp;(ISNUMBER(SEARCH('Backend Coding'!$J$10,'Budget 24-25'!A19)))&amp;", "&amp;(ISNUMBER(SEARCH('Backend Coding'!$J$11,'Budget 24-25'!A19)))&amp;", "&amp;(ISNUMBER(SEARCH('Backend Coding'!$J$12,'Budget 24-25'!A19)))&amp;", "&amp;(ISNUMBER(SEARCH('Backend Coding'!$J$13,'Budget 24-25'!A19)))&amp;", "&amp;(ISNUMBER(SEARCH('Backend Coding'!$J$14,'Budget 24-25'!A19)))&amp;", "&amp;(ISNUMBER(SEARCH('Backend Coding'!$J$15,'Budget 24-25'!A19)))&amp;", "&amp;(ISNUMBER(SEARCH('Backend Coding'!$J$16,'Budget 24-25'!A19)))&amp;", "&amp;(ISNUMBER(SEARCH('Backend Coding'!$J$17,'Budget 24-25'!A19)))&amp;", "&amp;(ISNUMBER(SEARCH('Backend Coding'!$J$18,'Budget 24-25'!A19)))&amp;", "&amp;(ISNUMBER(SEARCH('Backend Coding'!$J$19,'Budget 24-25'!A19)))&amp;", "&amp;(ISNUMBER(SEARCH('Backend Coding'!$J$20,'Budget 24-25'!A19)))&amp;", "&amp;(ISNUMBER(SEARCH('Backend Coding'!$J$21,'Budget 24-25'!A19)))&amp;", "&amp;(ISNUMBER(SEARCH('Backend Coding'!$J$22,'Budget 24-25'!A19)))&amp;", "&amp;(ISNUMBER(SEARCH('Backend Coding'!$J$23,'Budget 24-25'!A19)))&amp;", "&amp;(ISNUMBER(SEARCH('Backend Coding'!$J$24,'Budget 24-25'!A19)))&amp;", "&amp;(ISNUMBER(SEARCH('Backend Coding'!$J$25,'Budget 24-25'!A19)))&amp;", "&amp;(ISNUMBER(SEARCH('Backend Coding'!$J$26,'Budget 24-25'!A19)))</f>
        <v>FALSE, FALSE, FALSE, FALSE, FALSE, FALSE, FALSE, FALSE, FALSE, FALSE, FALSE, FALSE, FALSE, FALSE, FALSE, FALSE, FALSE, FALSE, FALSE, FALSE, FALSE, FALSE, FALSE, FALSE, FALSE</v>
      </c>
    </row>
    <row r="20" spans="1:21" ht="14.25" customHeight="1">
      <c r="A20" s="65" t="s">
        <v>30</v>
      </c>
      <c r="B20" s="60" t="s">
        <v>131</v>
      </c>
      <c r="C20" s="70"/>
      <c r="D20" s="71">
        <v>1</v>
      </c>
      <c r="E20" s="71" t="s">
        <v>132</v>
      </c>
      <c r="F20" s="70"/>
      <c r="G20" s="70"/>
      <c r="H20" s="70"/>
      <c r="I20" s="71" t="s">
        <v>106</v>
      </c>
      <c r="J20" s="71">
        <v>111</v>
      </c>
      <c r="K20" s="62"/>
      <c r="L20" s="62"/>
      <c r="M20" s="63"/>
      <c r="N20" s="63"/>
      <c r="O20" s="63">
        <f>'Budget 23-24'!O20*1.054</f>
        <v>102204.27200000001</v>
      </c>
      <c r="P20" s="46">
        <f t="shared" si="0"/>
        <v>102204.27200000001</v>
      </c>
      <c r="Q20" s="69" t="str">
        <f>(ISNUMBER(SEARCH('Backend Coding'!$B$2,'Budget 24-25'!A20)))&amp;", "&amp;(ISNUMBER(SEARCH('Backend Coding'!$B$3,'Budget 24-25'!A20)))&amp;", "&amp;(ISNUMBER(SEARCH('Backend Coding'!$B$4,'Budget 24-25'!A20)))&amp;", "&amp;(ISNUMBER(SEARCH('Backend Coding'!$B$5,'Budget 24-25'!A20)))&amp;", "&amp;(ISNUMBER(SEARCH('Backend Coding'!$B$6,'Budget 24-25'!A20)))&amp;", "&amp;(ISNUMBER(SEARCH('Backend Coding'!$B$7,'Budget 24-25'!A20)))&amp;", "&amp;(ISNUMBER(SEARCH('Backend Coding'!$B$8,'Budget 24-25'!A20)))&amp;", "&amp;(ISNUMBER(SEARCH('Backend Coding'!$B$9,'Budget 24-25'!A20)))&amp;", "&amp;(ISNUMBER(SEARCH('Backend Coding'!$B$10,'Budget 24-25'!A20)))&amp;", "&amp;(ISNUMBER(SEARCH('Backend Coding'!$B$11,'Budget 24-25'!A20)))&amp;", "&amp;(ISNUMBER(SEARCH('Backend Coding'!$B$12,'Budget 24-25'!A20)))&amp;", "&amp;(ISNUMBER(SEARCH('Backend Coding'!$B$13,'Budget 24-25'!A20)))&amp;", "&amp;(ISNUMBER(SEARCH('Backend Coding'!$B$14,'Budget 24-25'!A20)))&amp;", "&amp;(ISNUMBER(SEARCH('Backend Coding'!$B$15,'Budget 24-25'!A20)))&amp;", "&amp;(ISNUMBER(SEARCH('Backend Coding'!$B$16,'Budget 24-25'!A20)))&amp;", "&amp;(ISNUMBER(SEARCH('Backend Coding'!$B$17,'Budget 24-25'!A20)))&amp;", "&amp;(ISNUMBER(SEARCH('Backend Coding'!$B$18,'Budget 24-25'!A20)))&amp;", "&amp;(ISNUMBER(SEARCH('Backend Coding'!$B$19,'Budget 24-25'!A20)))&amp;", "&amp;(ISNUMBER(SEARCH('Backend Coding'!$B$20,'Budget 24-25'!A20)))&amp;", "&amp;(ISNUMBER(SEARCH('Backend Coding'!$B$21,'Budget 24-25'!A20)))&amp;", "&amp;(ISNUMBER(SEARCH('Backend Coding'!$B$22,'Budget 24-25'!A20)))&amp;", "&amp;(ISNUMBER(SEARCH('Backend Coding'!$B$23,'Budget 24-25'!A20)))&amp;", "&amp;(ISNUMBER(SEARCH('Backend Coding'!$B$24,'Budget 24-25'!A20)))&amp;", "&amp;(ISNUMBER(SEARCH('Backend Coding'!$B$25,'Budget 24-25'!A20)))&amp;", "&amp;(ISNUMBER(SEARCH('Backend Coding'!$B$26,'Budget 24-25'!A20)))</f>
        <v>FALSE, FALSE, FALSE, FALSE, FALSE, FALSE, FALSE, FALSE, FALSE, FALSE, FALSE, FALSE, FALSE, FALSE, FALSE, FALSE, FALSE, FALSE, FALSE, FALSE, FALSE, FALSE, FALSE, FALSE, FALSE</v>
      </c>
      <c r="R20" s="69" t="str">
        <f>(ISNUMBER(SEARCH('Backend Coding'!$D$2,'Budget 24-25'!A20)))&amp;", "&amp;(ISNUMBER(SEARCH('Backend Coding'!$D$3,'Budget 24-25'!A20)))&amp;", "&amp;(ISNUMBER(SEARCH('Backend Coding'!$D$4,'Budget 24-25'!A20)))&amp;", "&amp;(ISNUMBER(SEARCH('Backend Coding'!$D$5,'Budget 24-25'!A20)))&amp;", "&amp;(ISNUMBER(SEARCH('Backend Coding'!$D$6,'Budget 24-25'!A20)))&amp;", "&amp;(ISNUMBER(SEARCH('Backend Coding'!$D$7,'Budget 24-25'!A20)))&amp;", "&amp;(ISNUMBER(SEARCH('Backend Coding'!$D$8,'Budget 24-25'!A20)))&amp;", "&amp;(ISNUMBER(SEARCH('Backend Coding'!$D$9,'Budget 24-25'!A20)))&amp;", "&amp;(ISNUMBER(SEARCH('Backend Coding'!$D$10,'Budget 24-25'!A20)))&amp;", "&amp;(ISNUMBER(SEARCH('Backend Coding'!$D$11,'Budget 24-25'!A20)))&amp;", "&amp;(ISNUMBER(SEARCH('Backend Coding'!$D$12,'Budget 24-25'!A20)))&amp;", "&amp;(ISNUMBER(SEARCH('Backend Coding'!$D$13,'Budget 24-25'!A20)))&amp;", "&amp;(ISNUMBER(SEARCH('Backend Coding'!$D$14,'Budget 24-25'!A20)))&amp;", "&amp;(ISNUMBER(SEARCH('Backend Coding'!$D$15,'Budget 24-25'!A20)))&amp;", "&amp;(ISNUMBER(SEARCH('Backend Coding'!$D$16,'Budget 24-25'!A20)))&amp;", "&amp;(ISNUMBER(SEARCH('Backend Coding'!$D$17,'Budget 24-25'!A20)))&amp;", "&amp;(ISNUMBER(SEARCH('Backend Coding'!$D$18,'Budget 24-25'!A20)))&amp;", "&amp;(ISNUMBER(SEARCH('Backend Coding'!$D$19,'Budget 24-25'!A20)))&amp;", "&amp;(ISNUMBER(SEARCH('Backend Coding'!$D$20,'Budget 24-25'!A20)))&amp;", "&amp;(ISNUMBER(SEARCH('Backend Coding'!$D$21,'Budget 24-25'!A20)))&amp;", "&amp;(ISNUMBER(SEARCH('Backend Coding'!$D$22,'Budget 24-25'!A20)))&amp;", "&amp;(ISNUMBER(SEARCH('Backend Coding'!$D$23,'Budget 24-25'!A20)))&amp;", "&amp;(ISNUMBER(SEARCH('Backend Coding'!$D$24,'Budget 24-25'!A20)))&amp;", "&amp;(ISNUMBER(SEARCH('Backend Coding'!$D$25,'Budget 24-25'!A20)))&amp;", "&amp;(ISNUMBER(SEARCH('Backend Coding'!$D$26,'Budget 24-25'!A20)))</f>
        <v>FALSE, FALSE, FALSE, FALSE, FALSE, FALSE, FALSE, FALSE, FALSE, FALSE, FALSE, FALSE, FALSE, FALSE, FALSE, FALSE, FALSE, FALSE, FALSE, FALSE, FALSE, FALSE, FALSE, FALSE, FALSE</v>
      </c>
      <c r="S20" s="69" t="str">
        <f>(ISNUMBER(SEARCH('Backend Coding'!$F$2,'Budget 24-25'!A20)))&amp;", "&amp;(ISNUMBER(SEARCH('Backend Coding'!$F$3,'Budget 24-25'!A20)))&amp;", "&amp;(ISNUMBER(SEARCH('Backend Coding'!$F$4,'Budget 24-25'!A20)))&amp;", "&amp;(ISNUMBER(SEARCH('Backend Coding'!$F$5,'Budget 24-25'!A20)))&amp;", "&amp;(ISNUMBER(SEARCH('Backend Coding'!$F$6,'Budget 24-25'!A20)))&amp;", "&amp;(ISNUMBER(SEARCH('Backend Coding'!$F$7,'Budget 24-25'!A20)))&amp;", "&amp;(ISNUMBER(SEARCH('Backend Coding'!$F$8,'Budget 24-25'!A20)))&amp;", "&amp;(ISNUMBER(SEARCH('Backend Coding'!$F$9,'Budget 24-25'!A20)))&amp;", "&amp;(ISNUMBER(SEARCH('Backend Coding'!$F$10,'Budget 24-25'!A20)))&amp;", "&amp;(ISNUMBER(SEARCH('Backend Coding'!$F$11,'Budget 24-25'!A20)))&amp;", "&amp;(ISNUMBER(SEARCH('Backend Coding'!$F$12,'Budget 24-25'!A20)))&amp;", "&amp;(ISNUMBER(SEARCH('Backend Coding'!$F$13,'Budget 24-25'!A20)))&amp;", "&amp;(ISNUMBER(SEARCH('Backend Coding'!$F$14,'Budget 24-25'!A20)))&amp;", "&amp;(ISNUMBER(SEARCH('Backend Coding'!$F$15,'Budget 24-25'!A20)))&amp;", "&amp;(ISNUMBER(SEARCH('Backend Coding'!$F$16,'Budget 24-25'!A20)))&amp;", "&amp;(ISNUMBER(SEARCH('Backend Coding'!$F$17,'Budget 24-25'!A20)))&amp;", "&amp;(ISNUMBER(SEARCH('Backend Coding'!$F$18,'Budget 24-25'!A20)))&amp;", "&amp;(ISNUMBER(SEARCH('Backend Coding'!$F$19,'Budget 24-25'!A20)))&amp;", "&amp;(ISNUMBER(SEARCH('Backend Coding'!$F$20,'Budget 24-25'!A20)))&amp;", "&amp;(ISNUMBER(SEARCH('Backend Coding'!$F$21,'Budget 24-25'!A20)))&amp;", "&amp;(ISNUMBER(SEARCH('Backend Coding'!$F$22,'Budget 24-25'!A20)))&amp;", "&amp;(ISNUMBER(SEARCH('Backend Coding'!$F$23,'Budget 24-25'!A20)))&amp;", "&amp;(ISNUMBER(SEARCH('Backend Coding'!$F$24,'Budget 24-25'!A20)))&amp;", "&amp;(ISNUMBER(SEARCH('Backend Coding'!$F$25,'Budget 24-25'!A20)))&amp;", "&amp;(ISNUMBER(SEARCH('Backend Coding'!$F$26,'Budget 24-25'!A20)))</f>
        <v>FALSE, FALSE, FALSE, FALSE, FALSE, FALSE, FALSE, FALSE, FALSE, FALSE, FALSE, FALSE, FALSE, FALSE, FALSE, FALSE, FALSE, FALSE, FALSE, FALSE, FALSE, FALSE, FALSE, FALSE, FALSE</v>
      </c>
      <c r="T20" s="69" t="str">
        <f>(ISNUMBER(SEARCH('Backend Coding'!$H$2,'Budget 24-25'!A20)))&amp;", "&amp;(ISNUMBER(SEARCH('Backend Coding'!$H$3,'Budget 24-25'!A20)))&amp;", "&amp;(ISNUMBER(SEARCH('Backend Coding'!$H$4,'Budget 24-25'!A20)))&amp;", "&amp;(ISNUMBER(SEARCH('Backend Coding'!$H$5,'Budget 24-25'!A20)))&amp;", "&amp;(ISNUMBER(SEARCH('Backend Coding'!$H$6,'Budget 24-25'!A20)))&amp;", "&amp;(ISNUMBER(SEARCH('Backend Coding'!$H$7,'Budget 24-25'!A20)))&amp;", "&amp;(ISNUMBER(SEARCH('Backend Coding'!$H$8,'Budget 24-25'!A20)))&amp;", "&amp;(ISNUMBER(SEARCH('Backend Coding'!$H$9,'Budget 24-25'!A20)))&amp;", "&amp;(ISNUMBER(SEARCH('Backend Coding'!$H$10,'Budget 24-25'!A20)))&amp;", "&amp;(ISNUMBER(SEARCH('Backend Coding'!$H$11,'Budget 24-25'!A20)))&amp;", "&amp;(ISNUMBER(SEARCH('Backend Coding'!$H$12,'Budget 24-25'!A20)))&amp;", "&amp;(ISNUMBER(SEARCH('Backend Coding'!$H$13,'Budget 24-25'!A20)))&amp;", "&amp;(ISNUMBER(SEARCH('Backend Coding'!$H$14,'Budget 24-25'!A20)))&amp;", "&amp;(ISNUMBER(SEARCH('Backend Coding'!$H$15,'Budget 24-25'!A20)))&amp;", "&amp;(ISNUMBER(SEARCH('Backend Coding'!$H$16,'Budget 24-25'!A20)))&amp;", "&amp;(ISNUMBER(SEARCH('Backend Coding'!$H$17,'Budget 24-25'!A20)))&amp;", "&amp;(ISNUMBER(SEARCH('Backend Coding'!$H$18,'Budget 24-25'!A20)))&amp;", "&amp;(ISNUMBER(SEARCH('Backend Coding'!$H$19,'Budget 24-25'!A20)))&amp;", "&amp;(ISNUMBER(SEARCH('Backend Coding'!$H$20,'Budget 24-25'!A20)))&amp;", "&amp;(ISNUMBER(SEARCH('Backend Coding'!$H$21,'Budget 24-25'!A20)))&amp;", "&amp;(ISNUMBER(SEARCH('Backend Coding'!$H$22,'Budget 24-25'!A20)))&amp;", "&amp;(ISNUMBER(SEARCH('Backend Coding'!$H$23,'Budget 24-25'!A20)))&amp;", "&amp;(ISNUMBER(SEARCH('Backend Coding'!$H$24,'Budget 24-25'!A20)))&amp;", "&amp;(ISNUMBER(SEARCH('Backend Coding'!$H$25,'Budget 24-25'!A20)))&amp;", "&amp;(ISNUMBER(SEARCH('Backend Coding'!$H$26,'Budget 24-25'!A20)))</f>
        <v>FALSE, FALSE, FALSE, FALSE, FALSE, FALSE, FALSE, FALSE, FALSE, FALSE, FALSE, FALSE, FALSE, FALSE, FALSE, FALSE, FALSE, FALSE, FALSE, FALSE, FALSE, FALSE, FALSE, FALSE, FALSE</v>
      </c>
      <c r="U20" s="69" t="str">
        <f>(ISNUMBER(SEARCH('Backend Coding'!$J$2,'Budget 24-25'!A20)))&amp;", "&amp;(ISNUMBER(SEARCH('Backend Coding'!$J$3,'Budget 24-25'!A20)))&amp;", "&amp;(ISNUMBER(SEARCH('Backend Coding'!$J$4,'Budget 24-25'!A20)))&amp;", "&amp;(ISNUMBER(SEARCH('Backend Coding'!$J$5,'Budget 24-25'!A20)))&amp;", "&amp;(ISNUMBER(SEARCH('Backend Coding'!$J$6,'Budget 24-25'!A20)))&amp;", "&amp;(ISNUMBER(SEARCH('Backend Coding'!$J$7,'Budget 24-25'!A20)))&amp;", "&amp;(ISNUMBER(SEARCH('Backend Coding'!$J$8,'Budget 24-25'!A20)))&amp;", "&amp;(ISNUMBER(SEARCH('Backend Coding'!$J$9,'Budget 24-25'!A20)))&amp;", "&amp;(ISNUMBER(SEARCH('Backend Coding'!$J$10,'Budget 24-25'!A20)))&amp;", "&amp;(ISNUMBER(SEARCH('Backend Coding'!$J$11,'Budget 24-25'!A20)))&amp;", "&amp;(ISNUMBER(SEARCH('Backend Coding'!$J$12,'Budget 24-25'!A20)))&amp;", "&amp;(ISNUMBER(SEARCH('Backend Coding'!$J$13,'Budget 24-25'!A20)))&amp;", "&amp;(ISNUMBER(SEARCH('Backend Coding'!$J$14,'Budget 24-25'!A20)))&amp;", "&amp;(ISNUMBER(SEARCH('Backend Coding'!$J$15,'Budget 24-25'!A20)))&amp;", "&amp;(ISNUMBER(SEARCH('Backend Coding'!$J$16,'Budget 24-25'!A20)))&amp;", "&amp;(ISNUMBER(SEARCH('Backend Coding'!$J$17,'Budget 24-25'!A20)))&amp;", "&amp;(ISNUMBER(SEARCH('Backend Coding'!$J$18,'Budget 24-25'!A20)))&amp;", "&amp;(ISNUMBER(SEARCH('Backend Coding'!$J$19,'Budget 24-25'!A20)))&amp;", "&amp;(ISNUMBER(SEARCH('Backend Coding'!$J$20,'Budget 24-25'!A20)))&amp;", "&amp;(ISNUMBER(SEARCH('Backend Coding'!$J$21,'Budget 24-25'!A20)))&amp;", "&amp;(ISNUMBER(SEARCH('Backend Coding'!$J$22,'Budget 24-25'!A20)))&amp;", "&amp;(ISNUMBER(SEARCH('Backend Coding'!$J$23,'Budget 24-25'!A20)))&amp;", "&amp;(ISNUMBER(SEARCH('Backend Coding'!$J$24,'Budget 24-25'!A20)))&amp;", "&amp;(ISNUMBER(SEARCH('Backend Coding'!$J$25,'Budget 24-25'!A20)))&amp;", "&amp;(ISNUMBER(SEARCH('Backend Coding'!$J$26,'Budget 24-25'!A20)))</f>
        <v>FALSE, FALSE, FALSE, FALSE, FALSE, FALSE, FALSE, FALSE, FALSE, FALSE, FALSE, FALSE, FALSE, FALSE, FALSE, FALSE, FALSE, FALSE, FALSE, FALSE, FALSE, FALSE, FALSE, FALSE, FALSE</v>
      </c>
    </row>
    <row r="21" spans="1:21" ht="14.25" customHeight="1">
      <c r="A21" s="65" t="s">
        <v>24</v>
      </c>
      <c r="B21" s="91" t="s">
        <v>133</v>
      </c>
      <c r="C21" s="70"/>
      <c r="D21" s="75">
        <f>0.875*2</f>
        <v>1.75</v>
      </c>
      <c r="E21" s="71" t="s">
        <v>114</v>
      </c>
      <c r="F21" s="70"/>
      <c r="G21" s="70"/>
      <c r="H21" s="70"/>
      <c r="I21" s="71" t="s">
        <v>134</v>
      </c>
      <c r="J21" s="71">
        <v>112</v>
      </c>
      <c r="K21" s="62"/>
      <c r="L21" s="62"/>
      <c r="M21" s="63"/>
      <c r="N21" s="63"/>
      <c r="O21" s="92">
        <f>86000*1.05</f>
        <v>90300</v>
      </c>
      <c r="P21" s="46">
        <f t="shared" si="0"/>
        <v>90300</v>
      </c>
      <c r="Q21" s="69" t="str">
        <f>(ISNUMBER(SEARCH('Backend Coding'!$B$2,'Budget 24-25'!A21)))&amp;", "&amp;(ISNUMBER(SEARCH('Backend Coding'!$B$3,'Budget 24-25'!A21)))&amp;", "&amp;(ISNUMBER(SEARCH('Backend Coding'!$B$4,'Budget 24-25'!A21)))&amp;", "&amp;(ISNUMBER(SEARCH('Backend Coding'!$B$5,'Budget 24-25'!A21)))&amp;", "&amp;(ISNUMBER(SEARCH('Backend Coding'!$B$6,'Budget 24-25'!A21)))&amp;", "&amp;(ISNUMBER(SEARCH('Backend Coding'!$B$7,'Budget 24-25'!A21)))&amp;", "&amp;(ISNUMBER(SEARCH('Backend Coding'!$B$8,'Budget 24-25'!A21)))&amp;", "&amp;(ISNUMBER(SEARCH('Backend Coding'!$B$9,'Budget 24-25'!A21)))&amp;", "&amp;(ISNUMBER(SEARCH('Backend Coding'!$B$10,'Budget 24-25'!A21)))&amp;", "&amp;(ISNUMBER(SEARCH('Backend Coding'!$B$11,'Budget 24-25'!A21)))&amp;", "&amp;(ISNUMBER(SEARCH('Backend Coding'!$B$12,'Budget 24-25'!A21)))&amp;", "&amp;(ISNUMBER(SEARCH('Backend Coding'!$B$13,'Budget 24-25'!A21)))&amp;", "&amp;(ISNUMBER(SEARCH('Backend Coding'!$B$14,'Budget 24-25'!A21)))&amp;", "&amp;(ISNUMBER(SEARCH('Backend Coding'!$B$15,'Budget 24-25'!A21)))&amp;", "&amp;(ISNUMBER(SEARCH('Backend Coding'!$B$16,'Budget 24-25'!A21)))&amp;", "&amp;(ISNUMBER(SEARCH('Backend Coding'!$B$17,'Budget 24-25'!A21)))&amp;", "&amp;(ISNUMBER(SEARCH('Backend Coding'!$B$18,'Budget 24-25'!A21)))&amp;", "&amp;(ISNUMBER(SEARCH('Backend Coding'!$B$19,'Budget 24-25'!A21)))&amp;", "&amp;(ISNUMBER(SEARCH('Backend Coding'!$B$20,'Budget 24-25'!A21)))&amp;", "&amp;(ISNUMBER(SEARCH('Backend Coding'!$B$21,'Budget 24-25'!A21)))&amp;", "&amp;(ISNUMBER(SEARCH('Backend Coding'!$B$22,'Budget 24-25'!A21)))&amp;", "&amp;(ISNUMBER(SEARCH('Backend Coding'!$B$23,'Budget 24-25'!A21)))&amp;", "&amp;(ISNUMBER(SEARCH('Backend Coding'!$B$24,'Budget 24-25'!A21)))&amp;", "&amp;(ISNUMBER(SEARCH('Backend Coding'!$B$25,'Budget 24-25'!A21)))&amp;", "&amp;(ISNUMBER(SEARCH('Backend Coding'!$B$26,'Budget 24-25'!A21)))</f>
        <v>FALSE, FALSE, FALSE, FALSE, FALSE, FALSE, FALSE, FALSE, FALSE, FALSE, FALSE, FALSE, FALSE, FALSE, FALSE, FALSE, FALSE, FALSE, FALSE, FALSE, FALSE, FALSE, FALSE, FALSE, FALSE</v>
      </c>
      <c r="R21" s="69" t="str">
        <f>(ISNUMBER(SEARCH('Backend Coding'!$D$2,'Budget 24-25'!A21)))&amp;", "&amp;(ISNUMBER(SEARCH('Backend Coding'!$D$3,'Budget 24-25'!A21)))&amp;", "&amp;(ISNUMBER(SEARCH('Backend Coding'!$D$4,'Budget 24-25'!A21)))&amp;", "&amp;(ISNUMBER(SEARCH('Backend Coding'!$D$5,'Budget 24-25'!A21)))&amp;", "&amp;(ISNUMBER(SEARCH('Backend Coding'!$D$6,'Budget 24-25'!A21)))&amp;", "&amp;(ISNUMBER(SEARCH('Backend Coding'!$D$7,'Budget 24-25'!A21)))&amp;", "&amp;(ISNUMBER(SEARCH('Backend Coding'!$D$8,'Budget 24-25'!A21)))&amp;", "&amp;(ISNUMBER(SEARCH('Backend Coding'!$D$9,'Budget 24-25'!A21)))&amp;", "&amp;(ISNUMBER(SEARCH('Backend Coding'!$D$10,'Budget 24-25'!A21)))&amp;", "&amp;(ISNUMBER(SEARCH('Backend Coding'!$D$11,'Budget 24-25'!A21)))&amp;", "&amp;(ISNUMBER(SEARCH('Backend Coding'!$D$12,'Budget 24-25'!A21)))&amp;", "&amp;(ISNUMBER(SEARCH('Backend Coding'!$D$13,'Budget 24-25'!A21)))&amp;", "&amp;(ISNUMBER(SEARCH('Backend Coding'!$D$14,'Budget 24-25'!A21)))&amp;", "&amp;(ISNUMBER(SEARCH('Backend Coding'!$D$15,'Budget 24-25'!A21)))&amp;", "&amp;(ISNUMBER(SEARCH('Backend Coding'!$D$16,'Budget 24-25'!A21)))&amp;", "&amp;(ISNUMBER(SEARCH('Backend Coding'!$D$17,'Budget 24-25'!A21)))&amp;", "&amp;(ISNUMBER(SEARCH('Backend Coding'!$D$18,'Budget 24-25'!A21)))&amp;", "&amp;(ISNUMBER(SEARCH('Backend Coding'!$D$19,'Budget 24-25'!A21)))&amp;", "&amp;(ISNUMBER(SEARCH('Backend Coding'!$D$20,'Budget 24-25'!A21)))&amp;", "&amp;(ISNUMBER(SEARCH('Backend Coding'!$D$21,'Budget 24-25'!A21)))&amp;", "&amp;(ISNUMBER(SEARCH('Backend Coding'!$D$22,'Budget 24-25'!A21)))&amp;", "&amp;(ISNUMBER(SEARCH('Backend Coding'!$D$23,'Budget 24-25'!A21)))&amp;", "&amp;(ISNUMBER(SEARCH('Backend Coding'!$D$24,'Budget 24-25'!A21)))&amp;", "&amp;(ISNUMBER(SEARCH('Backend Coding'!$D$25,'Budget 24-25'!A21)))&amp;", "&amp;(ISNUMBER(SEARCH('Backend Coding'!$D$26,'Budget 24-25'!A21)))</f>
        <v>FALSE, FALSE, FALSE, FALSE, FALSE, FALSE, FALSE, FALSE, FALSE, FALSE, FALSE, FALSE, FALSE, FALSE, FALSE, FALSE, FALSE, FALSE, FALSE, FALSE, FALSE, FALSE, FALSE, FALSE, FALSE</v>
      </c>
      <c r="S21" s="69" t="str">
        <f>(ISNUMBER(SEARCH('Backend Coding'!$F$2,'Budget 24-25'!A21)))&amp;", "&amp;(ISNUMBER(SEARCH('Backend Coding'!$F$3,'Budget 24-25'!A21)))&amp;", "&amp;(ISNUMBER(SEARCH('Backend Coding'!$F$4,'Budget 24-25'!A21)))&amp;", "&amp;(ISNUMBER(SEARCH('Backend Coding'!$F$5,'Budget 24-25'!A21)))&amp;", "&amp;(ISNUMBER(SEARCH('Backend Coding'!$F$6,'Budget 24-25'!A21)))&amp;", "&amp;(ISNUMBER(SEARCH('Backend Coding'!$F$7,'Budget 24-25'!A21)))&amp;", "&amp;(ISNUMBER(SEARCH('Backend Coding'!$F$8,'Budget 24-25'!A21)))&amp;", "&amp;(ISNUMBER(SEARCH('Backend Coding'!$F$9,'Budget 24-25'!A21)))&amp;", "&amp;(ISNUMBER(SEARCH('Backend Coding'!$F$10,'Budget 24-25'!A21)))&amp;", "&amp;(ISNUMBER(SEARCH('Backend Coding'!$F$11,'Budget 24-25'!A21)))&amp;", "&amp;(ISNUMBER(SEARCH('Backend Coding'!$F$12,'Budget 24-25'!A21)))&amp;", "&amp;(ISNUMBER(SEARCH('Backend Coding'!$F$13,'Budget 24-25'!A21)))&amp;", "&amp;(ISNUMBER(SEARCH('Backend Coding'!$F$14,'Budget 24-25'!A21)))&amp;", "&amp;(ISNUMBER(SEARCH('Backend Coding'!$F$15,'Budget 24-25'!A21)))&amp;", "&amp;(ISNUMBER(SEARCH('Backend Coding'!$F$16,'Budget 24-25'!A21)))&amp;", "&amp;(ISNUMBER(SEARCH('Backend Coding'!$F$17,'Budget 24-25'!A21)))&amp;", "&amp;(ISNUMBER(SEARCH('Backend Coding'!$F$18,'Budget 24-25'!A21)))&amp;", "&amp;(ISNUMBER(SEARCH('Backend Coding'!$F$19,'Budget 24-25'!A21)))&amp;", "&amp;(ISNUMBER(SEARCH('Backend Coding'!$F$20,'Budget 24-25'!A21)))&amp;", "&amp;(ISNUMBER(SEARCH('Backend Coding'!$F$21,'Budget 24-25'!A21)))&amp;", "&amp;(ISNUMBER(SEARCH('Backend Coding'!$F$22,'Budget 24-25'!A21)))&amp;", "&amp;(ISNUMBER(SEARCH('Backend Coding'!$F$23,'Budget 24-25'!A21)))&amp;", "&amp;(ISNUMBER(SEARCH('Backend Coding'!$F$24,'Budget 24-25'!A21)))&amp;", "&amp;(ISNUMBER(SEARCH('Backend Coding'!$F$25,'Budget 24-25'!A21)))&amp;", "&amp;(ISNUMBER(SEARCH('Backend Coding'!$F$26,'Budget 24-25'!A21)))</f>
        <v>FALSE, FALSE, FALSE, FALSE, FALSE, FALSE, FALSE, FALSE, FALSE, FALSE, FALSE, FALSE, FALSE, FALSE, FALSE, FALSE, FALSE, FALSE, FALSE, FALSE, FALSE, FALSE, FALSE, FALSE, FALSE</v>
      </c>
      <c r="T21" s="69" t="str">
        <f>(ISNUMBER(SEARCH('Backend Coding'!$H$2,'Budget 24-25'!A21)))&amp;", "&amp;(ISNUMBER(SEARCH('Backend Coding'!$H$3,'Budget 24-25'!A21)))&amp;", "&amp;(ISNUMBER(SEARCH('Backend Coding'!$H$4,'Budget 24-25'!A21)))&amp;", "&amp;(ISNUMBER(SEARCH('Backend Coding'!$H$5,'Budget 24-25'!A21)))&amp;", "&amp;(ISNUMBER(SEARCH('Backend Coding'!$H$6,'Budget 24-25'!A21)))&amp;", "&amp;(ISNUMBER(SEARCH('Backend Coding'!$H$7,'Budget 24-25'!A21)))&amp;", "&amp;(ISNUMBER(SEARCH('Backend Coding'!$H$8,'Budget 24-25'!A21)))&amp;", "&amp;(ISNUMBER(SEARCH('Backend Coding'!$H$9,'Budget 24-25'!A21)))&amp;", "&amp;(ISNUMBER(SEARCH('Backend Coding'!$H$10,'Budget 24-25'!A21)))&amp;", "&amp;(ISNUMBER(SEARCH('Backend Coding'!$H$11,'Budget 24-25'!A21)))&amp;", "&amp;(ISNUMBER(SEARCH('Backend Coding'!$H$12,'Budget 24-25'!A21)))&amp;", "&amp;(ISNUMBER(SEARCH('Backend Coding'!$H$13,'Budget 24-25'!A21)))&amp;", "&amp;(ISNUMBER(SEARCH('Backend Coding'!$H$14,'Budget 24-25'!A21)))&amp;", "&amp;(ISNUMBER(SEARCH('Backend Coding'!$H$15,'Budget 24-25'!A21)))&amp;", "&amp;(ISNUMBER(SEARCH('Backend Coding'!$H$16,'Budget 24-25'!A21)))&amp;", "&amp;(ISNUMBER(SEARCH('Backend Coding'!$H$17,'Budget 24-25'!A21)))&amp;", "&amp;(ISNUMBER(SEARCH('Backend Coding'!$H$18,'Budget 24-25'!A21)))&amp;", "&amp;(ISNUMBER(SEARCH('Backend Coding'!$H$19,'Budget 24-25'!A21)))&amp;", "&amp;(ISNUMBER(SEARCH('Backend Coding'!$H$20,'Budget 24-25'!A21)))&amp;", "&amp;(ISNUMBER(SEARCH('Backend Coding'!$H$21,'Budget 24-25'!A21)))&amp;", "&amp;(ISNUMBER(SEARCH('Backend Coding'!$H$22,'Budget 24-25'!A21)))&amp;", "&amp;(ISNUMBER(SEARCH('Backend Coding'!$H$23,'Budget 24-25'!A21)))&amp;", "&amp;(ISNUMBER(SEARCH('Backend Coding'!$H$24,'Budget 24-25'!A21)))&amp;", "&amp;(ISNUMBER(SEARCH('Backend Coding'!$H$25,'Budget 24-25'!A21)))&amp;", "&amp;(ISNUMBER(SEARCH('Backend Coding'!$H$26,'Budget 24-25'!A21)))</f>
        <v>FALSE, FALSE, FALSE, FALSE, FALSE, FALSE, FALSE, FALSE, FALSE, FALSE, FALSE, FALSE, FALSE, FALSE, FALSE, FALSE, FALSE, FALSE, FALSE, FALSE, FALSE, FALSE, FALSE, FALSE, FALSE</v>
      </c>
      <c r="U21" s="69" t="str">
        <f>(ISNUMBER(SEARCH('Backend Coding'!$J$2,'Budget 24-25'!A21)))&amp;", "&amp;(ISNUMBER(SEARCH('Backend Coding'!$J$3,'Budget 24-25'!A21)))&amp;", "&amp;(ISNUMBER(SEARCH('Backend Coding'!$J$4,'Budget 24-25'!A21)))&amp;", "&amp;(ISNUMBER(SEARCH('Backend Coding'!$J$5,'Budget 24-25'!A21)))&amp;", "&amp;(ISNUMBER(SEARCH('Backend Coding'!$J$6,'Budget 24-25'!A21)))&amp;", "&amp;(ISNUMBER(SEARCH('Backend Coding'!$J$7,'Budget 24-25'!A21)))&amp;", "&amp;(ISNUMBER(SEARCH('Backend Coding'!$J$8,'Budget 24-25'!A21)))&amp;", "&amp;(ISNUMBER(SEARCH('Backend Coding'!$J$9,'Budget 24-25'!A21)))&amp;", "&amp;(ISNUMBER(SEARCH('Backend Coding'!$J$10,'Budget 24-25'!A21)))&amp;", "&amp;(ISNUMBER(SEARCH('Backend Coding'!$J$11,'Budget 24-25'!A21)))&amp;", "&amp;(ISNUMBER(SEARCH('Backend Coding'!$J$12,'Budget 24-25'!A21)))&amp;", "&amp;(ISNUMBER(SEARCH('Backend Coding'!$J$13,'Budget 24-25'!A21)))&amp;", "&amp;(ISNUMBER(SEARCH('Backend Coding'!$J$14,'Budget 24-25'!A21)))&amp;", "&amp;(ISNUMBER(SEARCH('Backend Coding'!$J$15,'Budget 24-25'!A21)))&amp;", "&amp;(ISNUMBER(SEARCH('Backend Coding'!$J$16,'Budget 24-25'!A21)))&amp;", "&amp;(ISNUMBER(SEARCH('Backend Coding'!$J$17,'Budget 24-25'!A21)))&amp;", "&amp;(ISNUMBER(SEARCH('Backend Coding'!$J$18,'Budget 24-25'!A21)))&amp;", "&amp;(ISNUMBER(SEARCH('Backend Coding'!$J$19,'Budget 24-25'!A21)))&amp;", "&amp;(ISNUMBER(SEARCH('Backend Coding'!$J$20,'Budget 24-25'!A21)))&amp;", "&amp;(ISNUMBER(SEARCH('Backend Coding'!$J$21,'Budget 24-25'!A21)))&amp;", "&amp;(ISNUMBER(SEARCH('Backend Coding'!$J$22,'Budget 24-25'!A21)))&amp;", "&amp;(ISNUMBER(SEARCH('Backend Coding'!$J$23,'Budget 24-25'!A21)))&amp;", "&amp;(ISNUMBER(SEARCH('Backend Coding'!$J$24,'Budget 24-25'!A21)))&amp;", "&amp;(ISNUMBER(SEARCH('Backend Coding'!$J$25,'Budget 24-25'!A21)))&amp;", "&amp;(ISNUMBER(SEARCH('Backend Coding'!$J$26,'Budget 24-25'!A21)))</f>
        <v>FALSE, FALSE, FALSE, FALSE, FALSE, FALSE, FALSE, FALSE, FALSE, FALSE, FALSE, FALSE, FALSE, FALSE, FALSE, FALSE, FALSE, FALSE, FALSE, FALSE, FALSE, FALSE, FALSE, FALSE, FALSE</v>
      </c>
    </row>
    <row r="22" spans="1:21" ht="14.25" customHeight="1">
      <c r="A22" s="65" t="s">
        <v>41</v>
      </c>
      <c r="B22" s="60" t="s">
        <v>135</v>
      </c>
      <c r="C22" s="70"/>
      <c r="D22" s="70"/>
      <c r="E22" s="70"/>
      <c r="F22" s="70"/>
      <c r="G22" s="70"/>
      <c r="H22" s="70"/>
      <c r="I22" s="71" t="s">
        <v>134</v>
      </c>
      <c r="J22" s="71">
        <v>410</v>
      </c>
      <c r="K22" s="62"/>
      <c r="L22" s="62"/>
      <c r="M22" s="63"/>
      <c r="N22" s="63"/>
      <c r="O22" s="63">
        <v>2000</v>
      </c>
      <c r="P22" s="46">
        <f t="shared" si="0"/>
        <v>2000</v>
      </c>
      <c r="Q22" s="69" t="str">
        <f>(ISNUMBER(SEARCH('Backend Coding'!$B$2,'Budget 24-25'!A22)))&amp;", "&amp;(ISNUMBER(SEARCH('Backend Coding'!$B$3,'Budget 24-25'!A22)))&amp;", "&amp;(ISNUMBER(SEARCH('Backend Coding'!$B$4,'Budget 24-25'!A22)))&amp;", "&amp;(ISNUMBER(SEARCH('Backend Coding'!$B$5,'Budget 24-25'!A22)))&amp;", "&amp;(ISNUMBER(SEARCH('Backend Coding'!$B$6,'Budget 24-25'!A22)))&amp;", "&amp;(ISNUMBER(SEARCH('Backend Coding'!$B$7,'Budget 24-25'!A22)))&amp;", "&amp;(ISNUMBER(SEARCH('Backend Coding'!$B$8,'Budget 24-25'!A22)))&amp;", "&amp;(ISNUMBER(SEARCH('Backend Coding'!$B$9,'Budget 24-25'!A22)))&amp;", "&amp;(ISNUMBER(SEARCH('Backend Coding'!$B$10,'Budget 24-25'!A22)))&amp;", "&amp;(ISNUMBER(SEARCH('Backend Coding'!$B$11,'Budget 24-25'!A22)))&amp;", "&amp;(ISNUMBER(SEARCH('Backend Coding'!$B$12,'Budget 24-25'!A22)))&amp;", "&amp;(ISNUMBER(SEARCH('Backend Coding'!$B$13,'Budget 24-25'!A22)))&amp;", "&amp;(ISNUMBER(SEARCH('Backend Coding'!$B$14,'Budget 24-25'!A22)))&amp;", "&amp;(ISNUMBER(SEARCH('Backend Coding'!$B$15,'Budget 24-25'!A22)))&amp;", "&amp;(ISNUMBER(SEARCH('Backend Coding'!$B$16,'Budget 24-25'!A22)))&amp;", "&amp;(ISNUMBER(SEARCH('Backend Coding'!$B$17,'Budget 24-25'!A22)))&amp;", "&amp;(ISNUMBER(SEARCH('Backend Coding'!$B$18,'Budget 24-25'!A22)))&amp;", "&amp;(ISNUMBER(SEARCH('Backend Coding'!$B$19,'Budget 24-25'!A22)))&amp;", "&amp;(ISNUMBER(SEARCH('Backend Coding'!$B$20,'Budget 24-25'!A22)))&amp;", "&amp;(ISNUMBER(SEARCH('Backend Coding'!$B$21,'Budget 24-25'!A22)))&amp;", "&amp;(ISNUMBER(SEARCH('Backend Coding'!$B$22,'Budget 24-25'!A22)))&amp;", "&amp;(ISNUMBER(SEARCH('Backend Coding'!$B$23,'Budget 24-25'!A22)))&amp;", "&amp;(ISNUMBER(SEARCH('Backend Coding'!$B$24,'Budget 24-25'!A22)))&amp;", "&amp;(ISNUMBER(SEARCH('Backend Coding'!$B$25,'Budget 24-25'!A22)))&amp;", "&amp;(ISNUMBER(SEARCH('Backend Coding'!$B$26,'Budget 24-25'!A22)))</f>
        <v>FALSE, FALSE, FALSE, FALSE, FALSE, FALSE, FALSE, FALSE, FALSE, FALSE, FALSE, FALSE, FALSE, FALSE, FALSE, FALSE, FALSE, FALSE, FALSE, FALSE, FALSE, FALSE, FALSE, FALSE, FALSE</v>
      </c>
      <c r="R22" s="69" t="str">
        <f>(ISNUMBER(SEARCH('Backend Coding'!$D$2,'Budget 24-25'!A22)))&amp;", "&amp;(ISNUMBER(SEARCH('Backend Coding'!$D$3,'Budget 24-25'!A22)))&amp;", "&amp;(ISNUMBER(SEARCH('Backend Coding'!$D$4,'Budget 24-25'!A22)))&amp;", "&amp;(ISNUMBER(SEARCH('Backend Coding'!$D$5,'Budget 24-25'!A22)))&amp;", "&amp;(ISNUMBER(SEARCH('Backend Coding'!$D$6,'Budget 24-25'!A22)))&amp;", "&amp;(ISNUMBER(SEARCH('Backend Coding'!$D$7,'Budget 24-25'!A22)))&amp;", "&amp;(ISNUMBER(SEARCH('Backend Coding'!$D$8,'Budget 24-25'!A22)))&amp;", "&amp;(ISNUMBER(SEARCH('Backend Coding'!$D$9,'Budget 24-25'!A22)))&amp;", "&amp;(ISNUMBER(SEARCH('Backend Coding'!$D$10,'Budget 24-25'!A22)))&amp;", "&amp;(ISNUMBER(SEARCH('Backend Coding'!$D$11,'Budget 24-25'!A22)))&amp;", "&amp;(ISNUMBER(SEARCH('Backend Coding'!$D$12,'Budget 24-25'!A22)))&amp;", "&amp;(ISNUMBER(SEARCH('Backend Coding'!$D$13,'Budget 24-25'!A22)))&amp;", "&amp;(ISNUMBER(SEARCH('Backend Coding'!$D$14,'Budget 24-25'!A22)))&amp;", "&amp;(ISNUMBER(SEARCH('Backend Coding'!$D$15,'Budget 24-25'!A22)))&amp;", "&amp;(ISNUMBER(SEARCH('Backend Coding'!$D$16,'Budget 24-25'!A22)))&amp;", "&amp;(ISNUMBER(SEARCH('Backend Coding'!$D$17,'Budget 24-25'!A22)))&amp;", "&amp;(ISNUMBER(SEARCH('Backend Coding'!$D$18,'Budget 24-25'!A22)))&amp;", "&amp;(ISNUMBER(SEARCH('Backend Coding'!$D$19,'Budget 24-25'!A22)))&amp;", "&amp;(ISNUMBER(SEARCH('Backend Coding'!$D$20,'Budget 24-25'!A22)))&amp;", "&amp;(ISNUMBER(SEARCH('Backend Coding'!$D$21,'Budget 24-25'!A22)))&amp;", "&amp;(ISNUMBER(SEARCH('Backend Coding'!$D$22,'Budget 24-25'!A22)))&amp;", "&amp;(ISNUMBER(SEARCH('Backend Coding'!$D$23,'Budget 24-25'!A22)))&amp;", "&amp;(ISNUMBER(SEARCH('Backend Coding'!$D$24,'Budget 24-25'!A22)))&amp;", "&amp;(ISNUMBER(SEARCH('Backend Coding'!$D$25,'Budget 24-25'!A22)))&amp;", "&amp;(ISNUMBER(SEARCH('Backend Coding'!$D$26,'Budget 24-25'!A22)))</f>
        <v>FALSE, FALSE, FALSE, FALSE, FALSE, FALSE, FALSE, FALSE, FALSE, FALSE, FALSE, FALSE, FALSE, FALSE, FALSE, FALSE, FALSE, FALSE, FALSE, FALSE, FALSE, FALSE, FALSE, FALSE, FALSE</v>
      </c>
      <c r="S22" s="69" t="str">
        <f>(ISNUMBER(SEARCH('Backend Coding'!$F$2,'Budget 24-25'!A22)))&amp;", "&amp;(ISNUMBER(SEARCH('Backend Coding'!$F$3,'Budget 24-25'!A22)))&amp;", "&amp;(ISNUMBER(SEARCH('Backend Coding'!$F$4,'Budget 24-25'!A22)))&amp;", "&amp;(ISNUMBER(SEARCH('Backend Coding'!$F$5,'Budget 24-25'!A22)))&amp;", "&amp;(ISNUMBER(SEARCH('Backend Coding'!$F$6,'Budget 24-25'!A22)))&amp;", "&amp;(ISNUMBER(SEARCH('Backend Coding'!$F$7,'Budget 24-25'!A22)))&amp;", "&amp;(ISNUMBER(SEARCH('Backend Coding'!$F$8,'Budget 24-25'!A22)))&amp;", "&amp;(ISNUMBER(SEARCH('Backend Coding'!$F$9,'Budget 24-25'!A22)))&amp;", "&amp;(ISNUMBER(SEARCH('Backend Coding'!$F$10,'Budget 24-25'!A22)))&amp;", "&amp;(ISNUMBER(SEARCH('Backend Coding'!$F$11,'Budget 24-25'!A22)))&amp;", "&amp;(ISNUMBER(SEARCH('Backend Coding'!$F$12,'Budget 24-25'!A22)))&amp;", "&amp;(ISNUMBER(SEARCH('Backend Coding'!$F$13,'Budget 24-25'!A22)))&amp;", "&amp;(ISNUMBER(SEARCH('Backend Coding'!$F$14,'Budget 24-25'!A22)))&amp;", "&amp;(ISNUMBER(SEARCH('Backend Coding'!$F$15,'Budget 24-25'!A22)))&amp;", "&amp;(ISNUMBER(SEARCH('Backend Coding'!$F$16,'Budget 24-25'!A22)))&amp;", "&amp;(ISNUMBER(SEARCH('Backend Coding'!$F$17,'Budget 24-25'!A22)))&amp;", "&amp;(ISNUMBER(SEARCH('Backend Coding'!$F$18,'Budget 24-25'!A22)))&amp;", "&amp;(ISNUMBER(SEARCH('Backend Coding'!$F$19,'Budget 24-25'!A22)))&amp;", "&amp;(ISNUMBER(SEARCH('Backend Coding'!$F$20,'Budget 24-25'!A22)))&amp;", "&amp;(ISNUMBER(SEARCH('Backend Coding'!$F$21,'Budget 24-25'!A22)))&amp;", "&amp;(ISNUMBER(SEARCH('Backend Coding'!$F$22,'Budget 24-25'!A22)))&amp;", "&amp;(ISNUMBER(SEARCH('Backend Coding'!$F$23,'Budget 24-25'!A22)))&amp;", "&amp;(ISNUMBER(SEARCH('Backend Coding'!$F$24,'Budget 24-25'!A22)))&amp;", "&amp;(ISNUMBER(SEARCH('Backend Coding'!$F$25,'Budget 24-25'!A22)))&amp;", "&amp;(ISNUMBER(SEARCH('Backend Coding'!$F$26,'Budget 24-25'!A22)))</f>
        <v>FALSE, FALSE, FALSE, FALSE, FALSE, FALSE, FALSE, FALSE, FALSE, FALSE, FALSE, FALSE, FALSE, FALSE, FALSE, FALSE, FALSE, FALSE, FALSE, FALSE, FALSE, FALSE, FALSE, FALSE, FALSE</v>
      </c>
      <c r="T22" s="69" t="str">
        <f>(ISNUMBER(SEARCH('Backend Coding'!$H$2,'Budget 24-25'!A22)))&amp;", "&amp;(ISNUMBER(SEARCH('Backend Coding'!$H$3,'Budget 24-25'!A22)))&amp;", "&amp;(ISNUMBER(SEARCH('Backend Coding'!$H$4,'Budget 24-25'!A22)))&amp;", "&amp;(ISNUMBER(SEARCH('Backend Coding'!$H$5,'Budget 24-25'!A22)))&amp;", "&amp;(ISNUMBER(SEARCH('Backend Coding'!$H$6,'Budget 24-25'!A22)))&amp;", "&amp;(ISNUMBER(SEARCH('Backend Coding'!$H$7,'Budget 24-25'!A22)))&amp;", "&amp;(ISNUMBER(SEARCH('Backend Coding'!$H$8,'Budget 24-25'!A22)))&amp;", "&amp;(ISNUMBER(SEARCH('Backend Coding'!$H$9,'Budget 24-25'!A22)))&amp;", "&amp;(ISNUMBER(SEARCH('Backend Coding'!$H$10,'Budget 24-25'!A22)))&amp;", "&amp;(ISNUMBER(SEARCH('Backend Coding'!$H$11,'Budget 24-25'!A22)))&amp;", "&amp;(ISNUMBER(SEARCH('Backend Coding'!$H$12,'Budget 24-25'!A22)))&amp;", "&amp;(ISNUMBER(SEARCH('Backend Coding'!$H$13,'Budget 24-25'!A22)))&amp;", "&amp;(ISNUMBER(SEARCH('Backend Coding'!$H$14,'Budget 24-25'!A22)))&amp;", "&amp;(ISNUMBER(SEARCH('Backend Coding'!$H$15,'Budget 24-25'!A22)))&amp;", "&amp;(ISNUMBER(SEARCH('Backend Coding'!$H$16,'Budget 24-25'!A22)))&amp;", "&amp;(ISNUMBER(SEARCH('Backend Coding'!$H$17,'Budget 24-25'!A22)))&amp;", "&amp;(ISNUMBER(SEARCH('Backend Coding'!$H$18,'Budget 24-25'!A22)))&amp;", "&amp;(ISNUMBER(SEARCH('Backend Coding'!$H$19,'Budget 24-25'!A22)))&amp;", "&amp;(ISNUMBER(SEARCH('Backend Coding'!$H$20,'Budget 24-25'!A22)))&amp;", "&amp;(ISNUMBER(SEARCH('Backend Coding'!$H$21,'Budget 24-25'!A22)))&amp;", "&amp;(ISNUMBER(SEARCH('Backend Coding'!$H$22,'Budget 24-25'!A22)))&amp;", "&amp;(ISNUMBER(SEARCH('Backend Coding'!$H$23,'Budget 24-25'!A22)))&amp;", "&amp;(ISNUMBER(SEARCH('Backend Coding'!$H$24,'Budget 24-25'!A22)))&amp;", "&amp;(ISNUMBER(SEARCH('Backend Coding'!$H$25,'Budget 24-25'!A22)))&amp;", "&amp;(ISNUMBER(SEARCH('Backend Coding'!$H$26,'Budget 24-25'!A22)))</f>
        <v>FALSE, FALSE, FALSE, FALSE, FALSE, FALSE, FALSE, FALSE, FALSE, FALSE, FALSE, FALSE, FALSE, FALSE, FALSE, FALSE, FALSE, FALSE, FALSE, FALSE, FALSE, FALSE, FALSE, FALSE, FALSE</v>
      </c>
      <c r="U22" s="69" t="str">
        <f>(ISNUMBER(SEARCH('Backend Coding'!$J$2,'Budget 24-25'!A22)))&amp;", "&amp;(ISNUMBER(SEARCH('Backend Coding'!$J$3,'Budget 24-25'!A22)))&amp;", "&amp;(ISNUMBER(SEARCH('Backend Coding'!$J$4,'Budget 24-25'!A22)))&amp;", "&amp;(ISNUMBER(SEARCH('Backend Coding'!$J$5,'Budget 24-25'!A22)))&amp;", "&amp;(ISNUMBER(SEARCH('Backend Coding'!$J$6,'Budget 24-25'!A22)))&amp;", "&amp;(ISNUMBER(SEARCH('Backend Coding'!$J$7,'Budget 24-25'!A22)))&amp;", "&amp;(ISNUMBER(SEARCH('Backend Coding'!$J$8,'Budget 24-25'!A22)))&amp;", "&amp;(ISNUMBER(SEARCH('Backend Coding'!$J$9,'Budget 24-25'!A22)))&amp;", "&amp;(ISNUMBER(SEARCH('Backend Coding'!$J$10,'Budget 24-25'!A22)))&amp;", "&amp;(ISNUMBER(SEARCH('Backend Coding'!$J$11,'Budget 24-25'!A22)))&amp;", "&amp;(ISNUMBER(SEARCH('Backend Coding'!$J$12,'Budget 24-25'!A22)))&amp;", "&amp;(ISNUMBER(SEARCH('Backend Coding'!$J$13,'Budget 24-25'!A22)))&amp;", "&amp;(ISNUMBER(SEARCH('Backend Coding'!$J$14,'Budget 24-25'!A22)))&amp;", "&amp;(ISNUMBER(SEARCH('Backend Coding'!$J$15,'Budget 24-25'!A22)))&amp;", "&amp;(ISNUMBER(SEARCH('Backend Coding'!$J$16,'Budget 24-25'!A22)))&amp;", "&amp;(ISNUMBER(SEARCH('Backend Coding'!$J$17,'Budget 24-25'!A22)))&amp;", "&amp;(ISNUMBER(SEARCH('Backend Coding'!$J$18,'Budget 24-25'!A22)))&amp;", "&amp;(ISNUMBER(SEARCH('Backend Coding'!$J$19,'Budget 24-25'!A22)))&amp;", "&amp;(ISNUMBER(SEARCH('Backend Coding'!$J$20,'Budget 24-25'!A22)))&amp;", "&amp;(ISNUMBER(SEARCH('Backend Coding'!$J$21,'Budget 24-25'!A22)))&amp;", "&amp;(ISNUMBER(SEARCH('Backend Coding'!$J$22,'Budget 24-25'!A22)))&amp;", "&amp;(ISNUMBER(SEARCH('Backend Coding'!$J$23,'Budget 24-25'!A22)))&amp;", "&amp;(ISNUMBER(SEARCH('Backend Coding'!$J$24,'Budget 24-25'!A22)))&amp;", "&amp;(ISNUMBER(SEARCH('Backend Coding'!$J$25,'Budget 24-25'!A22)))&amp;", "&amp;(ISNUMBER(SEARCH('Backend Coding'!$J$26,'Budget 24-25'!A22)))</f>
        <v>FALSE, FALSE, FALSE, FALSE, FALSE, FALSE, FALSE, FALSE, FALSE, FALSE, FALSE, FALSE, FALSE, FALSE, FALSE, FALSE, FALSE, FALSE, FALSE, FALSE, FALSE, FALSE, FALSE, FALSE, FALSE</v>
      </c>
    </row>
    <row r="23" spans="1:21" ht="14.25" customHeight="1">
      <c r="A23" s="24" t="s">
        <v>77</v>
      </c>
      <c r="B23" s="60" t="s">
        <v>136</v>
      </c>
      <c r="C23" s="70"/>
      <c r="D23" s="70"/>
      <c r="E23" s="70"/>
      <c r="F23" s="70"/>
      <c r="G23" s="70"/>
      <c r="H23" s="70"/>
      <c r="I23" s="71" t="s">
        <v>119</v>
      </c>
      <c r="J23" s="71">
        <v>460</v>
      </c>
      <c r="K23" s="62"/>
      <c r="L23" s="62"/>
      <c r="M23" s="63"/>
      <c r="N23" s="63"/>
      <c r="O23" s="76">
        <v>2963.94</v>
      </c>
      <c r="P23" s="46">
        <f t="shared" si="0"/>
        <v>2963.94</v>
      </c>
      <c r="Q23" s="69" t="str">
        <f>(ISNUMBER(SEARCH('Backend Coding'!$B$2,'Budget 24-25'!A23)))&amp;", "&amp;(ISNUMBER(SEARCH('Backend Coding'!$B$3,'Budget 24-25'!A23)))&amp;", "&amp;(ISNUMBER(SEARCH('Backend Coding'!$B$4,'Budget 24-25'!A23)))&amp;", "&amp;(ISNUMBER(SEARCH('Backend Coding'!$B$5,'Budget 24-25'!A23)))&amp;", "&amp;(ISNUMBER(SEARCH('Backend Coding'!$B$6,'Budget 24-25'!A23)))&amp;", "&amp;(ISNUMBER(SEARCH('Backend Coding'!$B$7,'Budget 24-25'!A23)))&amp;", "&amp;(ISNUMBER(SEARCH('Backend Coding'!$B$8,'Budget 24-25'!A23)))&amp;", "&amp;(ISNUMBER(SEARCH('Backend Coding'!$B$9,'Budget 24-25'!A23)))&amp;", "&amp;(ISNUMBER(SEARCH('Backend Coding'!$B$10,'Budget 24-25'!A23)))&amp;", "&amp;(ISNUMBER(SEARCH('Backend Coding'!$B$11,'Budget 24-25'!A23)))&amp;", "&amp;(ISNUMBER(SEARCH('Backend Coding'!$B$12,'Budget 24-25'!A23)))&amp;", "&amp;(ISNUMBER(SEARCH('Backend Coding'!$B$13,'Budget 24-25'!A23)))&amp;", "&amp;(ISNUMBER(SEARCH('Backend Coding'!$B$14,'Budget 24-25'!A23)))&amp;", "&amp;(ISNUMBER(SEARCH('Backend Coding'!$B$15,'Budget 24-25'!A23)))&amp;", "&amp;(ISNUMBER(SEARCH('Backend Coding'!$B$16,'Budget 24-25'!A23)))&amp;", "&amp;(ISNUMBER(SEARCH('Backend Coding'!$B$17,'Budget 24-25'!A23)))&amp;", "&amp;(ISNUMBER(SEARCH('Backend Coding'!$B$18,'Budget 24-25'!A23)))&amp;", "&amp;(ISNUMBER(SEARCH('Backend Coding'!$B$19,'Budget 24-25'!A23)))&amp;", "&amp;(ISNUMBER(SEARCH('Backend Coding'!$B$20,'Budget 24-25'!A23)))&amp;", "&amp;(ISNUMBER(SEARCH('Backend Coding'!$B$21,'Budget 24-25'!A23)))&amp;", "&amp;(ISNUMBER(SEARCH('Backend Coding'!$B$22,'Budget 24-25'!A23)))&amp;", "&amp;(ISNUMBER(SEARCH('Backend Coding'!$B$23,'Budget 24-25'!A23)))&amp;", "&amp;(ISNUMBER(SEARCH('Backend Coding'!$B$24,'Budget 24-25'!A23)))&amp;", "&amp;(ISNUMBER(SEARCH('Backend Coding'!$B$25,'Budget 24-25'!A23)))&amp;", "&amp;(ISNUMBER(SEARCH('Backend Coding'!$B$26,'Budget 24-25'!A23)))</f>
        <v>FALSE, FALSE, FALSE, FALSE, FALSE, FALSE, FALSE, FALSE, FALSE, FALSE, FALSE, FALSE, FALSE, FALSE, FALSE, FALSE, FALSE, FALSE, FALSE, FALSE, FALSE, FALSE, FALSE, FALSE, FALSE</v>
      </c>
      <c r="R23" s="69" t="str">
        <f>(ISNUMBER(SEARCH('Backend Coding'!$D$2,'Budget 24-25'!A23)))&amp;", "&amp;(ISNUMBER(SEARCH('Backend Coding'!$D$3,'Budget 24-25'!A23)))&amp;", "&amp;(ISNUMBER(SEARCH('Backend Coding'!$D$4,'Budget 24-25'!A23)))&amp;", "&amp;(ISNUMBER(SEARCH('Backend Coding'!$D$5,'Budget 24-25'!A23)))&amp;", "&amp;(ISNUMBER(SEARCH('Backend Coding'!$D$6,'Budget 24-25'!A23)))&amp;", "&amp;(ISNUMBER(SEARCH('Backend Coding'!$D$7,'Budget 24-25'!A23)))&amp;", "&amp;(ISNUMBER(SEARCH('Backend Coding'!$D$8,'Budget 24-25'!A23)))&amp;", "&amp;(ISNUMBER(SEARCH('Backend Coding'!$D$9,'Budget 24-25'!A23)))&amp;", "&amp;(ISNUMBER(SEARCH('Backend Coding'!$D$10,'Budget 24-25'!A23)))&amp;", "&amp;(ISNUMBER(SEARCH('Backend Coding'!$D$11,'Budget 24-25'!A23)))&amp;", "&amp;(ISNUMBER(SEARCH('Backend Coding'!$D$12,'Budget 24-25'!A23)))&amp;", "&amp;(ISNUMBER(SEARCH('Backend Coding'!$D$13,'Budget 24-25'!A23)))&amp;", "&amp;(ISNUMBER(SEARCH('Backend Coding'!$D$14,'Budget 24-25'!A23)))&amp;", "&amp;(ISNUMBER(SEARCH('Backend Coding'!$D$15,'Budget 24-25'!A23)))&amp;", "&amp;(ISNUMBER(SEARCH('Backend Coding'!$D$16,'Budget 24-25'!A23)))&amp;", "&amp;(ISNUMBER(SEARCH('Backend Coding'!$D$17,'Budget 24-25'!A23)))&amp;", "&amp;(ISNUMBER(SEARCH('Backend Coding'!$D$18,'Budget 24-25'!A23)))&amp;", "&amp;(ISNUMBER(SEARCH('Backend Coding'!$D$19,'Budget 24-25'!A23)))&amp;", "&amp;(ISNUMBER(SEARCH('Backend Coding'!$D$20,'Budget 24-25'!A23)))&amp;", "&amp;(ISNUMBER(SEARCH('Backend Coding'!$D$21,'Budget 24-25'!A23)))&amp;", "&amp;(ISNUMBER(SEARCH('Backend Coding'!$D$22,'Budget 24-25'!A23)))&amp;", "&amp;(ISNUMBER(SEARCH('Backend Coding'!$D$23,'Budget 24-25'!A23)))&amp;", "&amp;(ISNUMBER(SEARCH('Backend Coding'!$D$24,'Budget 24-25'!A23)))&amp;", "&amp;(ISNUMBER(SEARCH('Backend Coding'!$D$25,'Budget 24-25'!A23)))&amp;", "&amp;(ISNUMBER(SEARCH('Backend Coding'!$D$26,'Budget 24-25'!A23)))</f>
        <v>FALSE, FALSE, FALSE, FALSE, FALSE, FALSE, FALSE, FALSE, FALSE, FALSE, FALSE, FALSE, FALSE, FALSE, FALSE, FALSE, FALSE, FALSE, FALSE, FALSE, FALSE, FALSE, FALSE, FALSE, FALSE</v>
      </c>
      <c r="S23" s="69" t="str">
        <f>(ISNUMBER(SEARCH('Backend Coding'!$F$2,'Budget 24-25'!A23)))&amp;", "&amp;(ISNUMBER(SEARCH('Backend Coding'!$F$3,'Budget 24-25'!A23)))&amp;", "&amp;(ISNUMBER(SEARCH('Backend Coding'!$F$4,'Budget 24-25'!A23)))&amp;", "&amp;(ISNUMBER(SEARCH('Backend Coding'!$F$5,'Budget 24-25'!A23)))&amp;", "&amp;(ISNUMBER(SEARCH('Backend Coding'!$F$6,'Budget 24-25'!A23)))&amp;", "&amp;(ISNUMBER(SEARCH('Backend Coding'!$F$7,'Budget 24-25'!A23)))&amp;", "&amp;(ISNUMBER(SEARCH('Backend Coding'!$F$8,'Budget 24-25'!A23)))&amp;", "&amp;(ISNUMBER(SEARCH('Backend Coding'!$F$9,'Budget 24-25'!A23)))&amp;", "&amp;(ISNUMBER(SEARCH('Backend Coding'!$F$10,'Budget 24-25'!A23)))&amp;", "&amp;(ISNUMBER(SEARCH('Backend Coding'!$F$11,'Budget 24-25'!A23)))&amp;", "&amp;(ISNUMBER(SEARCH('Backend Coding'!$F$12,'Budget 24-25'!A23)))&amp;", "&amp;(ISNUMBER(SEARCH('Backend Coding'!$F$13,'Budget 24-25'!A23)))&amp;", "&amp;(ISNUMBER(SEARCH('Backend Coding'!$F$14,'Budget 24-25'!A23)))&amp;", "&amp;(ISNUMBER(SEARCH('Backend Coding'!$F$15,'Budget 24-25'!A23)))&amp;", "&amp;(ISNUMBER(SEARCH('Backend Coding'!$F$16,'Budget 24-25'!A23)))&amp;", "&amp;(ISNUMBER(SEARCH('Backend Coding'!$F$17,'Budget 24-25'!A23)))&amp;", "&amp;(ISNUMBER(SEARCH('Backend Coding'!$F$18,'Budget 24-25'!A23)))&amp;", "&amp;(ISNUMBER(SEARCH('Backend Coding'!$F$19,'Budget 24-25'!A23)))&amp;", "&amp;(ISNUMBER(SEARCH('Backend Coding'!$F$20,'Budget 24-25'!A23)))&amp;", "&amp;(ISNUMBER(SEARCH('Backend Coding'!$F$21,'Budget 24-25'!A23)))&amp;", "&amp;(ISNUMBER(SEARCH('Backend Coding'!$F$22,'Budget 24-25'!A23)))&amp;", "&amp;(ISNUMBER(SEARCH('Backend Coding'!$F$23,'Budget 24-25'!A23)))&amp;", "&amp;(ISNUMBER(SEARCH('Backend Coding'!$F$24,'Budget 24-25'!A23)))&amp;", "&amp;(ISNUMBER(SEARCH('Backend Coding'!$F$25,'Budget 24-25'!A23)))&amp;", "&amp;(ISNUMBER(SEARCH('Backend Coding'!$F$26,'Budget 24-25'!A23)))</f>
        <v>FALSE, FALSE, FALSE, FALSE, FALSE, FALSE, FALSE, FALSE, FALSE, FALSE, FALSE, FALSE, FALSE, FALSE, FALSE, FALSE, FALSE, FALSE, FALSE, FALSE, FALSE, FALSE, FALSE, FALSE, FALSE</v>
      </c>
      <c r="T23" s="69" t="str">
        <f>(ISNUMBER(SEARCH('Backend Coding'!$H$2,'Budget 24-25'!A23)))&amp;", "&amp;(ISNUMBER(SEARCH('Backend Coding'!$H$3,'Budget 24-25'!A23)))&amp;", "&amp;(ISNUMBER(SEARCH('Backend Coding'!$H$4,'Budget 24-25'!A23)))&amp;", "&amp;(ISNUMBER(SEARCH('Backend Coding'!$H$5,'Budget 24-25'!A23)))&amp;", "&amp;(ISNUMBER(SEARCH('Backend Coding'!$H$6,'Budget 24-25'!A23)))&amp;", "&amp;(ISNUMBER(SEARCH('Backend Coding'!$H$7,'Budget 24-25'!A23)))&amp;", "&amp;(ISNUMBER(SEARCH('Backend Coding'!$H$8,'Budget 24-25'!A23)))&amp;", "&amp;(ISNUMBER(SEARCH('Backend Coding'!$H$9,'Budget 24-25'!A23)))&amp;", "&amp;(ISNUMBER(SEARCH('Backend Coding'!$H$10,'Budget 24-25'!A23)))&amp;", "&amp;(ISNUMBER(SEARCH('Backend Coding'!$H$11,'Budget 24-25'!A23)))&amp;", "&amp;(ISNUMBER(SEARCH('Backend Coding'!$H$12,'Budget 24-25'!A23)))&amp;", "&amp;(ISNUMBER(SEARCH('Backend Coding'!$H$13,'Budget 24-25'!A23)))&amp;", "&amp;(ISNUMBER(SEARCH('Backend Coding'!$H$14,'Budget 24-25'!A23)))&amp;", "&amp;(ISNUMBER(SEARCH('Backend Coding'!$H$15,'Budget 24-25'!A23)))&amp;", "&amp;(ISNUMBER(SEARCH('Backend Coding'!$H$16,'Budget 24-25'!A23)))&amp;", "&amp;(ISNUMBER(SEARCH('Backend Coding'!$H$17,'Budget 24-25'!A23)))&amp;", "&amp;(ISNUMBER(SEARCH('Backend Coding'!$H$18,'Budget 24-25'!A23)))&amp;", "&amp;(ISNUMBER(SEARCH('Backend Coding'!$H$19,'Budget 24-25'!A23)))&amp;", "&amp;(ISNUMBER(SEARCH('Backend Coding'!$H$20,'Budget 24-25'!A23)))&amp;", "&amp;(ISNUMBER(SEARCH('Backend Coding'!$H$21,'Budget 24-25'!A23)))&amp;", "&amp;(ISNUMBER(SEARCH('Backend Coding'!$H$22,'Budget 24-25'!A23)))&amp;", "&amp;(ISNUMBER(SEARCH('Backend Coding'!$H$23,'Budget 24-25'!A23)))&amp;", "&amp;(ISNUMBER(SEARCH('Backend Coding'!$H$24,'Budget 24-25'!A23)))&amp;", "&amp;(ISNUMBER(SEARCH('Backend Coding'!$H$25,'Budget 24-25'!A23)))&amp;", "&amp;(ISNUMBER(SEARCH('Backend Coding'!$H$26,'Budget 24-25'!A23)))</f>
        <v>FALSE, FALSE, FALSE, FALSE, FALSE, FALSE, FALSE, FALSE, FALSE, FALSE, FALSE, FALSE, FALSE, FALSE, FALSE, FALSE, FALSE, FALSE, FALSE, FALSE, FALSE, FALSE, FALSE, FALSE, FALSE</v>
      </c>
      <c r="U23" s="69" t="str">
        <f>(ISNUMBER(SEARCH('Backend Coding'!$J$2,'Budget 24-25'!A23)))&amp;", "&amp;(ISNUMBER(SEARCH('Backend Coding'!$J$3,'Budget 24-25'!A23)))&amp;", "&amp;(ISNUMBER(SEARCH('Backend Coding'!$J$4,'Budget 24-25'!A23)))&amp;", "&amp;(ISNUMBER(SEARCH('Backend Coding'!$J$5,'Budget 24-25'!A23)))&amp;", "&amp;(ISNUMBER(SEARCH('Backend Coding'!$J$6,'Budget 24-25'!A23)))&amp;", "&amp;(ISNUMBER(SEARCH('Backend Coding'!$J$7,'Budget 24-25'!A23)))&amp;", "&amp;(ISNUMBER(SEARCH('Backend Coding'!$J$8,'Budget 24-25'!A23)))&amp;", "&amp;(ISNUMBER(SEARCH('Backend Coding'!$J$9,'Budget 24-25'!A23)))&amp;", "&amp;(ISNUMBER(SEARCH('Backend Coding'!$J$10,'Budget 24-25'!A23)))&amp;", "&amp;(ISNUMBER(SEARCH('Backend Coding'!$J$11,'Budget 24-25'!A23)))&amp;", "&amp;(ISNUMBER(SEARCH('Backend Coding'!$J$12,'Budget 24-25'!A23)))&amp;", "&amp;(ISNUMBER(SEARCH('Backend Coding'!$J$13,'Budget 24-25'!A23)))&amp;", "&amp;(ISNUMBER(SEARCH('Backend Coding'!$J$14,'Budget 24-25'!A23)))&amp;", "&amp;(ISNUMBER(SEARCH('Backend Coding'!$J$15,'Budget 24-25'!A23)))&amp;", "&amp;(ISNUMBER(SEARCH('Backend Coding'!$J$16,'Budget 24-25'!A23)))&amp;", "&amp;(ISNUMBER(SEARCH('Backend Coding'!$J$17,'Budget 24-25'!A23)))&amp;", "&amp;(ISNUMBER(SEARCH('Backend Coding'!$J$18,'Budget 24-25'!A23)))&amp;", "&amp;(ISNUMBER(SEARCH('Backend Coding'!$J$19,'Budget 24-25'!A23)))&amp;", "&amp;(ISNUMBER(SEARCH('Backend Coding'!$J$20,'Budget 24-25'!A23)))&amp;", "&amp;(ISNUMBER(SEARCH('Backend Coding'!$J$21,'Budget 24-25'!A23)))&amp;", "&amp;(ISNUMBER(SEARCH('Backend Coding'!$J$22,'Budget 24-25'!A23)))&amp;", "&amp;(ISNUMBER(SEARCH('Backend Coding'!$J$23,'Budget 24-25'!A23)))&amp;", "&amp;(ISNUMBER(SEARCH('Backend Coding'!$J$24,'Budget 24-25'!A23)))&amp;", "&amp;(ISNUMBER(SEARCH('Backend Coding'!$J$25,'Budget 24-25'!A23)))&amp;", "&amp;(ISNUMBER(SEARCH('Backend Coding'!$J$26,'Budget 24-25'!A23)))</f>
        <v>FALSE, FALSE, FALSE, FALSE, FALSE, FALSE, FALSE, FALSE, FALSE, FALSE, FALSE, FALSE, FALSE, FALSE, FALSE, FALSE, FALSE, FALSE, FALSE, FALSE, FALSE, FALSE, FALSE, FALSE, FALSE</v>
      </c>
    </row>
    <row r="24" spans="1:21" ht="14.25" customHeight="1">
      <c r="A24" s="24" t="s">
        <v>34</v>
      </c>
      <c r="B24" s="60" t="s">
        <v>137</v>
      </c>
      <c r="C24" s="70"/>
      <c r="D24" s="70"/>
      <c r="E24" s="70"/>
      <c r="F24" s="70"/>
      <c r="G24" s="70"/>
      <c r="H24" s="70"/>
      <c r="I24" s="71" t="s">
        <v>119</v>
      </c>
      <c r="J24" s="71">
        <v>410</v>
      </c>
      <c r="K24" s="62"/>
      <c r="L24" s="62"/>
      <c r="M24" s="63"/>
      <c r="N24" s="63"/>
      <c r="O24" s="77">
        <v>7500</v>
      </c>
      <c r="P24" s="46">
        <f t="shared" si="0"/>
        <v>7500</v>
      </c>
      <c r="Q24" s="69" t="str">
        <f>(ISNUMBER(SEARCH('Backend Coding'!$B$2,'Budget 24-25'!A24)))&amp;", "&amp;(ISNUMBER(SEARCH('Backend Coding'!$B$3,'Budget 24-25'!A24)))&amp;", "&amp;(ISNUMBER(SEARCH('Backend Coding'!$B$4,'Budget 24-25'!A24)))&amp;", "&amp;(ISNUMBER(SEARCH('Backend Coding'!$B$5,'Budget 24-25'!A24)))&amp;", "&amp;(ISNUMBER(SEARCH('Backend Coding'!$B$6,'Budget 24-25'!A24)))&amp;", "&amp;(ISNUMBER(SEARCH('Backend Coding'!$B$7,'Budget 24-25'!A24)))&amp;", "&amp;(ISNUMBER(SEARCH('Backend Coding'!$B$8,'Budget 24-25'!A24)))&amp;", "&amp;(ISNUMBER(SEARCH('Backend Coding'!$B$9,'Budget 24-25'!A24)))&amp;", "&amp;(ISNUMBER(SEARCH('Backend Coding'!$B$10,'Budget 24-25'!A24)))&amp;", "&amp;(ISNUMBER(SEARCH('Backend Coding'!$B$11,'Budget 24-25'!A24)))&amp;", "&amp;(ISNUMBER(SEARCH('Backend Coding'!$B$12,'Budget 24-25'!A24)))&amp;", "&amp;(ISNUMBER(SEARCH('Backend Coding'!$B$13,'Budget 24-25'!A24)))&amp;", "&amp;(ISNUMBER(SEARCH('Backend Coding'!$B$14,'Budget 24-25'!A24)))&amp;", "&amp;(ISNUMBER(SEARCH('Backend Coding'!$B$15,'Budget 24-25'!A24)))&amp;", "&amp;(ISNUMBER(SEARCH('Backend Coding'!$B$16,'Budget 24-25'!A24)))&amp;", "&amp;(ISNUMBER(SEARCH('Backend Coding'!$B$17,'Budget 24-25'!A24)))&amp;", "&amp;(ISNUMBER(SEARCH('Backend Coding'!$B$18,'Budget 24-25'!A24)))&amp;", "&amp;(ISNUMBER(SEARCH('Backend Coding'!$B$19,'Budget 24-25'!A24)))&amp;", "&amp;(ISNUMBER(SEARCH('Backend Coding'!$B$20,'Budget 24-25'!A24)))&amp;", "&amp;(ISNUMBER(SEARCH('Backend Coding'!$B$21,'Budget 24-25'!A24)))&amp;", "&amp;(ISNUMBER(SEARCH('Backend Coding'!$B$22,'Budget 24-25'!A24)))&amp;", "&amp;(ISNUMBER(SEARCH('Backend Coding'!$B$23,'Budget 24-25'!A24)))&amp;", "&amp;(ISNUMBER(SEARCH('Backend Coding'!$B$24,'Budget 24-25'!A24)))&amp;", "&amp;(ISNUMBER(SEARCH('Backend Coding'!$B$25,'Budget 24-25'!A24)))&amp;", "&amp;(ISNUMBER(SEARCH('Backend Coding'!$B$26,'Budget 24-25'!A24)))</f>
        <v>FALSE, FALSE, FALSE, FALSE, FALSE, FALSE, FALSE, FALSE, FALSE, FALSE, FALSE, FALSE, FALSE, FALSE, FALSE, FALSE, FALSE, FALSE, FALSE, FALSE, FALSE, FALSE, FALSE, FALSE, FALSE</v>
      </c>
      <c r="R24" s="69" t="str">
        <f>(ISNUMBER(SEARCH('Backend Coding'!$D$2,'Budget 24-25'!A24)))&amp;", "&amp;(ISNUMBER(SEARCH('Backend Coding'!$D$3,'Budget 24-25'!A24)))&amp;", "&amp;(ISNUMBER(SEARCH('Backend Coding'!$D$4,'Budget 24-25'!A24)))&amp;", "&amp;(ISNUMBER(SEARCH('Backend Coding'!$D$5,'Budget 24-25'!A24)))&amp;", "&amp;(ISNUMBER(SEARCH('Backend Coding'!$D$6,'Budget 24-25'!A24)))&amp;", "&amp;(ISNUMBER(SEARCH('Backend Coding'!$D$7,'Budget 24-25'!A24)))&amp;", "&amp;(ISNUMBER(SEARCH('Backend Coding'!$D$8,'Budget 24-25'!A24)))&amp;", "&amp;(ISNUMBER(SEARCH('Backend Coding'!$D$9,'Budget 24-25'!A24)))&amp;", "&amp;(ISNUMBER(SEARCH('Backend Coding'!$D$10,'Budget 24-25'!A24)))&amp;", "&amp;(ISNUMBER(SEARCH('Backend Coding'!$D$11,'Budget 24-25'!A24)))&amp;", "&amp;(ISNUMBER(SEARCH('Backend Coding'!$D$12,'Budget 24-25'!A24)))&amp;", "&amp;(ISNUMBER(SEARCH('Backend Coding'!$D$13,'Budget 24-25'!A24)))&amp;", "&amp;(ISNUMBER(SEARCH('Backend Coding'!$D$14,'Budget 24-25'!A24)))&amp;", "&amp;(ISNUMBER(SEARCH('Backend Coding'!$D$15,'Budget 24-25'!A24)))&amp;", "&amp;(ISNUMBER(SEARCH('Backend Coding'!$D$16,'Budget 24-25'!A24)))&amp;", "&amp;(ISNUMBER(SEARCH('Backend Coding'!$D$17,'Budget 24-25'!A24)))&amp;", "&amp;(ISNUMBER(SEARCH('Backend Coding'!$D$18,'Budget 24-25'!A24)))&amp;", "&amp;(ISNUMBER(SEARCH('Backend Coding'!$D$19,'Budget 24-25'!A24)))&amp;", "&amp;(ISNUMBER(SEARCH('Backend Coding'!$D$20,'Budget 24-25'!A24)))&amp;", "&amp;(ISNUMBER(SEARCH('Backend Coding'!$D$21,'Budget 24-25'!A24)))&amp;", "&amp;(ISNUMBER(SEARCH('Backend Coding'!$D$22,'Budget 24-25'!A24)))&amp;", "&amp;(ISNUMBER(SEARCH('Backend Coding'!$D$23,'Budget 24-25'!A24)))&amp;", "&amp;(ISNUMBER(SEARCH('Backend Coding'!$D$24,'Budget 24-25'!A24)))&amp;", "&amp;(ISNUMBER(SEARCH('Backend Coding'!$D$25,'Budget 24-25'!A24)))&amp;", "&amp;(ISNUMBER(SEARCH('Backend Coding'!$D$26,'Budget 24-25'!A24)))</f>
        <v>FALSE, FALSE, FALSE, FALSE, FALSE, FALSE, FALSE, FALSE, FALSE, FALSE, FALSE, FALSE, FALSE, FALSE, FALSE, FALSE, FALSE, FALSE, FALSE, FALSE, FALSE, FALSE, FALSE, FALSE, FALSE</v>
      </c>
      <c r="S24" s="69" t="str">
        <f>(ISNUMBER(SEARCH('Backend Coding'!$F$2,'Budget 24-25'!A24)))&amp;", "&amp;(ISNUMBER(SEARCH('Backend Coding'!$F$3,'Budget 24-25'!A24)))&amp;", "&amp;(ISNUMBER(SEARCH('Backend Coding'!$F$4,'Budget 24-25'!A24)))&amp;", "&amp;(ISNUMBER(SEARCH('Backend Coding'!$F$5,'Budget 24-25'!A24)))&amp;", "&amp;(ISNUMBER(SEARCH('Backend Coding'!$F$6,'Budget 24-25'!A24)))&amp;", "&amp;(ISNUMBER(SEARCH('Backend Coding'!$F$7,'Budget 24-25'!A24)))&amp;", "&amp;(ISNUMBER(SEARCH('Backend Coding'!$F$8,'Budget 24-25'!A24)))&amp;", "&amp;(ISNUMBER(SEARCH('Backend Coding'!$F$9,'Budget 24-25'!A24)))&amp;", "&amp;(ISNUMBER(SEARCH('Backend Coding'!$F$10,'Budget 24-25'!A24)))&amp;", "&amp;(ISNUMBER(SEARCH('Backend Coding'!$F$11,'Budget 24-25'!A24)))&amp;", "&amp;(ISNUMBER(SEARCH('Backend Coding'!$F$12,'Budget 24-25'!A24)))&amp;", "&amp;(ISNUMBER(SEARCH('Backend Coding'!$F$13,'Budget 24-25'!A24)))&amp;", "&amp;(ISNUMBER(SEARCH('Backend Coding'!$F$14,'Budget 24-25'!A24)))&amp;", "&amp;(ISNUMBER(SEARCH('Backend Coding'!$F$15,'Budget 24-25'!A24)))&amp;", "&amp;(ISNUMBER(SEARCH('Backend Coding'!$F$16,'Budget 24-25'!A24)))&amp;", "&amp;(ISNUMBER(SEARCH('Backend Coding'!$F$17,'Budget 24-25'!A24)))&amp;", "&amp;(ISNUMBER(SEARCH('Backend Coding'!$F$18,'Budget 24-25'!A24)))&amp;", "&amp;(ISNUMBER(SEARCH('Backend Coding'!$F$19,'Budget 24-25'!A24)))&amp;", "&amp;(ISNUMBER(SEARCH('Backend Coding'!$F$20,'Budget 24-25'!A24)))&amp;", "&amp;(ISNUMBER(SEARCH('Backend Coding'!$F$21,'Budget 24-25'!A24)))&amp;", "&amp;(ISNUMBER(SEARCH('Backend Coding'!$F$22,'Budget 24-25'!A24)))&amp;", "&amp;(ISNUMBER(SEARCH('Backend Coding'!$F$23,'Budget 24-25'!A24)))&amp;", "&amp;(ISNUMBER(SEARCH('Backend Coding'!$F$24,'Budget 24-25'!A24)))&amp;", "&amp;(ISNUMBER(SEARCH('Backend Coding'!$F$25,'Budget 24-25'!A24)))&amp;", "&amp;(ISNUMBER(SEARCH('Backend Coding'!$F$26,'Budget 24-25'!A24)))</f>
        <v>FALSE, FALSE, FALSE, FALSE, FALSE, FALSE, FALSE, FALSE, FALSE, FALSE, FALSE, FALSE, FALSE, FALSE, FALSE, FALSE, FALSE, FALSE, FALSE, FALSE, FALSE, FALSE, FALSE, FALSE, FALSE</v>
      </c>
      <c r="T24" s="69" t="str">
        <f>(ISNUMBER(SEARCH('Backend Coding'!$H$2,'Budget 24-25'!A24)))&amp;", "&amp;(ISNUMBER(SEARCH('Backend Coding'!$H$3,'Budget 24-25'!A24)))&amp;", "&amp;(ISNUMBER(SEARCH('Backend Coding'!$H$4,'Budget 24-25'!A24)))&amp;", "&amp;(ISNUMBER(SEARCH('Backend Coding'!$H$5,'Budget 24-25'!A24)))&amp;", "&amp;(ISNUMBER(SEARCH('Backend Coding'!$H$6,'Budget 24-25'!A24)))&amp;", "&amp;(ISNUMBER(SEARCH('Backend Coding'!$H$7,'Budget 24-25'!A24)))&amp;", "&amp;(ISNUMBER(SEARCH('Backend Coding'!$H$8,'Budget 24-25'!A24)))&amp;", "&amp;(ISNUMBER(SEARCH('Backend Coding'!$H$9,'Budget 24-25'!A24)))&amp;", "&amp;(ISNUMBER(SEARCH('Backend Coding'!$H$10,'Budget 24-25'!A24)))&amp;", "&amp;(ISNUMBER(SEARCH('Backend Coding'!$H$11,'Budget 24-25'!A24)))&amp;", "&amp;(ISNUMBER(SEARCH('Backend Coding'!$H$12,'Budget 24-25'!A24)))&amp;", "&amp;(ISNUMBER(SEARCH('Backend Coding'!$H$13,'Budget 24-25'!A24)))&amp;", "&amp;(ISNUMBER(SEARCH('Backend Coding'!$H$14,'Budget 24-25'!A24)))&amp;", "&amp;(ISNUMBER(SEARCH('Backend Coding'!$H$15,'Budget 24-25'!A24)))&amp;", "&amp;(ISNUMBER(SEARCH('Backend Coding'!$H$16,'Budget 24-25'!A24)))&amp;", "&amp;(ISNUMBER(SEARCH('Backend Coding'!$H$17,'Budget 24-25'!A24)))&amp;", "&amp;(ISNUMBER(SEARCH('Backend Coding'!$H$18,'Budget 24-25'!A24)))&amp;", "&amp;(ISNUMBER(SEARCH('Backend Coding'!$H$19,'Budget 24-25'!A24)))&amp;", "&amp;(ISNUMBER(SEARCH('Backend Coding'!$H$20,'Budget 24-25'!A24)))&amp;", "&amp;(ISNUMBER(SEARCH('Backend Coding'!$H$21,'Budget 24-25'!A24)))&amp;", "&amp;(ISNUMBER(SEARCH('Backend Coding'!$H$22,'Budget 24-25'!A24)))&amp;", "&amp;(ISNUMBER(SEARCH('Backend Coding'!$H$23,'Budget 24-25'!A24)))&amp;", "&amp;(ISNUMBER(SEARCH('Backend Coding'!$H$24,'Budget 24-25'!A24)))&amp;", "&amp;(ISNUMBER(SEARCH('Backend Coding'!$H$25,'Budget 24-25'!A24)))&amp;", "&amp;(ISNUMBER(SEARCH('Backend Coding'!$H$26,'Budget 24-25'!A24)))</f>
        <v>FALSE, FALSE, FALSE, FALSE, FALSE, FALSE, FALSE, FALSE, FALSE, FALSE, FALSE, FALSE, FALSE, FALSE, FALSE, FALSE, FALSE, FALSE, FALSE, FALSE, FALSE, FALSE, FALSE, FALSE, FALSE</v>
      </c>
      <c r="U24" s="69" t="str">
        <f>(ISNUMBER(SEARCH('Backend Coding'!$J$2,'Budget 24-25'!A24)))&amp;", "&amp;(ISNUMBER(SEARCH('Backend Coding'!$J$3,'Budget 24-25'!A24)))&amp;", "&amp;(ISNUMBER(SEARCH('Backend Coding'!$J$4,'Budget 24-25'!A24)))&amp;", "&amp;(ISNUMBER(SEARCH('Backend Coding'!$J$5,'Budget 24-25'!A24)))&amp;", "&amp;(ISNUMBER(SEARCH('Backend Coding'!$J$6,'Budget 24-25'!A24)))&amp;", "&amp;(ISNUMBER(SEARCH('Backend Coding'!$J$7,'Budget 24-25'!A24)))&amp;", "&amp;(ISNUMBER(SEARCH('Backend Coding'!$J$8,'Budget 24-25'!A24)))&amp;", "&amp;(ISNUMBER(SEARCH('Backend Coding'!$J$9,'Budget 24-25'!A24)))&amp;", "&amp;(ISNUMBER(SEARCH('Backend Coding'!$J$10,'Budget 24-25'!A24)))&amp;", "&amp;(ISNUMBER(SEARCH('Backend Coding'!$J$11,'Budget 24-25'!A24)))&amp;", "&amp;(ISNUMBER(SEARCH('Backend Coding'!$J$12,'Budget 24-25'!A24)))&amp;", "&amp;(ISNUMBER(SEARCH('Backend Coding'!$J$13,'Budget 24-25'!A24)))&amp;", "&amp;(ISNUMBER(SEARCH('Backend Coding'!$J$14,'Budget 24-25'!A24)))&amp;", "&amp;(ISNUMBER(SEARCH('Backend Coding'!$J$15,'Budget 24-25'!A24)))&amp;", "&amp;(ISNUMBER(SEARCH('Backend Coding'!$J$16,'Budget 24-25'!A24)))&amp;", "&amp;(ISNUMBER(SEARCH('Backend Coding'!$J$17,'Budget 24-25'!A24)))&amp;", "&amp;(ISNUMBER(SEARCH('Backend Coding'!$J$18,'Budget 24-25'!A24)))&amp;", "&amp;(ISNUMBER(SEARCH('Backend Coding'!$J$19,'Budget 24-25'!A24)))&amp;", "&amp;(ISNUMBER(SEARCH('Backend Coding'!$J$20,'Budget 24-25'!A24)))&amp;", "&amp;(ISNUMBER(SEARCH('Backend Coding'!$J$21,'Budget 24-25'!A24)))&amp;", "&amp;(ISNUMBER(SEARCH('Backend Coding'!$J$22,'Budget 24-25'!A24)))&amp;", "&amp;(ISNUMBER(SEARCH('Backend Coding'!$J$23,'Budget 24-25'!A24)))&amp;", "&amp;(ISNUMBER(SEARCH('Backend Coding'!$J$24,'Budget 24-25'!A24)))&amp;", "&amp;(ISNUMBER(SEARCH('Backend Coding'!$J$25,'Budget 24-25'!A24)))&amp;", "&amp;(ISNUMBER(SEARCH('Backend Coding'!$J$26,'Budget 24-25'!A24)))</f>
        <v>FALSE, FALSE, FALSE, FALSE, FALSE, FALSE, FALSE, FALSE, FALSE, FALSE, FALSE, FALSE, FALSE, FALSE, FALSE, FALSE, FALSE, FALSE, FALSE, FALSE, FALSE, FALSE, FALSE, FALSE, FALSE</v>
      </c>
    </row>
    <row r="25" spans="1:21" ht="14.25" customHeight="1">
      <c r="A25" s="24" t="s">
        <v>43</v>
      </c>
      <c r="B25" s="60" t="s">
        <v>138</v>
      </c>
      <c r="C25" s="70"/>
      <c r="D25" s="70"/>
      <c r="E25" s="70"/>
      <c r="F25" s="70"/>
      <c r="G25" s="70"/>
      <c r="H25" s="70"/>
      <c r="I25" s="71" t="s">
        <v>134</v>
      </c>
      <c r="J25" s="71">
        <v>410</v>
      </c>
      <c r="K25" s="62"/>
      <c r="L25" s="62"/>
      <c r="M25" s="63"/>
      <c r="N25" s="63"/>
      <c r="O25" s="63">
        <v>500</v>
      </c>
      <c r="P25" s="46">
        <f t="shared" si="0"/>
        <v>500</v>
      </c>
      <c r="Q25" s="69" t="str">
        <f>(ISNUMBER(SEARCH('Backend Coding'!$B$2,'Budget 24-25'!A25)))&amp;", "&amp;(ISNUMBER(SEARCH('Backend Coding'!$B$3,'Budget 24-25'!A25)))&amp;", "&amp;(ISNUMBER(SEARCH('Backend Coding'!$B$4,'Budget 24-25'!A25)))&amp;", "&amp;(ISNUMBER(SEARCH('Backend Coding'!$B$5,'Budget 24-25'!A25)))&amp;", "&amp;(ISNUMBER(SEARCH('Backend Coding'!$B$6,'Budget 24-25'!A25)))&amp;", "&amp;(ISNUMBER(SEARCH('Backend Coding'!$B$7,'Budget 24-25'!A25)))&amp;", "&amp;(ISNUMBER(SEARCH('Backend Coding'!$B$8,'Budget 24-25'!A25)))&amp;", "&amp;(ISNUMBER(SEARCH('Backend Coding'!$B$9,'Budget 24-25'!A25)))&amp;", "&amp;(ISNUMBER(SEARCH('Backend Coding'!$B$10,'Budget 24-25'!A25)))&amp;", "&amp;(ISNUMBER(SEARCH('Backend Coding'!$B$11,'Budget 24-25'!A25)))&amp;", "&amp;(ISNUMBER(SEARCH('Backend Coding'!$B$12,'Budget 24-25'!A25)))&amp;", "&amp;(ISNUMBER(SEARCH('Backend Coding'!$B$13,'Budget 24-25'!A25)))&amp;", "&amp;(ISNUMBER(SEARCH('Backend Coding'!$B$14,'Budget 24-25'!A25)))&amp;", "&amp;(ISNUMBER(SEARCH('Backend Coding'!$B$15,'Budget 24-25'!A25)))&amp;", "&amp;(ISNUMBER(SEARCH('Backend Coding'!$B$16,'Budget 24-25'!A25)))&amp;", "&amp;(ISNUMBER(SEARCH('Backend Coding'!$B$17,'Budget 24-25'!A25)))&amp;", "&amp;(ISNUMBER(SEARCH('Backend Coding'!$B$18,'Budget 24-25'!A25)))&amp;", "&amp;(ISNUMBER(SEARCH('Backend Coding'!$B$19,'Budget 24-25'!A25)))&amp;", "&amp;(ISNUMBER(SEARCH('Backend Coding'!$B$20,'Budget 24-25'!A25)))&amp;", "&amp;(ISNUMBER(SEARCH('Backend Coding'!$B$21,'Budget 24-25'!A25)))&amp;", "&amp;(ISNUMBER(SEARCH('Backend Coding'!$B$22,'Budget 24-25'!A25)))&amp;", "&amp;(ISNUMBER(SEARCH('Backend Coding'!$B$23,'Budget 24-25'!A25)))&amp;", "&amp;(ISNUMBER(SEARCH('Backend Coding'!$B$24,'Budget 24-25'!A25)))&amp;", "&amp;(ISNUMBER(SEARCH('Backend Coding'!$B$25,'Budget 24-25'!A25)))&amp;", "&amp;(ISNUMBER(SEARCH('Backend Coding'!$B$26,'Budget 24-25'!A25)))</f>
        <v>FALSE, FALSE, FALSE, FALSE, FALSE, FALSE, FALSE, FALSE, FALSE, FALSE, FALSE, FALSE, FALSE, FALSE, FALSE, FALSE, FALSE, FALSE, FALSE, FALSE, FALSE, FALSE, FALSE, FALSE, FALSE</v>
      </c>
      <c r="R25" s="69" t="str">
        <f>(ISNUMBER(SEARCH('Backend Coding'!$D$2,'Budget 24-25'!A25)))&amp;", "&amp;(ISNUMBER(SEARCH('Backend Coding'!$D$3,'Budget 24-25'!A25)))&amp;", "&amp;(ISNUMBER(SEARCH('Backend Coding'!$D$4,'Budget 24-25'!A25)))&amp;", "&amp;(ISNUMBER(SEARCH('Backend Coding'!$D$5,'Budget 24-25'!A25)))&amp;", "&amp;(ISNUMBER(SEARCH('Backend Coding'!$D$6,'Budget 24-25'!A25)))&amp;", "&amp;(ISNUMBER(SEARCH('Backend Coding'!$D$7,'Budget 24-25'!A25)))&amp;", "&amp;(ISNUMBER(SEARCH('Backend Coding'!$D$8,'Budget 24-25'!A25)))&amp;", "&amp;(ISNUMBER(SEARCH('Backend Coding'!$D$9,'Budget 24-25'!A25)))&amp;", "&amp;(ISNUMBER(SEARCH('Backend Coding'!$D$10,'Budget 24-25'!A25)))&amp;", "&amp;(ISNUMBER(SEARCH('Backend Coding'!$D$11,'Budget 24-25'!A25)))&amp;", "&amp;(ISNUMBER(SEARCH('Backend Coding'!$D$12,'Budget 24-25'!A25)))&amp;", "&amp;(ISNUMBER(SEARCH('Backend Coding'!$D$13,'Budget 24-25'!A25)))&amp;", "&amp;(ISNUMBER(SEARCH('Backend Coding'!$D$14,'Budget 24-25'!A25)))&amp;", "&amp;(ISNUMBER(SEARCH('Backend Coding'!$D$15,'Budget 24-25'!A25)))&amp;", "&amp;(ISNUMBER(SEARCH('Backend Coding'!$D$16,'Budget 24-25'!A25)))&amp;", "&amp;(ISNUMBER(SEARCH('Backend Coding'!$D$17,'Budget 24-25'!A25)))&amp;", "&amp;(ISNUMBER(SEARCH('Backend Coding'!$D$18,'Budget 24-25'!A25)))&amp;", "&amp;(ISNUMBER(SEARCH('Backend Coding'!$D$19,'Budget 24-25'!A25)))&amp;", "&amp;(ISNUMBER(SEARCH('Backend Coding'!$D$20,'Budget 24-25'!A25)))&amp;", "&amp;(ISNUMBER(SEARCH('Backend Coding'!$D$21,'Budget 24-25'!A25)))&amp;", "&amp;(ISNUMBER(SEARCH('Backend Coding'!$D$22,'Budget 24-25'!A25)))&amp;", "&amp;(ISNUMBER(SEARCH('Backend Coding'!$D$23,'Budget 24-25'!A25)))&amp;", "&amp;(ISNUMBER(SEARCH('Backend Coding'!$D$24,'Budget 24-25'!A25)))&amp;", "&amp;(ISNUMBER(SEARCH('Backend Coding'!$D$25,'Budget 24-25'!A25)))&amp;", "&amp;(ISNUMBER(SEARCH('Backend Coding'!$D$26,'Budget 24-25'!A25)))</f>
        <v>FALSE, FALSE, FALSE, FALSE, FALSE, FALSE, FALSE, FALSE, FALSE, FALSE, FALSE, FALSE, FALSE, FALSE, FALSE, FALSE, FALSE, FALSE, FALSE, FALSE, FALSE, FALSE, FALSE, FALSE, FALSE</v>
      </c>
      <c r="S25" s="69" t="str">
        <f>(ISNUMBER(SEARCH('Backend Coding'!$F$2,'Budget 24-25'!A25)))&amp;", "&amp;(ISNUMBER(SEARCH('Backend Coding'!$F$3,'Budget 24-25'!A25)))&amp;", "&amp;(ISNUMBER(SEARCH('Backend Coding'!$F$4,'Budget 24-25'!A25)))&amp;", "&amp;(ISNUMBER(SEARCH('Backend Coding'!$F$5,'Budget 24-25'!A25)))&amp;", "&amp;(ISNUMBER(SEARCH('Backend Coding'!$F$6,'Budget 24-25'!A25)))&amp;", "&amp;(ISNUMBER(SEARCH('Backend Coding'!$F$7,'Budget 24-25'!A25)))&amp;", "&amp;(ISNUMBER(SEARCH('Backend Coding'!$F$8,'Budget 24-25'!A25)))&amp;", "&amp;(ISNUMBER(SEARCH('Backend Coding'!$F$9,'Budget 24-25'!A25)))&amp;", "&amp;(ISNUMBER(SEARCH('Backend Coding'!$F$10,'Budget 24-25'!A25)))&amp;", "&amp;(ISNUMBER(SEARCH('Backend Coding'!$F$11,'Budget 24-25'!A25)))&amp;", "&amp;(ISNUMBER(SEARCH('Backend Coding'!$F$12,'Budget 24-25'!A25)))&amp;", "&amp;(ISNUMBER(SEARCH('Backend Coding'!$F$13,'Budget 24-25'!A25)))&amp;", "&amp;(ISNUMBER(SEARCH('Backend Coding'!$F$14,'Budget 24-25'!A25)))&amp;", "&amp;(ISNUMBER(SEARCH('Backend Coding'!$F$15,'Budget 24-25'!A25)))&amp;", "&amp;(ISNUMBER(SEARCH('Backend Coding'!$F$16,'Budget 24-25'!A25)))&amp;", "&amp;(ISNUMBER(SEARCH('Backend Coding'!$F$17,'Budget 24-25'!A25)))&amp;", "&amp;(ISNUMBER(SEARCH('Backend Coding'!$F$18,'Budget 24-25'!A25)))&amp;", "&amp;(ISNUMBER(SEARCH('Backend Coding'!$F$19,'Budget 24-25'!A25)))&amp;", "&amp;(ISNUMBER(SEARCH('Backend Coding'!$F$20,'Budget 24-25'!A25)))&amp;", "&amp;(ISNUMBER(SEARCH('Backend Coding'!$F$21,'Budget 24-25'!A25)))&amp;", "&amp;(ISNUMBER(SEARCH('Backend Coding'!$F$22,'Budget 24-25'!A25)))&amp;", "&amp;(ISNUMBER(SEARCH('Backend Coding'!$F$23,'Budget 24-25'!A25)))&amp;", "&amp;(ISNUMBER(SEARCH('Backend Coding'!$F$24,'Budget 24-25'!A25)))&amp;", "&amp;(ISNUMBER(SEARCH('Backend Coding'!$F$25,'Budget 24-25'!A25)))&amp;", "&amp;(ISNUMBER(SEARCH('Backend Coding'!$F$26,'Budget 24-25'!A25)))</f>
        <v>FALSE, FALSE, FALSE, FALSE, FALSE, FALSE, FALSE, FALSE, FALSE, FALSE, FALSE, FALSE, FALSE, FALSE, FALSE, FALSE, FALSE, FALSE, FALSE, FALSE, FALSE, FALSE, FALSE, FALSE, FALSE</v>
      </c>
      <c r="T25" s="69" t="str">
        <f>(ISNUMBER(SEARCH('Backend Coding'!$H$2,'Budget 24-25'!A25)))&amp;", "&amp;(ISNUMBER(SEARCH('Backend Coding'!$H$3,'Budget 24-25'!A25)))&amp;", "&amp;(ISNUMBER(SEARCH('Backend Coding'!$H$4,'Budget 24-25'!A25)))&amp;", "&amp;(ISNUMBER(SEARCH('Backend Coding'!$H$5,'Budget 24-25'!A25)))&amp;", "&amp;(ISNUMBER(SEARCH('Backend Coding'!$H$6,'Budget 24-25'!A25)))&amp;", "&amp;(ISNUMBER(SEARCH('Backend Coding'!$H$7,'Budget 24-25'!A25)))&amp;", "&amp;(ISNUMBER(SEARCH('Backend Coding'!$H$8,'Budget 24-25'!A25)))&amp;", "&amp;(ISNUMBER(SEARCH('Backend Coding'!$H$9,'Budget 24-25'!A25)))&amp;", "&amp;(ISNUMBER(SEARCH('Backend Coding'!$H$10,'Budget 24-25'!A25)))&amp;", "&amp;(ISNUMBER(SEARCH('Backend Coding'!$H$11,'Budget 24-25'!A25)))&amp;", "&amp;(ISNUMBER(SEARCH('Backend Coding'!$H$12,'Budget 24-25'!A25)))&amp;", "&amp;(ISNUMBER(SEARCH('Backend Coding'!$H$13,'Budget 24-25'!A25)))&amp;", "&amp;(ISNUMBER(SEARCH('Backend Coding'!$H$14,'Budget 24-25'!A25)))&amp;", "&amp;(ISNUMBER(SEARCH('Backend Coding'!$H$15,'Budget 24-25'!A25)))&amp;", "&amp;(ISNUMBER(SEARCH('Backend Coding'!$H$16,'Budget 24-25'!A25)))&amp;", "&amp;(ISNUMBER(SEARCH('Backend Coding'!$H$17,'Budget 24-25'!A25)))&amp;", "&amp;(ISNUMBER(SEARCH('Backend Coding'!$H$18,'Budget 24-25'!A25)))&amp;", "&amp;(ISNUMBER(SEARCH('Backend Coding'!$H$19,'Budget 24-25'!A25)))&amp;", "&amp;(ISNUMBER(SEARCH('Backend Coding'!$H$20,'Budget 24-25'!A25)))&amp;", "&amp;(ISNUMBER(SEARCH('Backend Coding'!$H$21,'Budget 24-25'!A25)))&amp;", "&amp;(ISNUMBER(SEARCH('Backend Coding'!$H$22,'Budget 24-25'!A25)))&amp;", "&amp;(ISNUMBER(SEARCH('Backend Coding'!$H$23,'Budget 24-25'!A25)))&amp;", "&amp;(ISNUMBER(SEARCH('Backend Coding'!$H$24,'Budget 24-25'!A25)))&amp;", "&amp;(ISNUMBER(SEARCH('Backend Coding'!$H$25,'Budget 24-25'!A25)))&amp;", "&amp;(ISNUMBER(SEARCH('Backend Coding'!$H$26,'Budget 24-25'!A25)))</f>
        <v>FALSE, FALSE, FALSE, FALSE, FALSE, FALSE, FALSE, FALSE, FALSE, FALSE, FALSE, FALSE, FALSE, FALSE, FALSE, FALSE, FALSE, FALSE, FALSE, FALSE, FALSE, FALSE, FALSE, FALSE, FALSE</v>
      </c>
      <c r="U25" s="69" t="str">
        <f>(ISNUMBER(SEARCH('Backend Coding'!$J$2,'Budget 24-25'!A25)))&amp;", "&amp;(ISNUMBER(SEARCH('Backend Coding'!$J$3,'Budget 24-25'!A25)))&amp;", "&amp;(ISNUMBER(SEARCH('Backend Coding'!$J$4,'Budget 24-25'!A25)))&amp;", "&amp;(ISNUMBER(SEARCH('Backend Coding'!$J$5,'Budget 24-25'!A25)))&amp;", "&amp;(ISNUMBER(SEARCH('Backend Coding'!$J$6,'Budget 24-25'!A25)))&amp;", "&amp;(ISNUMBER(SEARCH('Backend Coding'!$J$7,'Budget 24-25'!A25)))&amp;", "&amp;(ISNUMBER(SEARCH('Backend Coding'!$J$8,'Budget 24-25'!A25)))&amp;", "&amp;(ISNUMBER(SEARCH('Backend Coding'!$J$9,'Budget 24-25'!A25)))&amp;", "&amp;(ISNUMBER(SEARCH('Backend Coding'!$J$10,'Budget 24-25'!A25)))&amp;", "&amp;(ISNUMBER(SEARCH('Backend Coding'!$J$11,'Budget 24-25'!A25)))&amp;", "&amp;(ISNUMBER(SEARCH('Backend Coding'!$J$12,'Budget 24-25'!A25)))&amp;", "&amp;(ISNUMBER(SEARCH('Backend Coding'!$J$13,'Budget 24-25'!A25)))&amp;", "&amp;(ISNUMBER(SEARCH('Backend Coding'!$J$14,'Budget 24-25'!A25)))&amp;", "&amp;(ISNUMBER(SEARCH('Backend Coding'!$J$15,'Budget 24-25'!A25)))&amp;", "&amp;(ISNUMBER(SEARCH('Backend Coding'!$J$16,'Budget 24-25'!A25)))&amp;", "&amp;(ISNUMBER(SEARCH('Backend Coding'!$J$17,'Budget 24-25'!A25)))&amp;", "&amp;(ISNUMBER(SEARCH('Backend Coding'!$J$18,'Budget 24-25'!A25)))&amp;", "&amp;(ISNUMBER(SEARCH('Backend Coding'!$J$19,'Budget 24-25'!A25)))&amp;", "&amp;(ISNUMBER(SEARCH('Backend Coding'!$J$20,'Budget 24-25'!A25)))&amp;", "&amp;(ISNUMBER(SEARCH('Backend Coding'!$J$21,'Budget 24-25'!A25)))&amp;", "&amp;(ISNUMBER(SEARCH('Backend Coding'!$J$22,'Budget 24-25'!A25)))&amp;", "&amp;(ISNUMBER(SEARCH('Backend Coding'!$J$23,'Budget 24-25'!A25)))&amp;", "&amp;(ISNUMBER(SEARCH('Backend Coding'!$J$24,'Budget 24-25'!A25)))&amp;", "&amp;(ISNUMBER(SEARCH('Backend Coding'!$J$25,'Budget 24-25'!A25)))&amp;", "&amp;(ISNUMBER(SEARCH('Backend Coding'!$J$26,'Budget 24-25'!A25)))</f>
        <v>FALSE, FALSE, FALSE, FALSE, FALSE, FALSE, FALSE, FALSE, FALSE, FALSE, FALSE, FALSE, FALSE, FALSE, FALSE, FALSE, FALSE, FALSE, FALSE, FALSE, FALSE, FALSE, FALSE, FALSE, FALSE</v>
      </c>
    </row>
    <row r="26" spans="1:21" ht="14.25" customHeight="1">
      <c r="A26" s="24" t="s">
        <v>24</v>
      </c>
      <c r="B26" s="60" t="s">
        <v>139</v>
      </c>
      <c r="C26" s="70"/>
      <c r="D26" s="70"/>
      <c r="E26" s="70"/>
      <c r="F26" s="70"/>
      <c r="G26" s="70"/>
      <c r="H26" s="70"/>
      <c r="I26" s="71" t="s">
        <v>119</v>
      </c>
      <c r="J26" s="71" t="s">
        <v>140</v>
      </c>
      <c r="K26" s="62"/>
      <c r="L26" s="62"/>
      <c r="M26" s="63"/>
      <c r="N26" s="63"/>
      <c r="O26" s="78">
        <v>5000</v>
      </c>
      <c r="P26" s="46">
        <f t="shared" si="0"/>
        <v>5000</v>
      </c>
      <c r="Q26" s="69" t="str">
        <f>(ISNUMBER(SEARCH('Backend Coding'!$B$2,'Budget 24-25'!A26)))&amp;", "&amp;(ISNUMBER(SEARCH('Backend Coding'!$B$3,'Budget 24-25'!A26)))&amp;", "&amp;(ISNUMBER(SEARCH('Backend Coding'!$B$4,'Budget 24-25'!A26)))&amp;", "&amp;(ISNUMBER(SEARCH('Backend Coding'!$B$5,'Budget 24-25'!A26)))&amp;", "&amp;(ISNUMBER(SEARCH('Backend Coding'!$B$6,'Budget 24-25'!A26)))&amp;", "&amp;(ISNUMBER(SEARCH('Backend Coding'!$B$7,'Budget 24-25'!A26)))&amp;", "&amp;(ISNUMBER(SEARCH('Backend Coding'!$B$8,'Budget 24-25'!A26)))&amp;", "&amp;(ISNUMBER(SEARCH('Backend Coding'!$B$9,'Budget 24-25'!A26)))&amp;", "&amp;(ISNUMBER(SEARCH('Backend Coding'!$B$10,'Budget 24-25'!A26)))&amp;", "&amp;(ISNUMBER(SEARCH('Backend Coding'!$B$11,'Budget 24-25'!A26)))&amp;", "&amp;(ISNUMBER(SEARCH('Backend Coding'!$B$12,'Budget 24-25'!A26)))&amp;", "&amp;(ISNUMBER(SEARCH('Backend Coding'!$B$13,'Budget 24-25'!A26)))&amp;", "&amp;(ISNUMBER(SEARCH('Backend Coding'!$B$14,'Budget 24-25'!A26)))&amp;", "&amp;(ISNUMBER(SEARCH('Backend Coding'!$B$15,'Budget 24-25'!A26)))&amp;", "&amp;(ISNUMBER(SEARCH('Backend Coding'!$B$16,'Budget 24-25'!A26)))&amp;", "&amp;(ISNUMBER(SEARCH('Backend Coding'!$B$17,'Budget 24-25'!A26)))&amp;", "&amp;(ISNUMBER(SEARCH('Backend Coding'!$B$18,'Budget 24-25'!A26)))&amp;", "&amp;(ISNUMBER(SEARCH('Backend Coding'!$B$19,'Budget 24-25'!A26)))&amp;", "&amp;(ISNUMBER(SEARCH('Backend Coding'!$B$20,'Budget 24-25'!A26)))&amp;", "&amp;(ISNUMBER(SEARCH('Backend Coding'!$B$21,'Budget 24-25'!A26)))&amp;", "&amp;(ISNUMBER(SEARCH('Backend Coding'!$B$22,'Budget 24-25'!A26)))&amp;", "&amp;(ISNUMBER(SEARCH('Backend Coding'!$B$23,'Budget 24-25'!A26)))&amp;", "&amp;(ISNUMBER(SEARCH('Backend Coding'!$B$24,'Budget 24-25'!A26)))&amp;", "&amp;(ISNUMBER(SEARCH('Backend Coding'!$B$25,'Budget 24-25'!A26)))&amp;", "&amp;(ISNUMBER(SEARCH('Backend Coding'!$B$26,'Budget 24-25'!A26)))</f>
        <v>FALSE, FALSE, FALSE, FALSE, FALSE, FALSE, FALSE, FALSE, FALSE, FALSE, FALSE, FALSE, FALSE, FALSE, FALSE, FALSE, FALSE, FALSE, FALSE, FALSE, FALSE, FALSE, FALSE, FALSE, FALSE</v>
      </c>
      <c r="R26" s="69" t="str">
        <f>(ISNUMBER(SEARCH('Backend Coding'!$D$2,'Budget 24-25'!A26)))&amp;", "&amp;(ISNUMBER(SEARCH('Backend Coding'!$D$3,'Budget 24-25'!A26)))&amp;", "&amp;(ISNUMBER(SEARCH('Backend Coding'!$D$4,'Budget 24-25'!A26)))&amp;", "&amp;(ISNUMBER(SEARCH('Backend Coding'!$D$5,'Budget 24-25'!A26)))&amp;", "&amp;(ISNUMBER(SEARCH('Backend Coding'!$D$6,'Budget 24-25'!A26)))&amp;", "&amp;(ISNUMBER(SEARCH('Backend Coding'!$D$7,'Budget 24-25'!A26)))&amp;", "&amp;(ISNUMBER(SEARCH('Backend Coding'!$D$8,'Budget 24-25'!A26)))&amp;", "&amp;(ISNUMBER(SEARCH('Backend Coding'!$D$9,'Budget 24-25'!A26)))&amp;", "&amp;(ISNUMBER(SEARCH('Backend Coding'!$D$10,'Budget 24-25'!A26)))&amp;", "&amp;(ISNUMBER(SEARCH('Backend Coding'!$D$11,'Budget 24-25'!A26)))&amp;", "&amp;(ISNUMBER(SEARCH('Backend Coding'!$D$12,'Budget 24-25'!A26)))&amp;", "&amp;(ISNUMBER(SEARCH('Backend Coding'!$D$13,'Budget 24-25'!A26)))&amp;", "&amp;(ISNUMBER(SEARCH('Backend Coding'!$D$14,'Budget 24-25'!A26)))&amp;", "&amp;(ISNUMBER(SEARCH('Backend Coding'!$D$15,'Budget 24-25'!A26)))&amp;", "&amp;(ISNUMBER(SEARCH('Backend Coding'!$D$16,'Budget 24-25'!A26)))&amp;", "&amp;(ISNUMBER(SEARCH('Backend Coding'!$D$17,'Budget 24-25'!A26)))&amp;", "&amp;(ISNUMBER(SEARCH('Backend Coding'!$D$18,'Budget 24-25'!A26)))&amp;", "&amp;(ISNUMBER(SEARCH('Backend Coding'!$D$19,'Budget 24-25'!A26)))&amp;", "&amp;(ISNUMBER(SEARCH('Backend Coding'!$D$20,'Budget 24-25'!A26)))&amp;", "&amp;(ISNUMBER(SEARCH('Backend Coding'!$D$21,'Budget 24-25'!A26)))&amp;", "&amp;(ISNUMBER(SEARCH('Backend Coding'!$D$22,'Budget 24-25'!A26)))&amp;", "&amp;(ISNUMBER(SEARCH('Backend Coding'!$D$23,'Budget 24-25'!A26)))&amp;", "&amp;(ISNUMBER(SEARCH('Backend Coding'!$D$24,'Budget 24-25'!A26)))&amp;", "&amp;(ISNUMBER(SEARCH('Backend Coding'!$D$25,'Budget 24-25'!A26)))&amp;", "&amp;(ISNUMBER(SEARCH('Backend Coding'!$D$26,'Budget 24-25'!A26)))</f>
        <v>FALSE, FALSE, FALSE, FALSE, FALSE, FALSE, FALSE, FALSE, FALSE, FALSE, FALSE, FALSE, FALSE, FALSE, FALSE, FALSE, FALSE, FALSE, FALSE, FALSE, FALSE, FALSE, FALSE, FALSE, FALSE</v>
      </c>
      <c r="S26" s="69" t="str">
        <f>(ISNUMBER(SEARCH('Backend Coding'!$F$2,'Budget 24-25'!A26)))&amp;", "&amp;(ISNUMBER(SEARCH('Backend Coding'!$F$3,'Budget 24-25'!A26)))&amp;", "&amp;(ISNUMBER(SEARCH('Backend Coding'!$F$4,'Budget 24-25'!A26)))&amp;", "&amp;(ISNUMBER(SEARCH('Backend Coding'!$F$5,'Budget 24-25'!A26)))&amp;", "&amp;(ISNUMBER(SEARCH('Backend Coding'!$F$6,'Budget 24-25'!A26)))&amp;", "&amp;(ISNUMBER(SEARCH('Backend Coding'!$F$7,'Budget 24-25'!A26)))&amp;", "&amp;(ISNUMBER(SEARCH('Backend Coding'!$F$8,'Budget 24-25'!A26)))&amp;", "&amp;(ISNUMBER(SEARCH('Backend Coding'!$F$9,'Budget 24-25'!A26)))&amp;", "&amp;(ISNUMBER(SEARCH('Backend Coding'!$F$10,'Budget 24-25'!A26)))&amp;", "&amp;(ISNUMBER(SEARCH('Backend Coding'!$F$11,'Budget 24-25'!A26)))&amp;", "&amp;(ISNUMBER(SEARCH('Backend Coding'!$F$12,'Budget 24-25'!A26)))&amp;", "&amp;(ISNUMBER(SEARCH('Backend Coding'!$F$13,'Budget 24-25'!A26)))&amp;", "&amp;(ISNUMBER(SEARCH('Backend Coding'!$F$14,'Budget 24-25'!A26)))&amp;", "&amp;(ISNUMBER(SEARCH('Backend Coding'!$F$15,'Budget 24-25'!A26)))&amp;", "&amp;(ISNUMBER(SEARCH('Backend Coding'!$F$16,'Budget 24-25'!A26)))&amp;", "&amp;(ISNUMBER(SEARCH('Backend Coding'!$F$17,'Budget 24-25'!A26)))&amp;", "&amp;(ISNUMBER(SEARCH('Backend Coding'!$F$18,'Budget 24-25'!A26)))&amp;", "&amp;(ISNUMBER(SEARCH('Backend Coding'!$F$19,'Budget 24-25'!A26)))&amp;", "&amp;(ISNUMBER(SEARCH('Backend Coding'!$F$20,'Budget 24-25'!A26)))&amp;", "&amp;(ISNUMBER(SEARCH('Backend Coding'!$F$21,'Budget 24-25'!A26)))&amp;", "&amp;(ISNUMBER(SEARCH('Backend Coding'!$F$22,'Budget 24-25'!A26)))&amp;", "&amp;(ISNUMBER(SEARCH('Backend Coding'!$F$23,'Budget 24-25'!A26)))&amp;", "&amp;(ISNUMBER(SEARCH('Backend Coding'!$F$24,'Budget 24-25'!A26)))&amp;", "&amp;(ISNUMBER(SEARCH('Backend Coding'!$F$25,'Budget 24-25'!A26)))&amp;", "&amp;(ISNUMBER(SEARCH('Backend Coding'!$F$26,'Budget 24-25'!A26)))</f>
        <v>FALSE, FALSE, FALSE, FALSE, FALSE, FALSE, FALSE, FALSE, FALSE, FALSE, FALSE, FALSE, FALSE, FALSE, FALSE, FALSE, FALSE, FALSE, FALSE, FALSE, FALSE, FALSE, FALSE, FALSE, FALSE</v>
      </c>
      <c r="T26" s="69" t="str">
        <f>(ISNUMBER(SEARCH('Backend Coding'!$H$2,'Budget 24-25'!A26)))&amp;", "&amp;(ISNUMBER(SEARCH('Backend Coding'!$H$3,'Budget 24-25'!A26)))&amp;", "&amp;(ISNUMBER(SEARCH('Backend Coding'!$H$4,'Budget 24-25'!A26)))&amp;", "&amp;(ISNUMBER(SEARCH('Backend Coding'!$H$5,'Budget 24-25'!A26)))&amp;", "&amp;(ISNUMBER(SEARCH('Backend Coding'!$H$6,'Budget 24-25'!A26)))&amp;", "&amp;(ISNUMBER(SEARCH('Backend Coding'!$H$7,'Budget 24-25'!A26)))&amp;", "&amp;(ISNUMBER(SEARCH('Backend Coding'!$H$8,'Budget 24-25'!A26)))&amp;", "&amp;(ISNUMBER(SEARCH('Backend Coding'!$H$9,'Budget 24-25'!A26)))&amp;", "&amp;(ISNUMBER(SEARCH('Backend Coding'!$H$10,'Budget 24-25'!A26)))&amp;", "&amp;(ISNUMBER(SEARCH('Backend Coding'!$H$11,'Budget 24-25'!A26)))&amp;", "&amp;(ISNUMBER(SEARCH('Backend Coding'!$H$12,'Budget 24-25'!A26)))&amp;", "&amp;(ISNUMBER(SEARCH('Backend Coding'!$H$13,'Budget 24-25'!A26)))&amp;", "&amp;(ISNUMBER(SEARCH('Backend Coding'!$H$14,'Budget 24-25'!A26)))&amp;", "&amp;(ISNUMBER(SEARCH('Backend Coding'!$H$15,'Budget 24-25'!A26)))&amp;", "&amp;(ISNUMBER(SEARCH('Backend Coding'!$H$16,'Budget 24-25'!A26)))&amp;", "&amp;(ISNUMBER(SEARCH('Backend Coding'!$H$17,'Budget 24-25'!A26)))&amp;", "&amp;(ISNUMBER(SEARCH('Backend Coding'!$H$18,'Budget 24-25'!A26)))&amp;", "&amp;(ISNUMBER(SEARCH('Backend Coding'!$H$19,'Budget 24-25'!A26)))&amp;", "&amp;(ISNUMBER(SEARCH('Backend Coding'!$H$20,'Budget 24-25'!A26)))&amp;", "&amp;(ISNUMBER(SEARCH('Backend Coding'!$H$21,'Budget 24-25'!A26)))&amp;", "&amp;(ISNUMBER(SEARCH('Backend Coding'!$H$22,'Budget 24-25'!A26)))&amp;", "&amp;(ISNUMBER(SEARCH('Backend Coding'!$H$23,'Budget 24-25'!A26)))&amp;", "&amp;(ISNUMBER(SEARCH('Backend Coding'!$H$24,'Budget 24-25'!A26)))&amp;", "&amp;(ISNUMBER(SEARCH('Backend Coding'!$H$25,'Budget 24-25'!A26)))&amp;", "&amp;(ISNUMBER(SEARCH('Backend Coding'!$H$26,'Budget 24-25'!A26)))</f>
        <v>FALSE, FALSE, FALSE, FALSE, FALSE, FALSE, FALSE, FALSE, FALSE, FALSE, FALSE, FALSE, FALSE, FALSE, FALSE, FALSE, FALSE, FALSE, FALSE, FALSE, FALSE, FALSE, FALSE, FALSE, FALSE</v>
      </c>
      <c r="U26" s="69" t="str">
        <f>(ISNUMBER(SEARCH('Backend Coding'!$J$2,'Budget 24-25'!A26)))&amp;", "&amp;(ISNUMBER(SEARCH('Backend Coding'!$J$3,'Budget 24-25'!A26)))&amp;", "&amp;(ISNUMBER(SEARCH('Backend Coding'!$J$4,'Budget 24-25'!A26)))&amp;", "&amp;(ISNUMBER(SEARCH('Backend Coding'!$J$5,'Budget 24-25'!A26)))&amp;", "&amp;(ISNUMBER(SEARCH('Backend Coding'!$J$6,'Budget 24-25'!A26)))&amp;", "&amp;(ISNUMBER(SEARCH('Backend Coding'!$J$7,'Budget 24-25'!A26)))&amp;", "&amp;(ISNUMBER(SEARCH('Backend Coding'!$J$8,'Budget 24-25'!A26)))&amp;", "&amp;(ISNUMBER(SEARCH('Backend Coding'!$J$9,'Budget 24-25'!A26)))&amp;", "&amp;(ISNUMBER(SEARCH('Backend Coding'!$J$10,'Budget 24-25'!A26)))&amp;", "&amp;(ISNUMBER(SEARCH('Backend Coding'!$J$11,'Budget 24-25'!A26)))&amp;", "&amp;(ISNUMBER(SEARCH('Backend Coding'!$J$12,'Budget 24-25'!A26)))&amp;", "&amp;(ISNUMBER(SEARCH('Backend Coding'!$J$13,'Budget 24-25'!A26)))&amp;", "&amp;(ISNUMBER(SEARCH('Backend Coding'!$J$14,'Budget 24-25'!A26)))&amp;", "&amp;(ISNUMBER(SEARCH('Backend Coding'!$J$15,'Budget 24-25'!A26)))&amp;", "&amp;(ISNUMBER(SEARCH('Backend Coding'!$J$16,'Budget 24-25'!A26)))&amp;", "&amp;(ISNUMBER(SEARCH('Backend Coding'!$J$17,'Budget 24-25'!A26)))&amp;", "&amp;(ISNUMBER(SEARCH('Backend Coding'!$J$18,'Budget 24-25'!A26)))&amp;", "&amp;(ISNUMBER(SEARCH('Backend Coding'!$J$19,'Budget 24-25'!A26)))&amp;", "&amp;(ISNUMBER(SEARCH('Backend Coding'!$J$20,'Budget 24-25'!A26)))&amp;", "&amp;(ISNUMBER(SEARCH('Backend Coding'!$J$21,'Budget 24-25'!A26)))&amp;", "&amp;(ISNUMBER(SEARCH('Backend Coding'!$J$22,'Budget 24-25'!A26)))&amp;", "&amp;(ISNUMBER(SEARCH('Backend Coding'!$J$23,'Budget 24-25'!A26)))&amp;", "&amp;(ISNUMBER(SEARCH('Backend Coding'!$J$24,'Budget 24-25'!A26)))&amp;", "&amp;(ISNUMBER(SEARCH('Backend Coding'!$J$25,'Budget 24-25'!A26)))&amp;", "&amp;(ISNUMBER(SEARCH('Backend Coding'!$J$26,'Budget 24-25'!A26)))</f>
        <v>FALSE, FALSE, FALSE, FALSE, FALSE, FALSE, FALSE, FALSE, FALSE, FALSE, FALSE, FALSE, FALSE, FALSE, FALSE, FALSE, FALSE, FALSE, FALSE, FALSE, FALSE, FALSE, FALSE, FALSE, FALSE</v>
      </c>
    </row>
    <row r="27" spans="1:21" ht="14.25" customHeight="1">
      <c r="A27" s="24" t="s">
        <v>22</v>
      </c>
      <c r="B27" s="60" t="s">
        <v>141</v>
      </c>
      <c r="C27" s="70"/>
      <c r="D27" s="71">
        <v>0.875</v>
      </c>
      <c r="E27" s="71" t="s">
        <v>132</v>
      </c>
      <c r="F27" s="70"/>
      <c r="G27" s="70"/>
      <c r="H27" s="70"/>
      <c r="I27" s="71" t="s">
        <v>106</v>
      </c>
      <c r="J27" s="71">
        <v>112</v>
      </c>
      <c r="K27" s="62"/>
      <c r="L27" s="62"/>
      <c r="M27" s="63"/>
      <c r="N27" s="63"/>
      <c r="O27" s="63">
        <f>'Budget 23-24'!O27*1.05</f>
        <v>86100</v>
      </c>
      <c r="P27" s="46">
        <f t="shared" si="0"/>
        <v>86100</v>
      </c>
      <c r="Q27" s="69" t="str">
        <f>(ISNUMBER(SEARCH('Backend Coding'!$B$2,'Budget 24-25'!A27)))&amp;", "&amp;(ISNUMBER(SEARCH('Backend Coding'!$B$3,'Budget 24-25'!A27)))&amp;", "&amp;(ISNUMBER(SEARCH('Backend Coding'!$B$4,'Budget 24-25'!A27)))&amp;", "&amp;(ISNUMBER(SEARCH('Backend Coding'!$B$5,'Budget 24-25'!A27)))&amp;", "&amp;(ISNUMBER(SEARCH('Backend Coding'!$B$6,'Budget 24-25'!A27)))&amp;", "&amp;(ISNUMBER(SEARCH('Backend Coding'!$B$7,'Budget 24-25'!A27)))&amp;", "&amp;(ISNUMBER(SEARCH('Backend Coding'!$B$8,'Budget 24-25'!A27)))&amp;", "&amp;(ISNUMBER(SEARCH('Backend Coding'!$B$9,'Budget 24-25'!A27)))&amp;", "&amp;(ISNUMBER(SEARCH('Backend Coding'!$B$10,'Budget 24-25'!A27)))&amp;", "&amp;(ISNUMBER(SEARCH('Backend Coding'!$B$11,'Budget 24-25'!A27)))&amp;", "&amp;(ISNUMBER(SEARCH('Backend Coding'!$B$12,'Budget 24-25'!A27)))&amp;", "&amp;(ISNUMBER(SEARCH('Backend Coding'!$B$13,'Budget 24-25'!A27)))&amp;", "&amp;(ISNUMBER(SEARCH('Backend Coding'!$B$14,'Budget 24-25'!A27)))&amp;", "&amp;(ISNUMBER(SEARCH('Backend Coding'!$B$15,'Budget 24-25'!A27)))&amp;", "&amp;(ISNUMBER(SEARCH('Backend Coding'!$B$16,'Budget 24-25'!A27)))&amp;", "&amp;(ISNUMBER(SEARCH('Backend Coding'!$B$17,'Budget 24-25'!A27)))&amp;", "&amp;(ISNUMBER(SEARCH('Backend Coding'!$B$18,'Budget 24-25'!A27)))&amp;", "&amp;(ISNUMBER(SEARCH('Backend Coding'!$B$19,'Budget 24-25'!A27)))&amp;", "&amp;(ISNUMBER(SEARCH('Backend Coding'!$B$20,'Budget 24-25'!A27)))&amp;", "&amp;(ISNUMBER(SEARCH('Backend Coding'!$B$21,'Budget 24-25'!A27)))&amp;", "&amp;(ISNUMBER(SEARCH('Backend Coding'!$B$22,'Budget 24-25'!A27)))&amp;", "&amp;(ISNUMBER(SEARCH('Backend Coding'!$B$23,'Budget 24-25'!A27)))&amp;", "&amp;(ISNUMBER(SEARCH('Backend Coding'!$B$24,'Budget 24-25'!A27)))&amp;", "&amp;(ISNUMBER(SEARCH('Backend Coding'!$B$25,'Budget 24-25'!A27)))&amp;", "&amp;(ISNUMBER(SEARCH('Backend Coding'!$B$26,'Budget 24-25'!A27)))</f>
        <v>FALSE, FALSE, FALSE, FALSE, FALSE, FALSE, FALSE, FALSE, FALSE, FALSE, FALSE, FALSE, FALSE, FALSE, FALSE, FALSE, FALSE, FALSE, FALSE, FALSE, FALSE, FALSE, FALSE, FALSE, FALSE</v>
      </c>
      <c r="R27" s="69" t="str">
        <f>(ISNUMBER(SEARCH('Backend Coding'!$D$2,'Budget 24-25'!A27)))&amp;", "&amp;(ISNUMBER(SEARCH('Backend Coding'!$D$3,'Budget 24-25'!A27)))&amp;", "&amp;(ISNUMBER(SEARCH('Backend Coding'!$D$4,'Budget 24-25'!A27)))&amp;", "&amp;(ISNUMBER(SEARCH('Backend Coding'!$D$5,'Budget 24-25'!A27)))&amp;", "&amp;(ISNUMBER(SEARCH('Backend Coding'!$D$6,'Budget 24-25'!A27)))&amp;", "&amp;(ISNUMBER(SEARCH('Backend Coding'!$D$7,'Budget 24-25'!A27)))&amp;", "&amp;(ISNUMBER(SEARCH('Backend Coding'!$D$8,'Budget 24-25'!A27)))&amp;", "&amp;(ISNUMBER(SEARCH('Backend Coding'!$D$9,'Budget 24-25'!A27)))&amp;", "&amp;(ISNUMBER(SEARCH('Backend Coding'!$D$10,'Budget 24-25'!A27)))&amp;", "&amp;(ISNUMBER(SEARCH('Backend Coding'!$D$11,'Budget 24-25'!A27)))&amp;", "&amp;(ISNUMBER(SEARCH('Backend Coding'!$D$12,'Budget 24-25'!A27)))&amp;", "&amp;(ISNUMBER(SEARCH('Backend Coding'!$D$13,'Budget 24-25'!A27)))&amp;", "&amp;(ISNUMBER(SEARCH('Backend Coding'!$D$14,'Budget 24-25'!A27)))&amp;", "&amp;(ISNUMBER(SEARCH('Backend Coding'!$D$15,'Budget 24-25'!A27)))&amp;", "&amp;(ISNUMBER(SEARCH('Backend Coding'!$D$16,'Budget 24-25'!A27)))&amp;", "&amp;(ISNUMBER(SEARCH('Backend Coding'!$D$17,'Budget 24-25'!A27)))&amp;", "&amp;(ISNUMBER(SEARCH('Backend Coding'!$D$18,'Budget 24-25'!A27)))&amp;", "&amp;(ISNUMBER(SEARCH('Backend Coding'!$D$19,'Budget 24-25'!A27)))&amp;", "&amp;(ISNUMBER(SEARCH('Backend Coding'!$D$20,'Budget 24-25'!A27)))&amp;", "&amp;(ISNUMBER(SEARCH('Backend Coding'!$D$21,'Budget 24-25'!A27)))&amp;", "&amp;(ISNUMBER(SEARCH('Backend Coding'!$D$22,'Budget 24-25'!A27)))&amp;", "&amp;(ISNUMBER(SEARCH('Backend Coding'!$D$23,'Budget 24-25'!A27)))&amp;", "&amp;(ISNUMBER(SEARCH('Backend Coding'!$D$24,'Budget 24-25'!A27)))&amp;", "&amp;(ISNUMBER(SEARCH('Backend Coding'!$D$25,'Budget 24-25'!A27)))&amp;", "&amp;(ISNUMBER(SEARCH('Backend Coding'!$D$26,'Budget 24-25'!A27)))</f>
        <v>FALSE, FALSE, FALSE, FALSE, FALSE, FALSE, FALSE, FALSE, FALSE, FALSE, FALSE, FALSE, FALSE, FALSE, FALSE, FALSE, FALSE, FALSE, FALSE, FALSE, FALSE, FALSE, FALSE, FALSE, FALSE</v>
      </c>
      <c r="S27" s="69" t="str">
        <f>(ISNUMBER(SEARCH('Backend Coding'!$F$2,'Budget 24-25'!A27)))&amp;", "&amp;(ISNUMBER(SEARCH('Backend Coding'!$F$3,'Budget 24-25'!A27)))&amp;", "&amp;(ISNUMBER(SEARCH('Backend Coding'!$F$4,'Budget 24-25'!A27)))&amp;", "&amp;(ISNUMBER(SEARCH('Backend Coding'!$F$5,'Budget 24-25'!A27)))&amp;", "&amp;(ISNUMBER(SEARCH('Backend Coding'!$F$6,'Budget 24-25'!A27)))&amp;", "&amp;(ISNUMBER(SEARCH('Backend Coding'!$F$7,'Budget 24-25'!A27)))&amp;", "&amp;(ISNUMBER(SEARCH('Backend Coding'!$F$8,'Budget 24-25'!A27)))&amp;", "&amp;(ISNUMBER(SEARCH('Backend Coding'!$F$9,'Budget 24-25'!A27)))&amp;", "&amp;(ISNUMBER(SEARCH('Backend Coding'!$F$10,'Budget 24-25'!A27)))&amp;", "&amp;(ISNUMBER(SEARCH('Backend Coding'!$F$11,'Budget 24-25'!A27)))&amp;", "&amp;(ISNUMBER(SEARCH('Backend Coding'!$F$12,'Budget 24-25'!A27)))&amp;", "&amp;(ISNUMBER(SEARCH('Backend Coding'!$F$13,'Budget 24-25'!A27)))&amp;", "&amp;(ISNUMBER(SEARCH('Backend Coding'!$F$14,'Budget 24-25'!A27)))&amp;", "&amp;(ISNUMBER(SEARCH('Backend Coding'!$F$15,'Budget 24-25'!A27)))&amp;", "&amp;(ISNUMBER(SEARCH('Backend Coding'!$F$16,'Budget 24-25'!A27)))&amp;", "&amp;(ISNUMBER(SEARCH('Backend Coding'!$F$17,'Budget 24-25'!A27)))&amp;", "&amp;(ISNUMBER(SEARCH('Backend Coding'!$F$18,'Budget 24-25'!A27)))&amp;", "&amp;(ISNUMBER(SEARCH('Backend Coding'!$F$19,'Budget 24-25'!A27)))&amp;", "&amp;(ISNUMBER(SEARCH('Backend Coding'!$F$20,'Budget 24-25'!A27)))&amp;", "&amp;(ISNUMBER(SEARCH('Backend Coding'!$F$21,'Budget 24-25'!A27)))&amp;", "&amp;(ISNUMBER(SEARCH('Backend Coding'!$F$22,'Budget 24-25'!A27)))&amp;", "&amp;(ISNUMBER(SEARCH('Backend Coding'!$F$23,'Budget 24-25'!A27)))&amp;", "&amp;(ISNUMBER(SEARCH('Backend Coding'!$F$24,'Budget 24-25'!A27)))&amp;", "&amp;(ISNUMBER(SEARCH('Backend Coding'!$F$25,'Budget 24-25'!A27)))&amp;", "&amp;(ISNUMBER(SEARCH('Backend Coding'!$F$26,'Budget 24-25'!A27)))</f>
        <v>FALSE, FALSE, FALSE, FALSE, FALSE, FALSE, FALSE, FALSE, FALSE, FALSE, FALSE, FALSE, FALSE, FALSE, FALSE, FALSE, FALSE, FALSE, FALSE, FALSE, FALSE, FALSE, FALSE, FALSE, FALSE</v>
      </c>
      <c r="T27" s="69" t="str">
        <f>(ISNUMBER(SEARCH('Backend Coding'!$H$2,'Budget 24-25'!A27)))&amp;", "&amp;(ISNUMBER(SEARCH('Backend Coding'!$H$3,'Budget 24-25'!A27)))&amp;", "&amp;(ISNUMBER(SEARCH('Backend Coding'!$H$4,'Budget 24-25'!A27)))&amp;", "&amp;(ISNUMBER(SEARCH('Backend Coding'!$H$5,'Budget 24-25'!A27)))&amp;", "&amp;(ISNUMBER(SEARCH('Backend Coding'!$H$6,'Budget 24-25'!A27)))&amp;", "&amp;(ISNUMBER(SEARCH('Backend Coding'!$H$7,'Budget 24-25'!A27)))&amp;", "&amp;(ISNUMBER(SEARCH('Backend Coding'!$H$8,'Budget 24-25'!A27)))&amp;", "&amp;(ISNUMBER(SEARCH('Backend Coding'!$H$9,'Budget 24-25'!A27)))&amp;", "&amp;(ISNUMBER(SEARCH('Backend Coding'!$H$10,'Budget 24-25'!A27)))&amp;", "&amp;(ISNUMBER(SEARCH('Backend Coding'!$H$11,'Budget 24-25'!A27)))&amp;", "&amp;(ISNUMBER(SEARCH('Backend Coding'!$H$12,'Budget 24-25'!A27)))&amp;", "&amp;(ISNUMBER(SEARCH('Backend Coding'!$H$13,'Budget 24-25'!A27)))&amp;", "&amp;(ISNUMBER(SEARCH('Backend Coding'!$H$14,'Budget 24-25'!A27)))&amp;", "&amp;(ISNUMBER(SEARCH('Backend Coding'!$H$15,'Budget 24-25'!A27)))&amp;", "&amp;(ISNUMBER(SEARCH('Backend Coding'!$H$16,'Budget 24-25'!A27)))&amp;", "&amp;(ISNUMBER(SEARCH('Backend Coding'!$H$17,'Budget 24-25'!A27)))&amp;", "&amp;(ISNUMBER(SEARCH('Backend Coding'!$H$18,'Budget 24-25'!A27)))&amp;", "&amp;(ISNUMBER(SEARCH('Backend Coding'!$H$19,'Budget 24-25'!A27)))&amp;", "&amp;(ISNUMBER(SEARCH('Backend Coding'!$H$20,'Budget 24-25'!A27)))&amp;", "&amp;(ISNUMBER(SEARCH('Backend Coding'!$H$21,'Budget 24-25'!A27)))&amp;", "&amp;(ISNUMBER(SEARCH('Backend Coding'!$H$22,'Budget 24-25'!A27)))&amp;", "&amp;(ISNUMBER(SEARCH('Backend Coding'!$H$23,'Budget 24-25'!A27)))&amp;", "&amp;(ISNUMBER(SEARCH('Backend Coding'!$H$24,'Budget 24-25'!A27)))&amp;", "&amp;(ISNUMBER(SEARCH('Backend Coding'!$H$25,'Budget 24-25'!A27)))&amp;", "&amp;(ISNUMBER(SEARCH('Backend Coding'!$H$26,'Budget 24-25'!A27)))</f>
        <v>FALSE, FALSE, FALSE, FALSE, FALSE, FALSE, FALSE, FALSE, FALSE, FALSE, FALSE, FALSE, FALSE, FALSE, FALSE, FALSE, FALSE, FALSE, FALSE, FALSE, FALSE, FALSE, FALSE, FALSE, FALSE</v>
      </c>
      <c r="U27" s="69" t="str">
        <f>(ISNUMBER(SEARCH('Backend Coding'!$J$2,'Budget 24-25'!A27)))&amp;", "&amp;(ISNUMBER(SEARCH('Backend Coding'!$J$3,'Budget 24-25'!A27)))&amp;", "&amp;(ISNUMBER(SEARCH('Backend Coding'!$J$4,'Budget 24-25'!A27)))&amp;", "&amp;(ISNUMBER(SEARCH('Backend Coding'!$J$5,'Budget 24-25'!A27)))&amp;", "&amp;(ISNUMBER(SEARCH('Backend Coding'!$J$6,'Budget 24-25'!A27)))&amp;", "&amp;(ISNUMBER(SEARCH('Backend Coding'!$J$7,'Budget 24-25'!A27)))&amp;", "&amp;(ISNUMBER(SEARCH('Backend Coding'!$J$8,'Budget 24-25'!A27)))&amp;", "&amp;(ISNUMBER(SEARCH('Backend Coding'!$J$9,'Budget 24-25'!A27)))&amp;", "&amp;(ISNUMBER(SEARCH('Backend Coding'!$J$10,'Budget 24-25'!A27)))&amp;", "&amp;(ISNUMBER(SEARCH('Backend Coding'!$J$11,'Budget 24-25'!A27)))&amp;", "&amp;(ISNUMBER(SEARCH('Backend Coding'!$J$12,'Budget 24-25'!A27)))&amp;", "&amp;(ISNUMBER(SEARCH('Backend Coding'!$J$13,'Budget 24-25'!A27)))&amp;", "&amp;(ISNUMBER(SEARCH('Backend Coding'!$J$14,'Budget 24-25'!A27)))&amp;", "&amp;(ISNUMBER(SEARCH('Backend Coding'!$J$15,'Budget 24-25'!A27)))&amp;", "&amp;(ISNUMBER(SEARCH('Backend Coding'!$J$16,'Budget 24-25'!A27)))&amp;", "&amp;(ISNUMBER(SEARCH('Backend Coding'!$J$17,'Budget 24-25'!A27)))&amp;", "&amp;(ISNUMBER(SEARCH('Backend Coding'!$J$18,'Budget 24-25'!A27)))&amp;", "&amp;(ISNUMBER(SEARCH('Backend Coding'!$J$19,'Budget 24-25'!A27)))&amp;", "&amp;(ISNUMBER(SEARCH('Backend Coding'!$J$20,'Budget 24-25'!A27)))&amp;", "&amp;(ISNUMBER(SEARCH('Backend Coding'!$J$21,'Budget 24-25'!A27)))&amp;", "&amp;(ISNUMBER(SEARCH('Backend Coding'!$J$22,'Budget 24-25'!A27)))&amp;", "&amp;(ISNUMBER(SEARCH('Backend Coding'!$J$23,'Budget 24-25'!A27)))&amp;", "&amp;(ISNUMBER(SEARCH('Backend Coding'!$J$24,'Budget 24-25'!A27)))&amp;", "&amp;(ISNUMBER(SEARCH('Backend Coding'!$J$25,'Budget 24-25'!A27)))&amp;", "&amp;(ISNUMBER(SEARCH('Backend Coding'!$J$26,'Budget 24-25'!A27)))</f>
        <v>FALSE, FALSE, FALSE, FALSE, FALSE, FALSE, FALSE, FALSE, FALSE, FALSE, FALSE, FALSE, FALSE, FALSE, FALSE, FALSE, FALSE, FALSE, FALSE, FALSE, FALSE, FALSE, FALSE, FALSE, FALSE</v>
      </c>
    </row>
    <row r="28" spans="1:21" ht="14.25" customHeight="1">
      <c r="A28" s="24" t="s">
        <v>58</v>
      </c>
      <c r="B28" s="79" t="s">
        <v>221</v>
      </c>
      <c r="C28" s="70"/>
      <c r="D28" s="71">
        <v>0.5</v>
      </c>
      <c r="E28" s="71" t="s">
        <v>132</v>
      </c>
      <c r="F28" s="70"/>
      <c r="G28" s="70"/>
      <c r="H28" s="70"/>
      <c r="I28" s="71" t="s">
        <v>106</v>
      </c>
      <c r="J28" s="71">
        <v>111</v>
      </c>
      <c r="K28" s="62"/>
      <c r="L28" s="62"/>
      <c r="M28" s="63"/>
      <c r="N28" s="63"/>
      <c r="O28" s="78">
        <v>50000</v>
      </c>
      <c r="P28" s="46">
        <f t="shared" si="0"/>
        <v>50000</v>
      </c>
      <c r="Q28" s="69" t="str">
        <f>(ISNUMBER(SEARCH('Backend Coding'!$B$2,'Budget 24-25'!A28)))&amp;", "&amp;(ISNUMBER(SEARCH('Backend Coding'!$B$3,'Budget 24-25'!A28)))&amp;", "&amp;(ISNUMBER(SEARCH('Backend Coding'!$B$4,'Budget 24-25'!A28)))&amp;", "&amp;(ISNUMBER(SEARCH('Backend Coding'!$B$5,'Budget 24-25'!A28)))&amp;", "&amp;(ISNUMBER(SEARCH('Backend Coding'!$B$6,'Budget 24-25'!A28)))&amp;", "&amp;(ISNUMBER(SEARCH('Backend Coding'!$B$7,'Budget 24-25'!A28)))&amp;", "&amp;(ISNUMBER(SEARCH('Backend Coding'!$B$8,'Budget 24-25'!A28)))&amp;", "&amp;(ISNUMBER(SEARCH('Backend Coding'!$B$9,'Budget 24-25'!A28)))&amp;", "&amp;(ISNUMBER(SEARCH('Backend Coding'!$B$10,'Budget 24-25'!A28)))&amp;", "&amp;(ISNUMBER(SEARCH('Backend Coding'!$B$11,'Budget 24-25'!A28)))&amp;", "&amp;(ISNUMBER(SEARCH('Backend Coding'!$B$12,'Budget 24-25'!A28)))&amp;", "&amp;(ISNUMBER(SEARCH('Backend Coding'!$B$13,'Budget 24-25'!A28)))&amp;", "&amp;(ISNUMBER(SEARCH('Backend Coding'!$B$14,'Budget 24-25'!A28)))&amp;", "&amp;(ISNUMBER(SEARCH('Backend Coding'!$B$15,'Budget 24-25'!A28)))&amp;", "&amp;(ISNUMBER(SEARCH('Backend Coding'!$B$16,'Budget 24-25'!A28)))&amp;", "&amp;(ISNUMBER(SEARCH('Backend Coding'!$B$17,'Budget 24-25'!A28)))&amp;", "&amp;(ISNUMBER(SEARCH('Backend Coding'!$B$18,'Budget 24-25'!A28)))&amp;", "&amp;(ISNUMBER(SEARCH('Backend Coding'!$B$19,'Budget 24-25'!A28)))&amp;", "&amp;(ISNUMBER(SEARCH('Backend Coding'!$B$20,'Budget 24-25'!A28)))&amp;", "&amp;(ISNUMBER(SEARCH('Backend Coding'!$B$21,'Budget 24-25'!A28)))&amp;", "&amp;(ISNUMBER(SEARCH('Backend Coding'!$B$22,'Budget 24-25'!A28)))&amp;", "&amp;(ISNUMBER(SEARCH('Backend Coding'!$B$23,'Budget 24-25'!A28)))&amp;", "&amp;(ISNUMBER(SEARCH('Backend Coding'!$B$24,'Budget 24-25'!A28)))&amp;", "&amp;(ISNUMBER(SEARCH('Backend Coding'!$B$25,'Budget 24-25'!A28)))&amp;", "&amp;(ISNUMBER(SEARCH('Backend Coding'!$B$26,'Budget 24-25'!A28)))</f>
        <v>FALSE, FALSE, FALSE, FALSE, FALSE, FALSE, FALSE, FALSE, FALSE, FALSE, FALSE, FALSE, FALSE, FALSE, FALSE, FALSE, FALSE, FALSE, FALSE, FALSE, FALSE, FALSE, FALSE, FALSE, FALSE</v>
      </c>
      <c r="R28" s="69" t="str">
        <f>(ISNUMBER(SEARCH('Backend Coding'!$D$2,'Budget 24-25'!A28)))&amp;", "&amp;(ISNUMBER(SEARCH('Backend Coding'!$D$3,'Budget 24-25'!A28)))&amp;", "&amp;(ISNUMBER(SEARCH('Backend Coding'!$D$4,'Budget 24-25'!A28)))&amp;", "&amp;(ISNUMBER(SEARCH('Backend Coding'!$D$5,'Budget 24-25'!A28)))&amp;", "&amp;(ISNUMBER(SEARCH('Backend Coding'!$D$6,'Budget 24-25'!A28)))&amp;", "&amp;(ISNUMBER(SEARCH('Backend Coding'!$D$7,'Budget 24-25'!A28)))&amp;", "&amp;(ISNUMBER(SEARCH('Backend Coding'!$D$8,'Budget 24-25'!A28)))&amp;", "&amp;(ISNUMBER(SEARCH('Backend Coding'!$D$9,'Budget 24-25'!A28)))&amp;", "&amp;(ISNUMBER(SEARCH('Backend Coding'!$D$10,'Budget 24-25'!A28)))&amp;", "&amp;(ISNUMBER(SEARCH('Backend Coding'!$D$11,'Budget 24-25'!A28)))&amp;", "&amp;(ISNUMBER(SEARCH('Backend Coding'!$D$12,'Budget 24-25'!A28)))&amp;", "&amp;(ISNUMBER(SEARCH('Backend Coding'!$D$13,'Budget 24-25'!A28)))&amp;", "&amp;(ISNUMBER(SEARCH('Backend Coding'!$D$14,'Budget 24-25'!A28)))&amp;", "&amp;(ISNUMBER(SEARCH('Backend Coding'!$D$15,'Budget 24-25'!A28)))&amp;", "&amp;(ISNUMBER(SEARCH('Backend Coding'!$D$16,'Budget 24-25'!A28)))&amp;", "&amp;(ISNUMBER(SEARCH('Backend Coding'!$D$17,'Budget 24-25'!A28)))&amp;", "&amp;(ISNUMBER(SEARCH('Backend Coding'!$D$18,'Budget 24-25'!A28)))&amp;", "&amp;(ISNUMBER(SEARCH('Backend Coding'!$D$19,'Budget 24-25'!A28)))&amp;", "&amp;(ISNUMBER(SEARCH('Backend Coding'!$D$20,'Budget 24-25'!A28)))&amp;", "&amp;(ISNUMBER(SEARCH('Backend Coding'!$D$21,'Budget 24-25'!A28)))&amp;", "&amp;(ISNUMBER(SEARCH('Backend Coding'!$D$22,'Budget 24-25'!A28)))&amp;", "&amp;(ISNUMBER(SEARCH('Backend Coding'!$D$23,'Budget 24-25'!A28)))&amp;", "&amp;(ISNUMBER(SEARCH('Backend Coding'!$D$24,'Budget 24-25'!A28)))&amp;", "&amp;(ISNUMBER(SEARCH('Backend Coding'!$D$25,'Budget 24-25'!A28)))&amp;", "&amp;(ISNUMBER(SEARCH('Backend Coding'!$D$26,'Budget 24-25'!A28)))</f>
        <v>FALSE, FALSE, FALSE, FALSE, FALSE, FALSE, FALSE, FALSE, FALSE, FALSE, FALSE, FALSE, FALSE, FALSE, FALSE, FALSE, FALSE, FALSE, FALSE, FALSE, FALSE, FALSE, FALSE, FALSE, FALSE</v>
      </c>
      <c r="S28" s="69" t="str">
        <f>(ISNUMBER(SEARCH('Backend Coding'!$F$2,'Budget 24-25'!A28)))&amp;", "&amp;(ISNUMBER(SEARCH('Backend Coding'!$F$3,'Budget 24-25'!A28)))&amp;", "&amp;(ISNUMBER(SEARCH('Backend Coding'!$F$4,'Budget 24-25'!A28)))&amp;", "&amp;(ISNUMBER(SEARCH('Backend Coding'!$F$5,'Budget 24-25'!A28)))&amp;", "&amp;(ISNUMBER(SEARCH('Backend Coding'!$F$6,'Budget 24-25'!A28)))&amp;", "&amp;(ISNUMBER(SEARCH('Backend Coding'!$F$7,'Budget 24-25'!A28)))&amp;", "&amp;(ISNUMBER(SEARCH('Backend Coding'!$F$8,'Budget 24-25'!A28)))&amp;", "&amp;(ISNUMBER(SEARCH('Backend Coding'!$F$9,'Budget 24-25'!A28)))&amp;", "&amp;(ISNUMBER(SEARCH('Backend Coding'!$F$10,'Budget 24-25'!A28)))&amp;", "&amp;(ISNUMBER(SEARCH('Backend Coding'!$F$11,'Budget 24-25'!A28)))&amp;", "&amp;(ISNUMBER(SEARCH('Backend Coding'!$F$12,'Budget 24-25'!A28)))&amp;", "&amp;(ISNUMBER(SEARCH('Backend Coding'!$F$13,'Budget 24-25'!A28)))&amp;", "&amp;(ISNUMBER(SEARCH('Backend Coding'!$F$14,'Budget 24-25'!A28)))&amp;", "&amp;(ISNUMBER(SEARCH('Backend Coding'!$F$15,'Budget 24-25'!A28)))&amp;", "&amp;(ISNUMBER(SEARCH('Backend Coding'!$F$16,'Budget 24-25'!A28)))&amp;", "&amp;(ISNUMBER(SEARCH('Backend Coding'!$F$17,'Budget 24-25'!A28)))&amp;", "&amp;(ISNUMBER(SEARCH('Backend Coding'!$F$18,'Budget 24-25'!A28)))&amp;", "&amp;(ISNUMBER(SEARCH('Backend Coding'!$F$19,'Budget 24-25'!A28)))&amp;", "&amp;(ISNUMBER(SEARCH('Backend Coding'!$F$20,'Budget 24-25'!A28)))&amp;", "&amp;(ISNUMBER(SEARCH('Backend Coding'!$F$21,'Budget 24-25'!A28)))&amp;", "&amp;(ISNUMBER(SEARCH('Backend Coding'!$F$22,'Budget 24-25'!A28)))&amp;", "&amp;(ISNUMBER(SEARCH('Backend Coding'!$F$23,'Budget 24-25'!A28)))&amp;", "&amp;(ISNUMBER(SEARCH('Backend Coding'!$F$24,'Budget 24-25'!A28)))&amp;", "&amp;(ISNUMBER(SEARCH('Backend Coding'!$F$25,'Budget 24-25'!A28)))&amp;", "&amp;(ISNUMBER(SEARCH('Backend Coding'!$F$26,'Budget 24-25'!A28)))</f>
        <v>FALSE, FALSE, FALSE, FALSE, FALSE, FALSE, FALSE, FALSE, FALSE, FALSE, FALSE, FALSE, FALSE, FALSE, FALSE, FALSE, FALSE, FALSE, FALSE, FALSE, FALSE, FALSE, FALSE, FALSE, FALSE</v>
      </c>
      <c r="T28" s="69" t="str">
        <f>(ISNUMBER(SEARCH('Backend Coding'!$H$2,'Budget 24-25'!A28)))&amp;", "&amp;(ISNUMBER(SEARCH('Backend Coding'!$H$3,'Budget 24-25'!A28)))&amp;", "&amp;(ISNUMBER(SEARCH('Backend Coding'!$H$4,'Budget 24-25'!A28)))&amp;", "&amp;(ISNUMBER(SEARCH('Backend Coding'!$H$5,'Budget 24-25'!A28)))&amp;", "&amp;(ISNUMBER(SEARCH('Backend Coding'!$H$6,'Budget 24-25'!A28)))&amp;", "&amp;(ISNUMBER(SEARCH('Backend Coding'!$H$7,'Budget 24-25'!A28)))&amp;", "&amp;(ISNUMBER(SEARCH('Backend Coding'!$H$8,'Budget 24-25'!A28)))&amp;", "&amp;(ISNUMBER(SEARCH('Backend Coding'!$H$9,'Budget 24-25'!A28)))&amp;", "&amp;(ISNUMBER(SEARCH('Backend Coding'!$H$10,'Budget 24-25'!A28)))&amp;", "&amp;(ISNUMBER(SEARCH('Backend Coding'!$H$11,'Budget 24-25'!A28)))&amp;", "&amp;(ISNUMBER(SEARCH('Backend Coding'!$H$12,'Budget 24-25'!A28)))&amp;", "&amp;(ISNUMBER(SEARCH('Backend Coding'!$H$13,'Budget 24-25'!A28)))&amp;", "&amp;(ISNUMBER(SEARCH('Backend Coding'!$H$14,'Budget 24-25'!A28)))&amp;", "&amp;(ISNUMBER(SEARCH('Backend Coding'!$H$15,'Budget 24-25'!A28)))&amp;", "&amp;(ISNUMBER(SEARCH('Backend Coding'!$H$16,'Budget 24-25'!A28)))&amp;", "&amp;(ISNUMBER(SEARCH('Backend Coding'!$H$17,'Budget 24-25'!A28)))&amp;", "&amp;(ISNUMBER(SEARCH('Backend Coding'!$H$18,'Budget 24-25'!A28)))&amp;", "&amp;(ISNUMBER(SEARCH('Backend Coding'!$H$19,'Budget 24-25'!A28)))&amp;", "&amp;(ISNUMBER(SEARCH('Backend Coding'!$H$20,'Budget 24-25'!A28)))&amp;", "&amp;(ISNUMBER(SEARCH('Backend Coding'!$H$21,'Budget 24-25'!A28)))&amp;", "&amp;(ISNUMBER(SEARCH('Backend Coding'!$H$22,'Budget 24-25'!A28)))&amp;", "&amp;(ISNUMBER(SEARCH('Backend Coding'!$H$23,'Budget 24-25'!A28)))&amp;", "&amp;(ISNUMBER(SEARCH('Backend Coding'!$H$24,'Budget 24-25'!A28)))&amp;", "&amp;(ISNUMBER(SEARCH('Backend Coding'!$H$25,'Budget 24-25'!A28)))&amp;", "&amp;(ISNUMBER(SEARCH('Backend Coding'!$H$26,'Budget 24-25'!A28)))</f>
        <v>FALSE, FALSE, FALSE, FALSE, FALSE, FALSE, FALSE, FALSE, FALSE, FALSE, FALSE, FALSE, FALSE, FALSE, FALSE, FALSE, FALSE, FALSE, FALSE, FALSE, FALSE, FALSE, FALSE, FALSE, FALSE</v>
      </c>
      <c r="U28" s="69" t="str">
        <f>(ISNUMBER(SEARCH('Backend Coding'!$J$2,'Budget 24-25'!A28)))&amp;", "&amp;(ISNUMBER(SEARCH('Backend Coding'!$J$3,'Budget 24-25'!A28)))&amp;", "&amp;(ISNUMBER(SEARCH('Backend Coding'!$J$4,'Budget 24-25'!A28)))&amp;", "&amp;(ISNUMBER(SEARCH('Backend Coding'!$J$5,'Budget 24-25'!A28)))&amp;", "&amp;(ISNUMBER(SEARCH('Backend Coding'!$J$6,'Budget 24-25'!A28)))&amp;", "&amp;(ISNUMBER(SEARCH('Backend Coding'!$J$7,'Budget 24-25'!A28)))&amp;", "&amp;(ISNUMBER(SEARCH('Backend Coding'!$J$8,'Budget 24-25'!A28)))&amp;", "&amp;(ISNUMBER(SEARCH('Backend Coding'!$J$9,'Budget 24-25'!A28)))&amp;", "&amp;(ISNUMBER(SEARCH('Backend Coding'!$J$10,'Budget 24-25'!A28)))&amp;", "&amp;(ISNUMBER(SEARCH('Backend Coding'!$J$11,'Budget 24-25'!A28)))&amp;", "&amp;(ISNUMBER(SEARCH('Backend Coding'!$J$12,'Budget 24-25'!A28)))&amp;", "&amp;(ISNUMBER(SEARCH('Backend Coding'!$J$13,'Budget 24-25'!A28)))&amp;", "&amp;(ISNUMBER(SEARCH('Backend Coding'!$J$14,'Budget 24-25'!A28)))&amp;", "&amp;(ISNUMBER(SEARCH('Backend Coding'!$J$15,'Budget 24-25'!A28)))&amp;", "&amp;(ISNUMBER(SEARCH('Backend Coding'!$J$16,'Budget 24-25'!A28)))&amp;", "&amp;(ISNUMBER(SEARCH('Backend Coding'!$J$17,'Budget 24-25'!A28)))&amp;", "&amp;(ISNUMBER(SEARCH('Backend Coding'!$J$18,'Budget 24-25'!A28)))&amp;", "&amp;(ISNUMBER(SEARCH('Backend Coding'!$J$19,'Budget 24-25'!A28)))&amp;", "&amp;(ISNUMBER(SEARCH('Backend Coding'!$J$20,'Budget 24-25'!A28)))&amp;", "&amp;(ISNUMBER(SEARCH('Backend Coding'!$J$21,'Budget 24-25'!A28)))&amp;", "&amp;(ISNUMBER(SEARCH('Backend Coding'!$J$22,'Budget 24-25'!A28)))&amp;", "&amp;(ISNUMBER(SEARCH('Backend Coding'!$J$23,'Budget 24-25'!A28)))&amp;", "&amp;(ISNUMBER(SEARCH('Backend Coding'!$J$24,'Budget 24-25'!A28)))&amp;", "&amp;(ISNUMBER(SEARCH('Backend Coding'!$J$25,'Budget 24-25'!A28)))&amp;", "&amp;(ISNUMBER(SEARCH('Backend Coding'!$J$26,'Budget 24-25'!A28)))</f>
        <v>FALSE, FALSE, FALSE, FALSE, FALSE, FALSE, FALSE, FALSE, FALSE, FALSE, FALSE, FALSE, FALSE, FALSE, FALSE, FALSE, FALSE, FALSE, FALSE, FALSE, FALSE, FALSE, FALSE, FALSE, FALSE</v>
      </c>
    </row>
    <row r="29" spans="1:21" ht="14.25" customHeight="1">
      <c r="A29" s="24" t="s">
        <v>19</v>
      </c>
      <c r="B29" s="60" t="s">
        <v>143</v>
      </c>
      <c r="C29" s="66"/>
      <c r="D29" s="67">
        <v>0.8</v>
      </c>
      <c r="E29" s="80" t="s">
        <v>144</v>
      </c>
      <c r="F29" s="81"/>
      <c r="G29" s="81"/>
      <c r="H29" s="80" t="s">
        <v>145</v>
      </c>
      <c r="I29" s="66"/>
      <c r="J29" s="67">
        <v>111</v>
      </c>
      <c r="K29" s="62"/>
      <c r="L29" s="62"/>
      <c r="M29" s="63"/>
      <c r="N29" s="63">
        <f>'Budget 23-24'!N29*1.02</f>
        <v>101978.03124000001</v>
      </c>
      <c r="O29" s="63"/>
      <c r="P29" s="46">
        <f t="shared" si="0"/>
        <v>101978.03124000001</v>
      </c>
      <c r="Q29" s="69" t="str">
        <f>(ISNUMBER(SEARCH('Backend Coding'!$B$2,'Budget 24-25'!A29)))&amp;", "&amp;(ISNUMBER(SEARCH('Backend Coding'!$B$3,'Budget 24-25'!A29)))&amp;", "&amp;(ISNUMBER(SEARCH('Backend Coding'!$B$4,'Budget 24-25'!A29)))&amp;", "&amp;(ISNUMBER(SEARCH('Backend Coding'!$B$5,'Budget 24-25'!A29)))&amp;", "&amp;(ISNUMBER(SEARCH('Backend Coding'!$B$6,'Budget 24-25'!A29)))&amp;", "&amp;(ISNUMBER(SEARCH('Backend Coding'!$B$7,'Budget 24-25'!A29)))&amp;", "&amp;(ISNUMBER(SEARCH('Backend Coding'!$B$8,'Budget 24-25'!A29)))&amp;", "&amp;(ISNUMBER(SEARCH('Backend Coding'!$B$9,'Budget 24-25'!A29)))&amp;", "&amp;(ISNUMBER(SEARCH('Backend Coding'!$B$10,'Budget 24-25'!A29)))&amp;", "&amp;(ISNUMBER(SEARCH('Backend Coding'!$B$11,'Budget 24-25'!A29)))&amp;", "&amp;(ISNUMBER(SEARCH('Backend Coding'!$B$12,'Budget 24-25'!A29)))&amp;", "&amp;(ISNUMBER(SEARCH('Backend Coding'!$B$13,'Budget 24-25'!A29)))&amp;", "&amp;(ISNUMBER(SEARCH('Backend Coding'!$B$14,'Budget 24-25'!A29)))&amp;", "&amp;(ISNUMBER(SEARCH('Backend Coding'!$B$15,'Budget 24-25'!A29)))&amp;", "&amp;(ISNUMBER(SEARCH('Backend Coding'!$B$16,'Budget 24-25'!A29)))&amp;", "&amp;(ISNUMBER(SEARCH('Backend Coding'!$B$17,'Budget 24-25'!A29)))&amp;", "&amp;(ISNUMBER(SEARCH('Backend Coding'!$B$18,'Budget 24-25'!A29)))&amp;", "&amp;(ISNUMBER(SEARCH('Backend Coding'!$B$19,'Budget 24-25'!A29)))&amp;", "&amp;(ISNUMBER(SEARCH('Backend Coding'!$B$20,'Budget 24-25'!A29)))&amp;", "&amp;(ISNUMBER(SEARCH('Backend Coding'!$B$21,'Budget 24-25'!A29)))&amp;", "&amp;(ISNUMBER(SEARCH('Backend Coding'!$B$22,'Budget 24-25'!A29)))&amp;", "&amp;(ISNUMBER(SEARCH('Backend Coding'!$B$23,'Budget 24-25'!A29)))&amp;", "&amp;(ISNUMBER(SEARCH('Backend Coding'!$B$24,'Budget 24-25'!A29)))&amp;", "&amp;(ISNUMBER(SEARCH('Backend Coding'!$B$25,'Budget 24-25'!A29)))&amp;", "&amp;(ISNUMBER(SEARCH('Backend Coding'!$B$26,'Budget 24-25'!A29)))</f>
        <v>FALSE, FALSE, FALSE, FALSE, FALSE, FALSE, FALSE, FALSE, FALSE, FALSE, FALSE, FALSE, FALSE, FALSE, FALSE, FALSE, FALSE, FALSE, FALSE, FALSE, FALSE, FALSE, FALSE, FALSE, FALSE</v>
      </c>
      <c r="R29" s="69" t="str">
        <f>(ISNUMBER(SEARCH('Backend Coding'!$D$2,'Budget 24-25'!A29)))&amp;", "&amp;(ISNUMBER(SEARCH('Backend Coding'!$D$3,'Budget 24-25'!A29)))&amp;", "&amp;(ISNUMBER(SEARCH('Backend Coding'!$D$4,'Budget 24-25'!A29)))&amp;", "&amp;(ISNUMBER(SEARCH('Backend Coding'!$D$5,'Budget 24-25'!A29)))&amp;", "&amp;(ISNUMBER(SEARCH('Backend Coding'!$D$6,'Budget 24-25'!A29)))&amp;", "&amp;(ISNUMBER(SEARCH('Backend Coding'!$D$7,'Budget 24-25'!A29)))&amp;", "&amp;(ISNUMBER(SEARCH('Backend Coding'!$D$8,'Budget 24-25'!A29)))&amp;", "&amp;(ISNUMBER(SEARCH('Backend Coding'!$D$9,'Budget 24-25'!A29)))&amp;", "&amp;(ISNUMBER(SEARCH('Backend Coding'!$D$10,'Budget 24-25'!A29)))&amp;", "&amp;(ISNUMBER(SEARCH('Backend Coding'!$D$11,'Budget 24-25'!A29)))&amp;", "&amp;(ISNUMBER(SEARCH('Backend Coding'!$D$12,'Budget 24-25'!A29)))&amp;", "&amp;(ISNUMBER(SEARCH('Backend Coding'!$D$13,'Budget 24-25'!A29)))&amp;", "&amp;(ISNUMBER(SEARCH('Backend Coding'!$D$14,'Budget 24-25'!A29)))&amp;", "&amp;(ISNUMBER(SEARCH('Backend Coding'!$D$15,'Budget 24-25'!A29)))&amp;", "&amp;(ISNUMBER(SEARCH('Backend Coding'!$D$16,'Budget 24-25'!A29)))&amp;", "&amp;(ISNUMBER(SEARCH('Backend Coding'!$D$17,'Budget 24-25'!A29)))&amp;", "&amp;(ISNUMBER(SEARCH('Backend Coding'!$D$18,'Budget 24-25'!A29)))&amp;", "&amp;(ISNUMBER(SEARCH('Backend Coding'!$D$19,'Budget 24-25'!A29)))&amp;", "&amp;(ISNUMBER(SEARCH('Backend Coding'!$D$20,'Budget 24-25'!A29)))&amp;", "&amp;(ISNUMBER(SEARCH('Backend Coding'!$D$21,'Budget 24-25'!A29)))&amp;", "&amp;(ISNUMBER(SEARCH('Backend Coding'!$D$22,'Budget 24-25'!A29)))&amp;", "&amp;(ISNUMBER(SEARCH('Backend Coding'!$D$23,'Budget 24-25'!A29)))&amp;", "&amp;(ISNUMBER(SEARCH('Backend Coding'!$D$24,'Budget 24-25'!A29)))&amp;", "&amp;(ISNUMBER(SEARCH('Backend Coding'!$D$25,'Budget 24-25'!A29)))&amp;", "&amp;(ISNUMBER(SEARCH('Backend Coding'!$D$26,'Budget 24-25'!A29)))</f>
        <v>FALSE, FALSE, FALSE, FALSE, FALSE, FALSE, FALSE, FALSE, FALSE, FALSE, FALSE, FALSE, FALSE, FALSE, FALSE, FALSE, FALSE, FALSE, FALSE, FALSE, FALSE, FALSE, FALSE, FALSE, FALSE</v>
      </c>
      <c r="S29" s="69" t="str">
        <f>(ISNUMBER(SEARCH('Backend Coding'!$F$2,'Budget 24-25'!A29)))&amp;", "&amp;(ISNUMBER(SEARCH('Backend Coding'!$F$3,'Budget 24-25'!A29)))&amp;", "&amp;(ISNUMBER(SEARCH('Backend Coding'!$F$4,'Budget 24-25'!A29)))&amp;", "&amp;(ISNUMBER(SEARCH('Backend Coding'!$F$5,'Budget 24-25'!A29)))&amp;", "&amp;(ISNUMBER(SEARCH('Backend Coding'!$F$6,'Budget 24-25'!A29)))&amp;", "&amp;(ISNUMBER(SEARCH('Backend Coding'!$F$7,'Budget 24-25'!A29)))&amp;", "&amp;(ISNUMBER(SEARCH('Backend Coding'!$F$8,'Budget 24-25'!A29)))&amp;", "&amp;(ISNUMBER(SEARCH('Backend Coding'!$F$9,'Budget 24-25'!A29)))&amp;", "&amp;(ISNUMBER(SEARCH('Backend Coding'!$F$10,'Budget 24-25'!A29)))&amp;", "&amp;(ISNUMBER(SEARCH('Backend Coding'!$F$11,'Budget 24-25'!A29)))&amp;", "&amp;(ISNUMBER(SEARCH('Backend Coding'!$F$12,'Budget 24-25'!A29)))&amp;", "&amp;(ISNUMBER(SEARCH('Backend Coding'!$F$13,'Budget 24-25'!A29)))&amp;", "&amp;(ISNUMBER(SEARCH('Backend Coding'!$F$14,'Budget 24-25'!A29)))&amp;", "&amp;(ISNUMBER(SEARCH('Backend Coding'!$F$15,'Budget 24-25'!A29)))&amp;", "&amp;(ISNUMBER(SEARCH('Backend Coding'!$F$16,'Budget 24-25'!A29)))&amp;", "&amp;(ISNUMBER(SEARCH('Backend Coding'!$F$17,'Budget 24-25'!A29)))&amp;", "&amp;(ISNUMBER(SEARCH('Backend Coding'!$F$18,'Budget 24-25'!A29)))&amp;", "&amp;(ISNUMBER(SEARCH('Backend Coding'!$F$19,'Budget 24-25'!A29)))&amp;", "&amp;(ISNUMBER(SEARCH('Backend Coding'!$F$20,'Budget 24-25'!A29)))&amp;", "&amp;(ISNUMBER(SEARCH('Backend Coding'!$F$21,'Budget 24-25'!A29)))&amp;", "&amp;(ISNUMBER(SEARCH('Backend Coding'!$F$22,'Budget 24-25'!A29)))&amp;", "&amp;(ISNUMBER(SEARCH('Backend Coding'!$F$23,'Budget 24-25'!A29)))&amp;", "&amp;(ISNUMBER(SEARCH('Backend Coding'!$F$24,'Budget 24-25'!A29)))&amp;", "&amp;(ISNUMBER(SEARCH('Backend Coding'!$F$25,'Budget 24-25'!A29)))&amp;", "&amp;(ISNUMBER(SEARCH('Backend Coding'!$F$26,'Budget 24-25'!A29)))</f>
        <v>FALSE, FALSE, FALSE, FALSE, FALSE, FALSE, FALSE, FALSE, FALSE, FALSE, FALSE, FALSE, FALSE, FALSE, FALSE, FALSE, FALSE, FALSE, FALSE, FALSE, FALSE, FALSE, FALSE, FALSE, FALSE</v>
      </c>
      <c r="T29" s="69" t="str">
        <f>(ISNUMBER(SEARCH('Backend Coding'!$H$2,'Budget 24-25'!A29)))&amp;", "&amp;(ISNUMBER(SEARCH('Backend Coding'!$H$3,'Budget 24-25'!A29)))&amp;", "&amp;(ISNUMBER(SEARCH('Backend Coding'!$H$4,'Budget 24-25'!A29)))&amp;", "&amp;(ISNUMBER(SEARCH('Backend Coding'!$H$5,'Budget 24-25'!A29)))&amp;", "&amp;(ISNUMBER(SEARCH('Backend Coding'!$H$6,'Budget 24-25'!A29)))&amp;", "&amp;(ISNUMBER(SEARCH('Backend Coding'!$H$7,'Budget 24-25'!A29)))&amp;", "&amp;(ISNUMBER(SEARCH('Backend Coding'!$H$8,'Budget 24-25'!A29)))&amp;", "&amp;(ISNUMBER(SEARCH('Backend Coding'!$H$9,'Budget 24-25'!A29)))&amp;", "&amp;(ISNUMBER(SEARCH('Backend Coding'!$H$10,'Budget 24-25'!A29)))&amp;", "&amp;(ISNUMBER(SEARCH('Backend Coding'!$H$11,'Budget 24-25'!A29)))&amp;", "&amp;(ISNUMBER(SEARCH('Backend Coding'!$H$12,'Budget 24-25'!A29)))&amp;", "&amp;(ISNUMBER(SEARCH('Backend Coding'!$H$13,'Budget 24-25'!A29)))&amp;", "&amp;(ISNUMBER(SEARCH('Backend Coding'!$H$14,'Budget 24-25'!A29)))&amp;", "&amp;(ISNUMBER(SEARCH('Backend Coding'!$H$15,'Budget 24-25'!A29)))&amp;", "&amp;(ISNUMBER(SEARCH('Backend Coding'!$H$16,'Budget 24-25'!A29)))&amp;", "&amp;(ISNUMBER(SEARCH('Backend Coding'!$H$17,'Budget 24-25'!A29)))&amp;", "&amp;(ISNUMBER(SEARCH('Backend Coding'!$H$18,'Budget 24-25'!A29)))&amp;", "&amp;(ISNUMBER(SEARCH('Backend Coding'!$H$19,'Budget 24-25'!A29)))&amp;", "&amp;(ISNUMBER(SEARCH('Backend Coding'!$H$20,'Budget 24-25'!A29)))&amp;", "&amp;(ISNUMBER(SEARCH('Backend Coding'!$H$21,'Budget 24-25'!A29)))&amp;", "&amp;(ISNUMBER(SEARCH('Backend Coding'!$H$22,'Budget 24-25'!A29)))&amp;", "&amp;(ISNUMBER(SEARCH('Backend Coding'!$H$23,'Budget 24-25'!A29)))&amp;", "&amp;(ISNUMBER(SEARCH('Backend Coding'!$H$24,'Budget 24-25'!A29)))&amp;", "&amp;(ISNUMBER(SEARCH('Backend Coding'!$H$25,'Budget 24-25'!A29)))&amp;", "&amp;(ISNUMBER(SEARCH('Backend Coding'!$H$26,'Budget 24-25'!A29)))</f>
        <v>FALSE, FALSE, FALSE, FALSE, FALSE, FALSE, FALSE, FALSE, FALSE, FALSE, FALSE, FALSE, FALSE, FALSE, FALSE, FALSE, FALSE, FALSE, FALSE, FALSE, FALSE, FALSE, FALSE, FALSE, FALSE</v>
      </c>
      <c r="U29" s="69" t="str">
        <f>(ISNUMBER(SEARCH('Backend Coding'!$J$2,'Budget 24-25'!A29)))&amp;", "&amp;(ISNUMBER(SEARCH('Backend Coding'!$J$3,'Budget 24-25'!A29)))&amp;", "&amp;(ISNUMBER(SEARCH('Backend Coding'!$J$4,'Budget 24-25'!A29)))&amp;", "&amp;(ISNUMBER(SEARCH('Backend Coding'!$J$5,'Budget 24-25'!A29)))&amp;", "&amp;(ISNUMBER(SEARCH('Backend Coding'!$J$6,'Budget 24-25'!A29)))&amp;", "&amp;(ISNUMBER(SEARCH('Backend Coding'!$J$7,'Budget 24-25'!A29)))&amp;", "&amp;(ISNUMBER(SEARCH('Backend Coding'!$J$8,'Budget 24-25'!A29)))&amp;", "&amp;(ISNUMBER(SEARCH('Backend Coding'!$J$9,'Budget 24-25'!A29)))&amp;", "&amp;(ISNUMBER(SEARCH('Backend Coding'!$J$10,'Budget 24-25'!A29)))&amp;", "&amp;(ISNUMBER(SEARCH('Backend Coding'!$J$11,'Budget 24-25'!A29)))&amp;", "&amp;(ISNUMBER(SEARCH('Backend Coding'!$J$12,'Budget 24-25'!A29)))&amp;", "&amp;(ISNUMBER(SEARCH('Backend Coding'!$J$13,'Budget 24-25'!A29)))&amp;", "&amp;(ISNUMBER(SEARCH('Backend Coding'!$J$14,'Budget 24-25'!A29)))&amp;", "&amp;(ISNUMBER(SEARCH('Backend Coding'!$J$15,'Budget 24-25'!A29)))&amp;", "&amp;(ISNUMBER(SEARCH('Backend Coding'!$J$16,'Budget 24-25'!A29)))&amp;", "&amp;(ISNUMBER(SEARCH('Backend Coding'!$J$17,'Budget 24-25'!A29)))&amp;", "&amp;(ISNUMBER(SEARCH('Backend Coding'!$J$18,'Budget 24-25'!A29)))&amp;", "&amp;(ISNUMBER(SEARCH('Backend Coding'!$J$19,'Budget 24-25'!A29)))&amp;", "&amp;(ISNUMBER(SEARCH('Backend Coding'!$J$20,'Budget 24-25'!A29)))&amp;", "&amp;(ISNUMBER(SEARCH('Backend Coding'!$J$21,'Budget 24-25'!A29)))&amp;", "&amp;(ISNUMBER(SEARCH('Backend Coding'!$J$22,'Budget 24-25'!A29)))&amp;", "&amp;(ISNUMBER(SEARCH('Backend Coding'!$J$23,'Budget 24-25'!A29)))&amp;", "&amp;(ISNUMBER(SEARCH('Backend Coding'!$J$24,'Budget 24-25'!A29)))&amp;", "&amp;(ISNUMBER(SEARCH('Backend Coding'!$J$25,'Budget 24-25'!A29)))&amp;", "&amp;(ISNUMBER(SEARCH('Backend Coding'!$J$26,'Budget 24-25'!A29)))</f>
        <v>FALSE, FALSE, FALSE, FALSE, FALSE, FALSE, FALSE, FALSE, FALSE, FALSE, FALSE, FALSE, FALSE, FALSE, FALSE, FALSE, FALSE, FALSE, FALSE, FALSE, FALSE, FALSE, FALSE, FALSE, FALSE</v>
      </c>
    </row>
    <row r="30" spans="1:21" ht="14.25" customHeight="1">
      <c r="A30" s="24" t="s">
        <v>69</v>
      </c>
      <c r="B30" s="60" t="s">
        <v>146</v>
      </c>
      <c r="C30" s="70"/>
      <c r="D30" s="82">
        <v>1</v>
      </c>
      <c r="E30" s="82" t="s">
        <v>147</v>
      </c>
      <c r="F30" s="83"/>
      <c r="G30" s="83"/>
      <c r="H30" s="82" t="s">
        <v>148</v>
      </c>
      <c r="I30" s="70"/>
      <c r="J30" s="71">
        <v>111</v>
      </c>
      <c r="K30" s="62"/>
      <c r="L30" s="62"/>
      <c r="M30" s="63"/>
      <c r="N30" s="63">
        <f>'Budget 23-24'!N30*1.054</f>
        <v>102281.76950016001</v>
      </c>
      <c r="O30" s="63"/>
      <c r="P30" s="46">
        <f t="shared" si="0"/>
        <v>102281.76950016001</v>
      </c>
      <c r="Q30" s="69" t="str">
        <f>(ISNUMBER(SEARCH('Backend Coding'!$B$2,'Budget 24-25'!A30)))&amp;", "&amp;(ISNUMBER(SEARCH('Backend Coding'!$B$3,'Budget 24-25'!A30)))&amp;", "&amp;(ISNUMBER(SEARCH('Backend Coding'!$B$4,'Budget 24-25'!A30)))&amp;", "&amp;(ISNUMBER(SEARCH('Backend Coding'!$B$5,'Budget 24-25'!A30)))&amp;", "&amp;(ISNUMBER(SEARCH('Backend Coding'!$B$6,'Budget 24-25'!A30)))&amp;", "&amp;(ISNUMBER(SEARCH('Backend Coding'!$B$7,'Budget 24-25'!A30)))&amp;", "&amp;(ISNUMBER(SEARCH('Backend Coding'!$B$8,'Budget 24-25'!A30)))&amp;", "&amp;(ISNUMBER(SEARCH('Backend Coding'!$B$9,'Budget 24-25'!A30)))&amp;", "&amp;(ISNUMBER(SEARCH('Backend Coding'!$B$10,'Budget 24-25'!A30)))&amp;", "&amp;(ISNUMBER(SEARCH('Backend Coding'!$B$11,'Budget 24-25'!A30)))&amp;", "&amp;(ISNUMBER(SEARCH('Backend Coding'!$B$12,'Budget 24-25'!A30)))&amp;", "&amp;(ISNUMBER(SEARCH('Backend Coding'!$B$13,'Budget 24-25'!A30)))&amp;", "&amp;(ISNUMBER(SEARCH('Backend Coding'!$B$14,'Budget 24-25'!A30)))&amp;", "&amp;(ISNUMBER(SEARCH('Backend Coding'!$B$15,'Budget 24-25'!A30)))&amp;", "&amp;(ISNUMBER(SEARCH('Backend Coding'!$B$16,'Budget 24-25'!A30)))&amp;", "&amp;(ISNUMBER(SEARCH('Backend Coding'!$B$17,'Budget 24-25'!A30)))&amp;", "&amp;(ISNUMBER(SEARCH('Backend Coding'!$B$18,'Budget 24-25'!A30)))&amp;", "&amp;(ISNUMBER(SEARCH('Backend Coding'!$B$19,'Budget 24-25'!A30)))&amp;", "&amp;(ISNUMBER(SEARCH('Backend Coding'!$B$20,'Budget 24-25'!A30)))&amp;", "&amp;(ISNUMBER(SEARCH('Backend Coding'!$B$21,'Budget 24-25'!A30)))&amp;", "&amp;(ISNUMBER(SEARCH('Backend Coding'!$B$22,'Budget 24-25'!A30)))&amp;", "&amp;(ISNUMBER(SEARCH('Backend Coding'!$B$23,'Budget 24-25'!A30)))&amp;", "&amp;(ISNUMBER(SEARCH('Backend Coding'!$B$24,'Budget 24-25'!A30)))&amp;", "&amp;(ISNUMBER(SEARCH('Backend Coding'!$B$25,'Budget 24-25'!A30)))&amp;", "&amp;(ISNUMBER(SEARCH('Backend Coding'!$B$26,'Budget 24-25'!A30)))</f>
        <v>FALSE, FALSE, FALSE, FALSE, FALSE, FALSE, FALSE, FALSE, FALSE, FALSE, FALSE, FALSE, FALSE, FALSE, FALSE, FALSE, FALSE, FALSE, FALSE, FALSE, FALSE, FALSE, FALSE, FALSE, FALSE</v>
      </c>
      <c r="R30" s="69" t="str">
        <f>(ISNUMBER(SEARCH('Backend Coding'!$D$2,'Budget 24-25'!A30)))&amp;", "&amp;(ISNUMBER(SEARCH('Backend Coding'!$D$3,'Budget 24-25'!A30)))&amp;", "&amp;(ISNUMBER(SEARCH('Backend Coding'!$D$4,'Budget 24-25'!A30)))&amp;", "&amp;(ISNUMBER(SEARCH('Backend Coding'!$D$5,'Budget 24-25'!A30)))&amp;", "&amp;(ISNUMBER(SEARCH('Backend Coding'!$D$6,'Budget 24-25'!A30)))&amp;", "&amp;(ISNUMBER(SEARCH('Backend Coding'!$D$7,'Budget 24-25'!A30)))&amp;", "&amp;(ISNUMBER(SEARCH('Backend Coding'!$D$8,'Budget 24-25'!A30)))&amp;", "&amp;(ISNUMBER(SEARCH('Backend Coding'!$D$9,'Budget 24-25'!A30)))&amp;", "&amp;(ISNUMBER(SEARCH('Backend Coding'!$D$10,'Budget 24-25'!A30)))&amp;", "&amp;(ISNUMBER(SEARCH('Backend Coding'!$D$11,'Budget 24-25'!A30)))&amp;", "&amp;(ISNUMBER(SEARCH('Backend Coding'!$D$12,'Budget 24-25'!A30)))&amp;", "&amp;(ISNUMBER(SEARCH('Backend Coding'!$D$13,'Budget 24-25'!A30)))&amp;", "&amp;(ISNUMBER(SEARCH('Backend Coding'!$D$14,'Budget 24-25'!A30)))&amp;", "&amp;(ISNUMBER(SEARCH('Backend Coding'!$D$15,'Budget 24-25'!A30)))&amp;", "&amp;(ISNUMBER(SEARCH('Backend Coding'!$D$16,'Budget 24-25'!A30)))&amp;", "&amp;(ISNUMBER(SEARCH('Backend Coding'!$D$17,'Budget 24-25'!A30)))&amp;", "&amp;(ISNUMBER(SEARCH('Backend Coding'!$D$18,'Budget 24-25'!A30)))&amp;", "&amp;(ISNUMBER(SEARCH('Backend Coding'!$D$19,'Budget 24-25'!A30)))&amp;", "&amp;(ISNUMBER(SEARCH('Backend Coding'!$D$20,'Budget 24-25'!A30)))&amp;", "&amp;(ISNUMBER(SEARCH('Backend Coding'!$D$21,'Budget 24-25'!A30)))&amp;", "&amp;(ISNUMBER(SEARCH('Backend Coding'!$D$22,'Budget 24-25'!A30)))&amp;", "&amp;(ISNUMBER(SEARCH('Backend Coding'!$D$23,'Budget 24-25'!A30)))&amp;", "&amp;(ISNUMBER(SEARCH('Backend Coding'!$D$24,'Budget 24-25'!A30)))&amp;", "&amp;(ISNUMBER(SEARCH('Backend Coding'!$D$25,'Budget 24-25'!A30)))&amp;", "&amp;(ISNUMBER(SEARCH('Backend Coding'!$D$26,'Budget 24-25'!A30)))</f>
        <v>FALSE, FALSE, FALSE, FALSE, FALSE, FALSE, FALSE, FALSE, FALSE, FALSE, FALSE, FALSE, FALSE, FALSE, FALSE, FALSE, FALSE, FALSE, FALSE, FALSE, FALSE, FALSE, FALSE, FALSE, FALSE</v>
      </c>
      <c r="S30" s="69" t="str">
        <f>(ISNUMBER(SEARCH('Backend Coding'!$F$2,'Budget 24-25'!A30)))&amp;", "&amp;(ISNUMBER(SEARCH('Backend Coding'!$F$3,'Budget 24-25'!A30)))&amp;", "&amp;(ISNUMBER(SEARCH('Backend Coding'!$F$4,'Budget 24-25'!A30)))&amp;", "&amp;(ISNUMBER(SEARCH('Backend Coding'!$F$5,'Budget 24-25'!A30)))&amp;", "&amp;(ISNUMBER(SEARCH('Backend Coding'!$F$6,'Budget 24-25'!A30)))&amp;", "&amp;(ISNUMBER(SEARCH('Backend Coding'!$F$7,'Budget 24-25'!A30)))&amp;", "&amp;(ISNUMBER(SEARCH('Backend Coding'!$F$8,'Budget 24-25'!A30)))&amp;", "&amp;(ISNUMBER(SEARCH('Backend Coding'!$F$9,'Budget 24-25'!A30)))&amp;", "&amp;(ISNUMBER(SEARCH('Backend Coding'!$F$10,'Budget 24-25'!A30)))&amp;", "&amp;(ISNUMBER(SEARCH('Backend Coding'!$F$11,'Budget 24-25'!A30)))&amp;", "&amp;(ISNUMBER(SEARCH('Backend Coding'!$F$12,'Budget 24-25'!A30)))&amp;", "&amp;(ISNUMBER(SEARCH('Backend Coding'!$F$13,'Budget 24-25'!A30)))&amp;", "&amp;(ISNUMBER(SEARCH('Backend Coding'!$F$14,'Budget 24-25'!A30)))&amp;", "&amp;(ISNUMBER(SEARCH('Backend Coding'!$F$15,'Budget 24-25'!A30)))&amp;", "&amp;(ISNUMBER(SEARCH('Backend Coding'!$F$16,'Budget 24-25'!A30)))&amp;", "&amp;(ISNUMBER(SEARCH('Backend Coding'!$F$17,'Budget 24-25'!A30)))&amp;", "&amp;(ISNUMBER(SEARCH('Backend Coding'!$F$18,'Budget 24-25'!A30)))&amp;", "&amp;(ISNUMBER(SEARCH('Backend Coding'!$F$19,'Budget 24-25'!A30)))&amp;", "&amp;(ISNUMBER(SEARCH('Backend Coding'!$F$20,'Budget 24-25'!A30)))&amp;", "&amp;(ISNUMBER(SEARCH('Backend Coding'!$F$21,'Budget 24-25'!A30)))&amp;", "&amp;(ISNUMBER(SEARCH('Backend Coding'!$F$22,'Budget 24-25'!A30)))&amp;", "&amp;(ISNUMBER(SEARCH('Backend Coding'!$F$23,'Budget 24-25'!A30)))&amp;", "&amp;(ISNUMBER(SEARCH('Backend Coding'!$F$24,'Budget 24-25'!A30)))&amp;", "&amp;(ISNUMBER(SEARCH('Backend Coding'!$F$25,'Budget 24-25'!A30)))&amp;", "&amp;(ISNUMBER(SEARCH('Backend Coding'!$F$26,'Budget 24-25'!A30)))</f>
        <v>FALSE, FALSE, FALSE, FALSE, FALSE, FALSE, FALSE, FALSE, FALSE, FALSE, FALSE, FALSE, FALSE, FALSE, FALSE, FALSE, FALSE, FALSE, FALSE, FALSE, FALSE, FALSE, FALSE, FALSE, FALSE</v>
      </c>
      <c r="T30" s="69" t="str">
        <f>(ISNUMBER(SEARCH('Backend Coding'!$H$2,'Budget 24-25'!A30)))&amp;", "&amp;(ISNUMBER(SEARCH('Backend Coding'!$H$3,'Budget 24-25'!A30)))&amp;", "&amp;(ISNUMBER(SEARCH('Backend Coding'!$H$4,'Budget 24-25'!A30)))&amp;", "&amp;(ISNUMBER(SEARCH('Backend Coding'!$H$5,'Budget 24-25'!A30)))&amp;", "&amp;(ISNUMBER(SEARCH('Backend Coding'!$H$6,'Budget 24-25'!A30)))&amp;", "&amp;(ISNUMBER(SEARCH('Backend Coding'!$H$7,'Budget 24-25'!A30)))&amp;", "&amp;(ISNUMBER(SEARCH('Backend Coding'!$H$8,'Budget 24-25'!A30)))&amp;", "&amp;(ISNUMBER(SEARCH('Backend Coding'!$H$9,'Budget 24-25'!A30)))&amp;", "&amp;(ISNUMBER(SEARCH('Backend Coding'!$H$10,'Budget 24-25'!A30)))&amp;", "&amp;(ISNUMBER(SEARCH('Backend Coding'!$H$11,'Budget 24-25'!A30)))&amp;", "&amp;(ISNUMBER(SEARCH('Backend Coding'!$H$12,'Budget 24-25'!A30)))&amp;", "&amp;(ISNUMBER(SEARCH('Backend Coding'!$H$13,'Budget 24-25'!A30)))&amp;", "&amp;(ISNUMBER(SEARCH('Backend Coding'!$H$14,'Budget 24-25'!A30)))&amp;", "&amp;(ISNUMBER(SEARCH('Backend Coding'!$H$15,'Budget 24-25'!A30)))&amp;", "&amp;(ISNUMBER(SEARCH('Backend Coding'!$H$16,'Budget 24-25'!A30)))&amp;", "&amp;(ISNUMBER(SEARCH('Backend Coding'!$H$17,'Budget 24-25'!A30)))&amp;", "&amp;(ISNUMBER(SEARCH('Backend Coding'!$H$18,'Budget 24-25'!A30)))&amp;", "&amp;(ISNUMBER(SEARCH('Backend Coding'!$H$19,'Budget 24-25'!A30)))&amp;", "&amp;(ISNUMBER(SEARCH('Backend Coding'!$H$20,'Budget 24-25'!A30)))&amp;", "&amp;(ISNUMBER(SEARCH('Backend Coding'!$H$21,'Budget 24-25'!A30)))&amp;", "&amp;(ISNUMBER(SEARCH('Backend Coding'!$H$22,'Budget 24-25'!A30)))&amp;", "&amp;(ISNUMBER(SEARCH('Backend Coding'!$H$23,'Budget 24-25'!A30)))&amp;", "&amp;(ISNUMBER(SEARCH('Backend Coding'!$H$24,'Budget 24-25'!A30)))&amp;", "&amp;(ISNUMBER(SEARCH('Backend Coding'!$H$25,'Budget 24-25'!A30)))&amp;", "&amp;(ISNUMBER(SEARCH('Backend Coding'!$H$26,'Budget 24-25'!A30)))</f>
        <v>FALSE, FALSE, FALSE, FALSE, FALSE, FALSE, FALSE, FALSE, FALSE, FALSE, FALSE, FALSE, FALSE, FALSE, FALSE, FALSE, FALSE, FALSE, FALSE, FALSE, FALSE, FALSE, FALSE, FALSE, FALSE</v>
      </c>
      <c r="U30" s="69" t="str">
        <f>(ISNUMBER(SEARCH('Backend Coding'!$J$2,'Budget 24-25'!A30)))&amp;", "&amp;(ISNUMBER(SEARCH('Backend Coding'!$J$3,'Budget 24-25'!A30)))&amp;", "&amp;(ISNUMBER(SEARCH('Backend Coding'!$J$4,'Budget 24-25'!A30)))&amp;", "&amp;(ISNUMBER(SEARCH('Backend Coding'!$J$5,'Budget 24-25'!A30)))&amp;", "&amp;(ISNUMBER(SEARCH('Backend Coding'!$J$6,'Budget 24-25'!A30)))&amp;", "&amp;(ISNUMBER(SEARCH('Backend Coding'!$J$7,'Budget 24-25'!A30)))&amp;", "&amp;(ISNUMBER(SEARCH('Backend Coding'!$J$8,'Budget 24-25'!A30)))&amp;", "&amp;(ISNUMBER(SEARCH('Backend Coding'!$J$9,'Budget 24-25'!A30)))&amp;", "&amp;(ISNUMBER(SEARCH('Backend Coding'!$J$10,'Budget 24-25'!A30)))&amp;", "&amp;(ISNUMBER(SEARCH('Backend Coding'!$J$11,'Budget 24-25'!A30)))&amp;", "&amp;(ISNUMBER(SEARCH('Backend Coding'!$J$12,'Budget 24-25'!A30)))&amp;", "&amp;(ISNUMBER(SEARCH('Backend Coding'!$J$13,'Budget 24-25'!A30)))&amp;", "&amp;(ISNUMBER(SEARCH('Backend Coding'!$J$14,'Budget 24-25'!A30)))&amp;", "&amp;(ISNUMBER(SEARCH('Backend Coding'!$J$15,'Budget 24-25'!A30)))&amp;", "&amp;(ISNUMBER(SEARCH('Backend Coding'!$J$16,'Budget 24-25'!A30)))&amp;", "&amp;(ISNUMBER(SEARCH('Backend Coding'!$J$17,'Budget 24-25'!A30)))&amp;", "&amp;(ISNUMBER(SEARCH('Backend Coding'!$J$18,'Budget 24-25'!A30)))&amp;", "&amp;(ISNUMBER(SEARCH('Backend Coding'!$J$19,'Budget 24-25'!A30)))&amp;", "&amp;(ISNUMBER(SEARCH('Backend Coding'!$J$20,'Budget 24-25'!A30)))&amp;", "&amp;(ISNUMBER(SEARCH('Backend Coding'!$J$21,'Budget 24-25'!A30)))&amp;", "&amp;(ISNUMBER(SEARCH('Backend Coding'!$J$22,'Budget 24-25'!A30)))&amp;", "&amp;(ISNUMBER(SEARCH('Backend Coding'!$J$23,'Budget 24-25'!A30)))&amp;", "&amp;(ISNUMBER(SEARCH('Backend Coding'!$J$24,'Budget 24-25'!A30)))&amp;", "&amp;(ISNUMBER(SEARCH('Backend Coding'!$J$25,'Budget 24-25'!A30)))&amp;", "&amp;(ISNUMBER(SEARCH('Backend Coding'!$J$26,'Budget 24-25'!A30)))</f>
        <v>FALSE, FALSE, FALSE, FALSE, FALSE, FALSE, FALSE, FALSE, FALSE, FALSE, FALSE, FALSE, FALSE, FALSE, FALSE, FALSE, FALSE, FALSE, FALSE, FALSE, FALSE, FALSE, FALSE, FALSE, FALSE</v>
      </c>
    </row>
    <row r="31" spans="1:21" ht="14.25" customHeight="1">
      <c r="A31" s="24" t="s">
        <v>69</v>
      </c>
      <c r="B31" s="60" t="s">
        <v>149</v>
      </c>
      <c r="C31" s="70"/>
      <c r="D31" s="82">
        <v>2</v>
      </c>
      <c r="E31" s="82" t="s">
        <v>147</v>
      </c>
      <c r="F31" s="83"/>
      <c r="G31" s="83"/>
      <c r="H31" s="82" t="s">
        <v>148</v>
      </c>
      <c r="I31" s="70"/>
      <c r="J31" s="71">
        <v>112</v>
      </c>
      <c r="K31" s="62"/>
      <c r="L31" s="62"/>
      <c r="M31" s="63"/>
      <c r="N31" s="63">
        <f>'Budget 23-24'!N31*1.05</f>
        <v>118359.54900000001</v>
      </c>
      <c r="O31" s="63"/>
      <c r="P31" s="46">
        <f t="shared" si="0"/>
        <v>118359.54900000001</v>
      </c>
      <c r="Q31" s="69" t="str">
        <f>(ISNUMBER(SEARCH('Backend Coding'!$B$2,'Budget 24-25'!A31)))&amp;", "&amp;(ISNUMBER(SEARCH('Backend Coding'!$B$3,'Budget 24-25'!A31)))&amp;", "&amp;(ISNUMBER(SEARCH('Backend Coding'!$B$4,'Budget 24-25'!A31)))&amp;", "&amp;(ISNUMBER(SEARCH('Backend Coding'!$B$5,'Budget 24-25'!A31)))&amp;", "&amp;(ISNUMBER(SEARCH('Backend Coding'!$B$6,'Budget 24-25'!A31)))&amp;", "&amp;(ISNUMBER(SEARCH('Backend Coding'!$B$7,'Budget 24-25'!A31)))&amp;", "&amp;(ISNUMBER(SEARCH('Backend Coding'!$B$8,'Budget 24-25'!A31)))&amp;", "&amp;(ISNUMBER(SEARCH('Backend Coding'!$B$9,'Budget 24-25'!A31)))&amp;", "&amp;(ISNUMBER(SEARCH('Backend Coding'!$B$10,'Budget 24-25'!A31)))&amp;", "&amp;(ISNUMBER(SEARCH('Backend Coding'!$B$11,'Budget 24-25'!A31)))&amp;", "&amp;(ISNUMBER(SEARCH('Backend Coding'!$B$12,'Budget 24-25'!A31)))&amp;", "&amp;(ISNUMBER(SEARCH('Backend Coding'!$B$13,'Budget 24-25'!A31)))&amp;", "&amp;(ISNUMBER(SEARCH('Backend Coding'!$B$14,'Budget 24-25'!A31)))&amp;", "&amp;(ISNUMBER(SEARCH('Backend Coding'!$B$15,'Budget 24-25'!A31)))&amp;", "&amp;(ISNUMBER(SEARCH('Backend Coding'!$B$16,'Budget 24-25'!A31)))&amp;", "&amp;(ISNUMBER(SEARCH('Backend Coding'!$B$17,'Budget 24-25'!A31)))&amp;", "&amp;(ISNUMBER(SEARCH('Backend Coding'!$B$18,'Budget 24-25'!A31)))&amp;", "&amp;(ISNUMBER(SEARCH('Backend Coding'!$B$19,'Budget 24-25'!A31)))&amp;", "&amp;(ISNUMBER(SEARCH('Backend Coding'!$B$20,'Budget 24-25'!A31)))&amp;", "&amp;(ISNUMBER(SEARCH('Backend Coding'!$B$21,'Budget 24-25'!A31)))&amp;", "&amp;(ISNUMBER(SEARCH('Backend Coding'!$B$22,'Budget 24-25'!A31)))&amp;", "&amp;(ISNUMBER(SEARCH('Backend Coding'!$B$23,'Budget 24-25'!A31)))&amp;", "&amp;(ISNUMBER(SEARCH('Backend Coding'!$B$24,'Budget 24-25'!A31)))&amp;", "&amp;(ISNUMBER(SEARCH('Backend Coding'!$B$25,'Budget 24-25'!A31)))&amp;", "&amp;(ISNUMBER(SEARCH('Backend Coding'!$B$26,'Budget 24-25'!A31)))</f>
        <v>FALSE, FALSE, FALSE, FALSE, FALSE, FALSE, FALSE, FALSE, FALSE, FALSE, FALSE, FALSE, FALSE, FALSE, FALSE, FALSE, FALSE, FALSE, FALSE, FALSE, FALSE, FALSE, FALSE, FALSE, FALSE</v>
      </c>
      <c r="R31" s="69" t="str">
        <f>(ISNUMBER(SEARCH('Backend Coding'!$D$2,'Budget 24-25'!A31)))&amp;", "&amp;(ISNUMBER(SEARCH('Backend Coding'!$D$3,'Budget 24-25'!A31)))&amp;", "&amp;(ISNUMBER(SEARCH('Backend Coding'!$D$4,'Budget 24-25'!A31)))&amp;", "&amp;(ISNUMBER(SEARCH('Backend Coding'!$D$5,'Budget 24-25'!A31)))&amp;", "&amp;(ISNUMBER(SEARCH('Backend Coding'!$D$6,'Budget 24-25'!A31)))&amp;", "&amp;(ISNUMBER(SEARCH('Backend Coding'!$D$7,'Budget 24-25'!A31)))&amp;", "&amp;(ISNUMBER(SEARCH('Backend Coding'!$D$8,'Budget 24-25'!A31)))&amp;", "&amp;(ISNUMBER(SEARCH('Backend Coding'!$D$9,'Budget 24-25'!A31)))&amp;", "&amp;(ISNUMBER(SEARCH('Backend Coding'!$D$10,'Budget 24-25'!A31)))&amp;", "&amp;(ISNUMBER(SEARCH('Backend Coding'!$D$11,'Budget 24-25'!A31)))&amp;", "&amp;(ISNUMBER(SEARCH('Backend Coding'!$D$12,'Budget 24-25'!A31)))&amp;", "&amp;(ISNUMBER(SEARCH('Backend Coding'!$D$13,'Budget 24-25'!A31)))&amp;", "&amp;(ISNUMBER(SEARCH('Backend Coding'!$D$14,'Budget 24-25'!A31)))&amp;", "&amp;(ISNUMBER(SEARCH('Backend Coding'!$D$15,'Budget 24-25'!A31)))&amp;", "&amp;(ISNUMBER(SEARCH('Backend Coding'!$D$16,'Budget 24-25'!A31)))&amp;", "&amp;(ISNUMBER(SEARCH('Backend Coding'!$D$17,'Budget 24-25'!A31)))&amp;", "&amp;(ISNUMBER(SEARCH('Backend Coding'!$D$18,'Budget 24-25'!A31)))&amp;", "&amp;(ISNUMBER(SEARCH('Backend Coding'!$D$19,'Budget 24-25'!A31)))&amp;", "&amp;(ISNUMBER(SEARCH('Backend Coding'!$D$20,'Budget 24-25'!A31)))&amp;", "&amp;(ISNUMBER(SEARCH('Backend Coding'!$D$21,'Budget 24-25'!A31)))&amp;", "&amp;(ISNUMBER(SEARCH('Backend Coding'!$D$22,'Budget 24-25'!A31)))&amp;", "&amp;(ISNUMBER(SEARCH('Backend Coding'!$D$23,'Budget 24-25'!A31)))&amp;", "&amp;(ISNUMBER(SEARCH('Backend Coding'!$D$24,'Budget 24-25'!A31)))&amp;", "&amp;(ISNUMBER(SEARCH('Backend Coding'!$D$25,'Budget 24-25'!A31)))&amp;", "&amp;(ISNUMBER(SEARCH('Backend Coding'!$D$26,'Budget 24-25'!A31)))</f>
        <v>FALSE, FALSE, FALSE, FALSE, FALSE, FALSE, FALSE, FALSE, FALSE, FALSE, FALSE, FALSE, FALSE, FALSE, FALSE, FALSE, FALSE, FALSE, FALSE, FALSE, FALSE, FALSE, FALSE, FALSE, FALSE</v>
      </c>
      <c r="S31" s="69" t="str">
        <f>(ISNUMBER(SEARCH('Backend Coding'!$F$2,'Budget 24-25'!A31)))&amp;", "&amp;(ISNUMBER(SEARCH('Backend Coding'!$F$3,'Budget 24-25'!A31)))&amp;", "&amp;(ISNUMBER(SEARCH('Backend Coding'!$F$4,'Budget 24-25'!A31)))&amp;", "&amp;(ISNUMBER(SEARCH('Backend Coding'!$F$5,'Budget 24-25'!A31)))&amp;", "&amp;(ISNUMBER(SEARCH('Backend Coding'!$F$6,'Budget 24-25'!A31)))&amp;", "&amp;(ISNUMBER(SEARCH('Backend Coding'!$F$7,'Budget 24-25'!A31)))&amp;", "&amp;(ISNUMBER(SEARCH('Backend Coding'!$F$8,'Budget 24-25'!A31)))&amp;", "&amp;(ISNUMBER(SEARCH('Backend Coding'!$F$9,'Budget 24-25'!A31)))&amp;", "&amp;(ISNUMBER(SEARCH('Backend Coding'!$F$10,'Budget 24-25'!A31)))&amp;", "&amp;(ISNUMBER(SEARCH('Backend Coding'!$F$11,'Budget 24-25'!A31)))&amp;", "&amp;(ISNUMBER(SEARCH('Backend Coding'!$F$12,'Budget 24-25'!A31)))&amp;", "&amp;(ISNUMBER(SEARCH('Backend Coding'!$F$13,'Budget 24-25'!A31)))&amp;", "&amp;(ISNUMBER(SEARCH('Backend Coding'!$F$14,'Budget 24-25'!A31)))&amp;", "&amp;(ISNUMBER(SEARCH('Backend Coding'!$F$15,'Budget 24-25'!A31)))&amp;", "&amp;(ISNUMBER(SEARCH('Backend Coding'!$F$16,'Budget 24-25'!A31)))&amp;", "&amp;(ISNUMBER(SEARCH('Backend Coding'!$F$17,'Budget 24-25'!A31)))&amp;", "&amp;(ISNUMBER(SEARCH('Backend Coding'!$F$18,'Budget 24-25'!A31)))&amp;", "&amp;(ISNUMBER(SEARCH('Backend Coding'!$F$19,'Budget 24-25'!A31)))&amp;", "&amp;(ISNUMBER(SEARCH('Backend Coding'!$F$20,'Budget 24-25'!A31)))&amp;", "&amp;(ISNUMBER(SEARCH('Backend Coding'!$F$21,'Budget 24-25'!A31)))&amp;", "&amp;(ISNUMBER(SEARCH('Backend Coding'!$F$22,'Budget 24-25'!A31)))&amp;", "&amp;(ISNUMBER(SEARCH('Backend Coding'!$F$23,'Budget 24-25'!A31)))&amp;", "&amp;(ISNUMBER(SEARCH('Backend Coding'!$F$24,'Budget 24-25'!A31)))&amp;", "&amp;(ISNUMBER(SEARCH('Backend Coding'!$F$25,'Budget 24-25'!A31)))&amp;", "&amp;(ISNUMBER(SEARCH('Backend Coding'!$F$26,'Budget 24-25'!A31)))</f>
        <v>FALSE, FALSE, FALSE, FALSE, FALSE, FALSE, FALSE, FALSE, FALSE, FALSE, FALSE, FALSE, FALSE, FALSE, FALSE, FALSE, FALSE, FALSE, FALSE, FALSE, FALSE, FALSE, FALSE, FALSE, FALSE</v>
      </c>
      <c r="T31" s="69" t="str">
        <f>(ISNUMBER(SEARCH('Backend Coding'!$H$2,'Budget 24-25'!A31)))&amp;", "&amp;(ISNUMBER(SEARCH('Backend Coding'!$H$3,'Budget 24-25'!A31)))&amp;", "&amp;(ISNUMBER(SEARCH('Backend Coding'!$H$4,'Budget 24-25'!A31)))&amp;", "&amp;(ISNUMBER(SEARCH('Backend Coding'!$H$5,'Budget 24-25'!A31)))&amp;", "&amp;(ISNUMBER(SEARCH('Backend Coding'!$H$6,'Budget 24-25'!A31)))&amp;", "&amp;(ISNUMBER(SEARCH('Backend Coding'!$H$7,'Budget 24-25'!A31)))&amp;", "&amp;(ISNUMBER(SEARCH('Backend Coding'!$H$8,'Budget 24-25'!A31)))&amp;", "&amp;(ISNUMBER(SEARCH('Backend Coding'!$H$9,'Budget 24-25'!A31)))&amp;", "&amp;(ISNUMBER(SEARCH('Backend Coding'!$H$10,'Budget 24-25'!A31)))&amp;", "&amp;(ISNUMBER(SEARCH('Backend Coding'!$H$11,'Budget 24-25'!A31)))&amp;", "&amp;(ISNUMBER(SEARCH('Backend Coding'!$H$12,'Budget 24-25'!A31)))&amp;", "&amp;(ISNUMBER(SEARCH('Backend Coding'!$H$13,'Budget 24-25'!A31)))&amp;", "&amp;(ISNUMBER(SEARCH('Backend Coding'!$H$14,'Budget 24-25'!A31)))&amp;", "&amp;(ISNUMBER(SEARCH('Backend Coding'!$H$15,'Budget 24-25'!A31)))&amp;", "&amp;(ISNUMBER(SEARCH('Backend Coding'!$H$16,'Budget 24-25'!A31)))&amp;", "&amp;(ISNUMBER(SEARCH('Backend Coding'!$H$17,'Budget 24-25'!A31)))&amp;", "&amp;(ISNUMBER(SEARCH('Backend Coding'!$H$18,'Budget 24-25'!A31)))&amp;", "&amp;(ISNUMBER(SEARCH('Backend Coding'!$H$19,'Budget 24-25'!A31)))&amp;", "&amp;(ISNUMBER(SEARCH('Backend Coding'!$H$20,'Budget 24-25'!A31)))&amp;", "&amp;(ISNUMBER(SEARCH('Backend Coding'!$H$21,'Budget 24-25'!A31)))&amp;", "&amp;(ISNUMBER(SEARCH('Backend Coding'!$H$22,'Budget 24-25'!A31)))&amp;", "&amp;(ISNUMBER(SEARCH('Backend Coding'!$H$23,'Budget 24-25'!A31)))&amp;", "&amp;(ISNUMBER(SEARCH('Backend Coding'!$H$24,'Budget 24-25'!A31)))&amp;", "&amp;(ISNUMBER(SEARCH('Backend Coding'!$H$25,'Budget 24-25'!A31)))&amp;", "&amp;(ISNUMBER(SEARCH('Backend Coding'!$H$26,'Budget 24-25'!A31)))</f>
        <v>FALSE, FALSE, FALSE, FALSE, FALSE, FALSE, FALSE, FALSE, FALSE, FALSE, FALSE, FALSE, FALSE, FALSE, FALSE, FALSE, FALSE, FALSE, FALSE, FALSE, FALSE, FALSE, FALSE, FALSE, FALSE</v>
      </c>
      <c r="U31" s="69" t="str">
        <f>(ISNUMBER(SEARCH('Backend Coding'!$J$2,'Budget 24-25'!A31)))&amp;", "&amp;(ISNUMBER(SEARCH('Backend Coding'!$J$3,'Budget 24-25'!A31)))&amp;", "&amp;(ISNUMBER(SEARCH('Backend Coding'!$J$4,'Budget 24-25'!A31)))&amp;", "&amp;(ISNUMBER(SEARCH('Backend Coding'!$J$5,'Budget 24-25'!A31)))&amp;", "&amp;(ISNUMBER(SEARCH('Backend Coding'!$J$6,'Budget 24-25'!A31)))&amp;", "&amp;(ISNUMBER(SEARCH('Backend Coding'!$J$7,'Budget 24-25'!A31)))&amp;", "&amp;(ISNUMBER(SEARCH('Backend Coding'!$J$8,'Budget 24-25'!A31)))&amp;", "&amp;(ISNUMBER(SEARCH('Backend Coding'!$J$9,'Budget 24-25'!A31)))&amp;", "&amp;(ISNUMBER(SEARCH('Backend Coding'!$J$10,'Budget 24-25'!A31)))&amp;", "&amp;(ISNUMBER(SEARCH('Backend Coding'!$J$11,'Budget 24-25'!A31)))&amp;", "&amp;(ISNUMBER(SEARCH('Backend Coding'!$J$12,'Budget 24-25'!A31)))&amp;", "&amp;(ISNUMBER(SEARCH('Backend Coding'!$J$13,'Budget 24-25'!A31)))&amp;", "&amp;(ISNUMBER(SEARCH('Backend Coding'!$J$14,'Budget 24-25'!A31)))&amp;", "&amp;(ISNUMBER(SEARCH('Backend Coding'!$J$15,'Budget 24-25'!A31)))&amp;", "&amp;(ISNUMBER(SEARCH('Backend Coding'!$J$16,'Budget 24-25'!A31)))&amp;", "&amp;(ISNUMBER(SEARCH('Backend Coding'!$J$17,'Budget 24-25'!A31)))&amp;", "&amp;(ISNUMBER(SEARCH('Backend Coding'!$J$18,'Budget 24-25'!A31)))&amp;", "&amp;(ISNUMBER(SEARCH('Backend Coding'!$J$19,'Budget 24-25'!A31)))&amp;", "&amp;(ISNUMBER(SEARCH('Backend Coding'!$J$20,'Budget 24-25'!A31)))&amp;", "&amp;(ISNUMBER(SEARCH('Backend Coding'!$J$21,'Budget 24-25'!A31)))&amp;", "&amp;(ISNUMBER(SEARCH('Backend Coding'!$J$22,'Budget 24-25'!A31)))&amp;", "&amp;(ISNUMBER(SEARCH('Backend Coding'!$J$23,'Budget 24-25'!A31)))&amp;", "&amp;(ISNUMBER(SEARCH('Backend Coding'!$J$24,'Budget 24-25'!A31)))&amp;", "&amp;(ISNUMBER(SEARCH('Backend Coding'!$J$25,'Budget 24-25'!A31)))&amp;", "&amp;(ISNUMBER(SEARCH('Backend Coding'!$J$26,'Budget 24-25'!A31)))</f>
        <v>FALSE, FALSE, FALSE, FALSE, FALSE, FALSE, FALSE, FALSE, FALSE, FALSE, FALSE, FALSE, FALSE, FALSE, FALSE, FALSE, FALSE, FALSE, FALSE, FALSE, FALSE, FALSE, FALSE, FALSE, FALSE</v>
      </c>
    </row>
    <row r="32" spans="1:21" ht="14.25" customHeight="1">
      <c r="A32" s="24" t="s">
        <v>69</v>
      </c>
      <c r="B32" s="60" t="s">
        <v>150</v>
      </c>
      <c r="C32" s="70"/>
      <c r="D32" s="83"/>
      <c r="E32" s="84"/>
      <c r="F32" s="83"/>
      <c r="G32" s="83"/>
      <c r="H32" s="82" t="s">
        <v>148</v>
      </c>
      <c r="I32" s="70"/>
      <c r="J32" s="71" t="s">
        <v>122</v>
      </c>
      <c r="K32" s="62"/>
      <c r="L32" s="62"/>
      <c r="M32" s="63"/>
      <c r="N32" s="63">
        <f>'Budget 23-24'!N32*1.054</f>
        <v>4721.4588750000003</v>
      </c>
      <c r="O32" s="63"/>
      <c r="P32" s="46">
        <f t="shared" si="0"/>
        <v>4721.4588750000003</v>
      </c>
      <c r="Q32" s="69" t="str">
        <f>(ISNUMBER(SEARCH('Backend Coding'!$B$2,'Budget 24-25'!A32)))&amp;", "&amp;(ISNUMBER(SEARCH('Backend Coding'!$B$3,'Budget 24-25'!A32)))&amp;", "&amp;(ISNUMBER(SEARCH('Backend Coding'!$B$4,'Budget 24-25'!A32)))&amp;", "&amp;(ISNUMBER(SEARCH('Backend Coding'!$B$5,'Budget 24-25'!A32)))&amp;", "&amp;(ISNUMBER(SEARCH('Backend Coding'!$B$6,'Budget 24-25'!A32)))&amp;", "&amp;(ISNUMBER(SEARCH('Backend Coding'!$B$7,'Budget 24-25'!A32)))&amp;", "&amp;(ISNUMBER(SEARCH('Backend Coding'!$B$8,'Budget 24-25'!A32)))&amp;", "&amp;(ISNUMBER(SEARCH('Backend Coding'!$B$9,'Budget 24-25'!A32)))&amp;", "&amp;(ISNUMBER(SEARCH('Backend Coding'!$B$10,'Budget 24-25'!A32)))&amp;", "&amp;(ISNUMBER(SEARCH('Backend Coding'!$B$11,'Budget 24-25'!A32)))&amp;", "&amp;(ISNUMBER(SEARCH('Backend Coding'!$B$12,'Budget 24-25'!A32)))&amp;", "&amp;(ISNUMBER(SEARCH('Backend Coding'!$B$13,'Budget 24-25'!A32)))&amp;", "&amp;(ISNUMBER(SEARCH('Backend Coding'!$B$14,'Budget 24-25'!A32)))&amp;", "&amp;(ISNUMBER(SEARCH('Backend Coding'!$B$15,'Budget 24-25'!A32)))&amp;", "&amp;(ISNUMBER(SEARCH('Backend Coding'!$B$16,'Budget 24-25'!A32)))&amp;", "&amp;(ISNUMBER(SEARCH('Backend Coding'!$B$17,'Budget 24-25'!A32)))&amp;", "&amp;(ISNUMBER(SEARCH('Backend Coding'!$B$18,'Budget 24-25'!A32)))&amp;", "&amp;(ISNUMBER(SEARCH('Backend Coding'!$B$19,'Budget 24-25'!A32)))&amp;", "&amp;(ISNUMBER(SEARCH('Backend Coding'!$B$20,'Budget 24-25'!A32)))&amp;", "&amp;(ISNUMBER(SEARCH('Backend Coding'!$B$21,'Budget 24-25'!A32)))&amp;", "&amp;(ISNUMBER(SEARCH('Backend Coding'!$B$22,'Budget 24-25'!A32)))&amp;", "&amp;(ISNUMBER(SEARCH('Backend Coding'!$B$23,'Budget 24-25'!A32)))&amp;", "&amp;(ISNUMBER(SEARCH('Backend Coding'!$B$24,'Budget 24-25'!A32)))&amp;", "&amp;(ISNUMBER(SEARCH('Backend Coding'!$B$25,'Budget 24-25'!A32)))&amp;", "&amp;(ISNUMBER(SEARCH('Backend Coding'!$B$26,'Budget 24-25'!A32)))</f>
        <v>FALSE, FALSE, FALSE, FALSE, FALSE, FALSE, FALSE, FALSE, FALSE, FALSE, FALSE, FALSE, FALSE, FALSE, FALSE, FALSE, FALSE, FALSE, FALSE, FALSE, FALSE, FALSE, FALSE, FALSE, FALSE</v>
      </c>
      <c r="R32" s="69" t="str">
        <f>(ISNUMBER(SEARCH('Backend Coding'!$D$2,'Budget 24-25'!A32)))&amp;", "&amp;(ISNUMBER(SEARCH('Backend Coding'!$D$3,'Budget 24-25'!A32)))&amp;", "&amp;(ISNUMBER(SEARCH('Backend Coding'!$D$4,'Budget 24-25'!A32)))&amp;", "&amp;(ISNUMBER(SEARCH('Backend Coding'!$D$5,'Budget 24-25'!A32)))&amp;", "&amp;(ISNUMBER(SEARCH('Backend Coding'!$D$6,'Budget 24-25'!A32)))&amp;", "&amp;(ISNUMBER(SEARCH('Backend Coding'!$D$7,'Budget 24-25'!A32)))&amp;", "&amp;(ISNUMBER(SEARCH('Backend Coding'!$D$8,'Budget 24-25'!A32)))&amp;", "&amp;(ISNUMBER(SEARCH('Backend Coding'!$D$9,'Budget 24-25'!A32)))&amp;", "&amp;(ISNUMBER(SEARCH('Backend Coding'!$D$10,'Budget 24-25'!A32)))&amp;", "&amp;(ISNUMBER(SEARCH('Backend Coding'!$D$11,'Budget 24-25'!A32)))&amp;", "&amp;(ISNUMBER(SEARCH('Backend Coding'!$D$12,'Budget 24-25'!A32)))&amp;", "&amp;(ISNUMBER(SEARCH('Backend Coding'!$D$13,'Budget 24-25'!A32)))&amp;", "&amp;(ISNUMBER(SEARCH('Backend Coding'!$D$14,'Budget 24-25'!A32)))&amp;", "&amp;(ISNUMBER(SEARCH('Backend Coding'!$D$15,'Budget 24-25'!A32)))&amp;", "&amp;(ISNUMBER(SEARCH('Backend Coding'!$D$16,'Budget 24-25'!A32)))&amp;", "&amp;(ISNUMBER(SEARCH('Backend Coding'!$D$17,'Budget 24-25'!A32)))&amp;", "&amp;(ISNUMBER(SEARCH('Backend Coding'!$D$18,'Budget 24-25'!A32)))&amp;", "&amp;(ISNUMBER(SEARCH('Backend Coding'!$D$19,'Budget 24-25'!A32)))&amp;", "&amp;(ISNUMBER(SEARCH('Backend Coding'!$D$20,'Budget 24-25'!A32)))&amp;", "&amp;(ISNUMBER(SEARCH('Backend Coding'!$D$21,'Budget 24-25'!A32)))&amp;", "&amp;(ISNUMBER(SEARCH('Backend Coding'!$D$22,'Budget 24-25'!A32)))&amp;", "&amp;(ISNUMBER(SEARCH('Backend Coding'!$D$23,'Budget 24-25'!A32)))&amp;", "&amp;(ISNUMBER(SEARCH('Backend Coding'!$D$24,'Budget 24-25'!A32)))&amp;", "&amp;(ISNUMBER(SEARCH('Backend Coding'!$D$25,'Budget 24-25'!A32)))&amp;", "&amp;(ISNUMBER(SEARCH('Backend Coding'!$D$26,'Budget 24-25'!A32)))</f>
        <v>FALSE, FALSE, FALSE, FALSE, FALSE, FALSE, FALSE, FALSE, FALSE, FALSE, FALSE, FALSE, FALSE, FALSE, FALSE, FALSE, FALSE, FALSE, FALSE, FALSE, FALSE, FALSE, FALSE, FALSE, FALSE</v>
      </c>
      <c r="S32" s="69" t="str">
        <f>(ISNUMBER(SEARCH('Backend Coding'!$F$2,'Budget 24-25'!A32)))&amp;", "&amp;(ISNUMBER(SEARCH('Backend Coding'!$F$3,'Budget 24-25'!A32)))&amp;", "&amp;(ISNUMBER(SEARCH('Backend Coding'!$F$4,'Budget 24-25'!A32)))&amp;", "&amp;(ISNUMBER(SEARCH('Backend Coding'!$F$5,'Budget 24-25'!A32)))&amp;", "&amp;(ISNUMBER(SEARCH('Backend Coding'!$F$6,'Budget 24-25'!A32)))&amp;", "&amp;(ISNUMBER(SEARCH('Backend Coding'!$F$7,'Budget 24-25'!A32)))&amp;", "&amp;(ISNUMBER(SEARCH('Backend Coding'!$F$8,'Budget 24-25'!A32)))&amp;", "&amp;(ISNUMBER(SEARCH('Backend Coding'!$F$9,'Budget 24-25'!A32)))&amp;", "&amp;(ISNUMBER(SEARCH('Backend Coding'!$F$10,'Budget 24-25'!A32)))&amp;", "&amp;(ISNUMBER(SEARCH('Backend Coding'!$F$11,'Budget 24-25'!A32)))&amp;", "&amp;(ISNUMBER(SEARCH('Backend Coding'!$F$12,'Budget 24-25'!A32)))&amp;", "&amp;(ISNUMBER(SEARCH('Backend Coding'!$F$13,'Budget 24-25'!A32)))&amp;", "&amp;(ISNUMBER(SEARCH('Backend Coding'!$F$14,'Budget 24-25'!A32)))&amp;", "&amp;(ISNUMBER(SEARCH('Backend Coding'!$F$15,'Budget 24-25'!A32)))&amp;", "&amp;(ISNUMBER(SEARCH('Backend Coding'!$F$16,'Budget 24-25'!A32)))&amp;", "&amp;(ISNUMBER(SEARCH('Backend Coding'!$F$17,'Budget 24-25'!A32)))&amp;", "&amp;(ISNUMBER(SEARCH('Backend Coding'!$F$18,'Budget 24-25'!A32)))&amp;", "&amp;(ISNUMBER(SEARCH('Backend Coding'!$F$19,'Budget 24-25'!A32)))&amp;", "&amp;(ISNUMBER(SEARCH('Backend Coding'!$F$20,'Budget 24-25'!A32)))&amp;", "&amp;(ISNUMBER(SEARCH('Backend Coding'!$F$21,'Budget 24-25'!A32)))&amp;", "&amp;(ISNUMBER(SEARCH('Backend Coding'!$F$22,'Budget 24-25'!A32)))&amp;", "&amp;(ISNUMBER(SEARCH('Backend Coding'!$F$23,'Budget 24-25'!A32)))&amp;", "&amp;(ISNUMBER(SEARCH('Backend Coding'!$F$24,'Budget 24-25'!A32)))&amp;", "&amp;(ISNUMBER(SEARCH('Backend Coding'!$F$25,'Budget 24-25'!A32)))&amp;", "&amp;(ISNUMBER(SEARCH('Backend Coding'!$F$26,'Budget 24-25'!A32)))</f>
        <v>FALSE, FALSE, FALSE, FALSE, FALSE, FALSE, FALSE, FALSE, FALSE, FALSE, FALSE, FALSE, FALSE, FALSE, FALSE, FALSE, FALSE, FALSE, FALSE, FALSE, FALSE, FALSE, FALSE, FALSE, FALSE</v>
      </c>
      <c r="T32" s="69" t="str">
        <f>(ISNUMBER(SEARCH('Backend Coding'!$H$2,'Budget 24-25'!A32)))&amp;", "&amp;(ISNUMBER(SEARCH('Backend Coding'!$H$3,'Budget 24-25'!A32)))&amp;", "&amp;(ISNUMBER(SEARCH('Backend Coding'!$H$4,'Budget 24-25'!A32)))&amp;", "&amp;(ISNUMBER(SEARCH('Backend Coding'!$H$5,'Budget 24-25'!A32)))&amp;", "&amp;(ISNUMBER(SEARCH('Backend Coding'!$H$6,'Budget 24-25'!A32)))&amp;", "&amp;(ISNUMBER(SEARCH('Backend Coding'!$H$7,'Budget 24-25'!A32)))&amp;", "&amp;(ISNUMBER(SEARCH('Backend Coding'!$H$8,'Budget 24-25'!A32)))&amp;", "&amp;(ISNUMBER(SEARCH('Backend Coding'!$H$9,'Budget 24-25'!A32)))&amp;", "&amp;(ISNUMBER(SEARCH('Backend Coding'!$H$10,'Budget 24-25'!A32)))&amp;", "&amp;(ISNUMBER(SEARCH('Backend Coding'!$H$11,'Budget 24-25'!A32)))&amp;", "&amp;(ISNUMBER(SEARCH('Backend Coding'!$H$12,'Budget 24-25'!A32)))&amp;", "&amp;(ISNUMBER(SEARCH('Backend Coding'!$H$13,'Budget 24-25'!A32)))&amp;", "&amp;(ISNUMBER(SEARCH('Backend Coding'!$H$14,'Budget 24-25'!A32)))&amp;", "&amp;(ISNUMBER(SEARCH('Backend Coding'!$H$15,'Budget 24-25'!A32)))&amp;", "&amp;(ISNUMBER(SEARCH('Backend Coding'!$H$16,'Budget 24-25'!A32)))&amp;", "&amp;(ISNUMBER(SEARCH('Backend Coding'!$H$17,'Budget 24-25'!A32)))&amp;", "&amp;(ISNUMBER(SEARCH('Backend Coding'!$H$18,'Budget 24-25'!A32)))&amp;", "&amp;(ISNUMBER(SEARCH('Backend Coding'!$H$19,'Budget 24-25'!A32)))&amp;", "&amp;(ISNUMBER(SEARCH('Backend Coding'!$H$20,'Budget 24-25'!A32)))&amp;", "&amp;(ISNUMBER(SEARCH('Backend Coding'!$H$21,'Budget 24-25'!A32)))&amp;", "&amp;(ISNUMBER(SEARCH('Backend Coding'!$H$22,'Budget 24-25'!A32)))&amp;", "&amp;(ISNUMBER(SEARCH('Backend Coding'!$H$23,'Budget 24-25'!A32)))&amp;", "&amp;(ISNUMBER(SEARCH('Backend Coding'!$H$24,'Budget 24-25'!A32)))&amp;", "&amp;(ISNUMBER(SEARCH('Backend Coding'!$H$25,'Budget 24-25'!A32)))&amp;", "&amp;(ISNUMBER(SEARCH('Backend Coding'!$H$26,'Budget 24-25'!A32)))</f>
        <v>FALSE, FALSE, FALSE, FALSE, FALSE, FALSE, FALSE, FALSE, FALSE, FALSE, FALSE, FALSE, FALSE, FALSE, FALSE, FALSE, FALSE, FALSE, FALSE, FALSE, FALSE, FALSE, FALSE, FALSE, FALSE</v>
      </c>
      <c r="U32" s="69" t="str">
        <f>(ISNUMBER(SEARCH('Backend Coding'!$J$2,'Budget 24-25'!A32)))&amp;", "&amp;(ISNUMBER(SEARCH('Backend Coding'!$J$3,'Budget 24-25'!A32)))&amp;", "&amp;(ISNUMBER(SEARCH('Backend Coding'!$J$4,'Budget 24-25'!A32)))&amp;", "&amp;(ISNUMBER(SEARCH('Backend Coding'!$J$5,'Budget 24-25'!A32)))&amp;", "&amp;(ISNUMBER(SEARCH('Backend Coding'!$J$6,'Budget 24-25'!A32)))&amp;", "&amp;(ISNUMBER(SEARCH('Backend Coding'!$J$7,'Budget 24-25'!A32)))&amp;", "&amp;(ISNUMBER(SEARCH('Backend Coding'!$J$8,'Budget 24-25'!A32)))&amp;", "&amp;(ISNUMBER(SEARCH('Backend Coding'!$J$9,'Budget 24-25'!A32)))&amp;", "&amp;(ISNUMBER(SEARCH('Backend Coding'!$J$10,'Budget 24-25'!A32)))&amp;", "&amp;(ISNUMBER(SEARCH('Backend Coding'!$J$11,'Budget 24-25'!A32)))&amp;", "&amp;(ISNUMBER(SEARCH('Backend Coding'!$J$12,'Budget 24-25'!A32)))&amp;", "&amp;(ISNUMBER(SEARCH('Backend Coding'!$J$13,'Budget 24-25'!A32)))&amp;", "&amp;(ISNUMBER(SEARCH('Backend Coding'!$J$14,'Budget 24-25'!A32)))&amp;", "&amp;(ISNUMBER(SEARCH('Backend Coding'!$J$15,'Budget 24-25'!A32)))&amp;", "&amp;(ISNUMBER(SEARCH('Backend Coding'!$J$16,'Budget 24-25'!A32)))&amp;", "&amp;(ISNUMBER(SEARCH('Backend Coding'!$J$17,'Budget 24-25'!A32)))&amp;", "&amp;(ISNUMBER(SEARCH('Backend Coding'!$J$18,'Budget 24-25'!A32)))&amp;", "&amp;(ISNUMBER(SEARCH('Backend Coding'!$J$19,'Budget 24-25'!A32)))&amp;", "&amp;(ISNUMBER(SEARCH('Backend Coding'!$J$20,'Budget 24-25'!A32)))&amp;", "&amp;(ISNUMBER(SEARCH('Backend Coding'!$J$21,'Budget 24-25'!A32)))&amp;", "&amp;(ISNUMBER(SEARCH('Backend Coding'!$J$22,'Budget 24-25'!A32)))&amp;", "&amp;(ISNUMBER(SEARCH('Backend Coding'!$J$23,'Budget 24-25'!A32)))&amp;", "&amp;(ISNUMBER(SEARCH('Backend Coding'!$J$24,'Budget 24-25'!A32)))&amp;", "&amp;(ISNUMBER(SEARCH('Backend Coding'!$J$25,'Budget 24-25'!A32)))&amp;", "&amp;(ISNUMBER(SEARCH('Backend Coding'!$J$26,'Budget 24-25'!A32)))</f>
        <v>FALSE, FALSE, FALSE, FALSE, FALSE, FALSE, FALSE, FALSE, FALSE, FALSE, FALSE, FALSE, FALSE, FALSE, FALSE, FALSE, FALSE, FALSE, FALSE, FALSE, FALSE, FALSE, FALSE, FALSE, FALSE</v>
      </c>
    </row>
    <row r="33" spans="1:21" ht="14.25" customHeight="1">
      <c r="A33" s="24" t="s">
        <v>30</v>
      </c>
      <c r="B33" s="60" t="s">
        <v>151</v>
      </c>
      <c r="C33" s="70"/>
      <c r="D33" s="82">
        <v>1</v>
      </c>
      <c r="E33" s="82" t="s">
        <v>109</v>
      </c>
      <c r="F33" s="83"/>
      <c r="G33" s="83"/>
      <c r="H33" s="82" t="s">
        <v>148</v>
      </c>
      <c r="I33" s="70"/>
      <c r="J33" s="71">
        <v>112</v>
      </c>
      <c r="K33" s="62"/>
      <c r="L33" s="62"/>
      <c r="M33" s="63"/>
      <c r="N33" s="63">
        <f>'Budget 23-24'!N33*1.05</f>
        <v>36853.146224999997</v>
      </c>
      <c r="O33" s="63"/>
      <c r="P33" s="46">
        <f t="shared" si="0"/>
        <v>36853.146224999997</v>
      </c>
      <c r="Q33" s="69" t="str">
        <f>(ISNUMBER(SEARCH('Backend Coding'!$B$2,'Budget 24-25'!A33)))&amp;", "&amp;(ISNUMBER(SEARCH('Backend Coding'!$B$3,'Budget 24-25'!A33)))&amp;", "&amp;(ISNUMBER(SEARCH('Backend Coding'!$B$4,'Budget 24-25'!A33)))&amp;", "&amp;(ISNUMBER(SEARCH('Backend Coding'!$B$5,'Budget 24-25'!A33)))&amp;", "&amp;(ISNUMBER(SEARCH('Backend Coding'!$B$6,'Budget 24-25'!A33)))&amp;", "&amp;(ISNUMBER(SEARCH('Backend Coding'!$B$7,'Budget 24-25'!A33)))&amp;", "&amp;(ISNUMBER(SEARCH('Backend Coding'!$B$8,'Budget 24-25'!A33)))&amp;", "&amp;(ISNUMBER(SEARCH('Backend Coding'!$B$9,'Budget 24-25'!A33)))&amp;", "&amp;(ISNUMBER(SEARCH('Backend Coding'!$B$10,'Budget 24-25'!A33)))&amp;", "&amp;(ISNUMBER(SEARCH('Backend Coding'!$B$11,'Budget 24-25'!A33)))&amp;", "&amp;(ISNUMBER(SEARCH('Backend Coding'!$B$12,'Budget 24-25'!A33)))&amp;", "&amp;(ISNUMBER(SEARCH('Backend Coding'!$B$13,'Budget 24-25'!A33)))&amp;", "&amp;(ISNUMBER(SEARCH('Backend Coding'!$B$14,'Budget 24-25'!A33)))&amp;", "&amp;(ISNUMBER(SEARCH('Backend Coding'!$B$15,'Budget 24-25'!A33)))&amp;", "&amp;(ISNUMBER(SEARCH('Backend Coding'!$B$16,'Budget 24-25'!A33)))&amp;", "&amp;(ISNUMBER(SEARCH('Backend Coding'!$B$17,'Budget 24-25'!A33)))&amp;", "&amp;(ISNUMBER(SEARCH('Backend Coding'!$B$18,'Budget 24-25'!A33)))&amp;", "&amp;(ISNUMBER(SEARCH('Backend Coding'!$B$19,'Budget 24-25'!A33)))&amp;", "&amp;(ISNUMBER(SEARCH('Backend Coding'!$B$20,'Budget 24-25'!A33)))&amp;", "&amp;(ISNUMBER(SEARCH('Backend Coding'!$B$21,'Budget 24-25'!A33)))&amp;", "&amp;(ISNUMBER(SEARCH('Backend Coding'!$B$22,'Budget 24-25'!A33)))&amp;", "&amp;(ISNUMBER(SEARCH('Backend Coding'!$B$23,'Budget 24-25'!A33)))&amp;", "&amp;(ISNUMBER(SEARCH('Backend Coding'!$B$24,'Budget 24-25'!A33)))&amp;", "&amp;(ISNUMBER(SEARCH('Backend Coding'!$B$25,'Budget 24-25'!A33)))&amp;", "&amp;(ISNUMBER(SEARCH('Backend Coding'!$B$26,'Budget 24-25'!A33)))</f>
        <v>FALSE, FALSE, FALSE, FALSE, FALSE, FALSE, FALSE, FALSE, FALSE, FALSE, FALSE, FALSE, FALSE, FALSE, FALSE, FALSE, FALSE, FALSE, FALSE, FALSE, FALSE, FALSE, FALSE, FALSE, FALSE</v>
      </c>
      <c r="R33" s="69" t="str">
        <f>(ISNUMBER(SEARCH('Backend Coding'!$D$2,'Budget 24-25'!A33)))&amp;", "&amp;(ISNUMBER(SEARCH('Backend Coding'!$D$3,'Budget 24-25'!A33)))&amp;", "&amp;(ISNUMBER(SEARCH('Backend Coding'!$D$4,'Budget 24-25'!A33)))&amp;", "&amp;(ISNUMBER(SEARCH('Backend Coding'!$D$5,'Budget 24-25'!A33)))&amp;", "&amp;(ISNUMBER(SEARCH('Backend Coding'!$D$6,'Budget 24-25'!A33)))&amp;", "&amp;(ISNUMBER(SEARCH('Backend Coding'!$D$7,'Budget 24-25'!A33)))&amp;", "&amp;(ISNUMBER(SEARCH('Backend Coding'!$D$8,'Budget 24-25'!A33)))&amp;", "&amp;(ISNUMBER(SEARCH('Backend Coding'!$D$9,'Budget 24-25'!A33)))&amp;", "&amp;(ISNUMBER(SEARCH('Backend Coding'!$D$10,'Budget 24-25'!A33)))&amp;", "&amp;(ISNUMBER(SEARCH('Backend Coding'!$D$11,'Budget 24-25'!A33)))&amp;", "&amp;(ISNUMBER(SEARCH('Backend Coding'!$D$12,'Budget 24-25'!A33)))&amp;", "&amp;(ISNUMBER(SEARCH('Backend Coding'!$D$13,'Budget 24-25'!A33)))&amp;", "&amp;(ISNUMBER(SEARCH('Backend Coding'!$D$14,'Budget 24-25'!A33)))&amp;", "&amp;(ISNUMBER(SEARCH('Backend Coding'!$D$15,'Budget 24-25'!A33)))&amp;", "&amp;(ISNUMBER(SEARCH('Backend Coding'!$D$16,'Budget 24-25'!A33)))&amp;", "&amp;(ISNUMBER(SEARCH('Backend Coding'!$D$17,'Budget 24-25'!A33)))&amp;", "&amp;(ISNUMBER(SEARCH('Backend Coding'!$D$18,'Budget 24-25'!A33)))&amp;", "&amp;(ISNUMBER(SEARCH('Backend Coding'!$D$19,'Budget 24-25'!A33)))&amp;", "&amp;(ISNUMBER(SEARCH('Backend Coding'!$D$20,'Budget 24-25'!A33)))&amp;", "&amp;(ISNUMBER(SEARCH('Backend Coding'!$D$21,'Budget 24-25'!A33)))&amp;", "&amp;(ISNUMBER(SEARCH('Backend Coding'!$D$22,'Budget 24-25'!A33)))&amp;", "&amp;(ISNUMBER(SEARCH('Backend Coding'!$D$23,'Budget 24-25'!A33)))&amp;", "&amp;(ISNUMBER(SEARCH('Backend Coding'!$D$24,'Budget 24-25'!A33)))&amp;", "&amp;(ISNUMBER(SEARCH('Backend Coding'!$D$25,'Budget 24-25'!A33)))&amp;", "&amp;(ISNUMBER(SEARCH('Backend Coding'!$D$26,'Budget 24-25'!A33)))</f>
        <v>FALSE, FALSE, FALSE, FALSE, FALSE, FALSE, FALSE, FALSE, FALSE, FALSE, FALSE, FALSE, FALSE, FALSE, FALSE, FALSE, FALSE, FALSE, FALSE, FALSE, FALSE, FALSE, FALSE, FALSE, FALSE</v>
      </c>
      <c r="S33" s="69" t="str">
        <f>(ISNUMBER(SEARCH('Backend Coding'!$F$2,'Budget 24-25'!A33)))&amp;", "&amp;(ISNUMBER(SEARCH('Backend Coding'!$F$3,'Budget 24-25'!A33)))&amp;", "&amp;(ISNUMBER(SEARCH('Backend Coding'!$F$4,'Budget 24-25'!A33)))&amp;", "&amp;(ISNUMBER(SEARCH('Backend Coding'!$F$5,'Budget 24-25'!A33)))&amp;", "&amp;(ISNUMBER(SEARCH('Backend Coding'!$F$6,'Budget 24-25'!A33)))&amp;", "&amp;(ISNUMBER(SEARCH('Backend Coding'!$F$7,'Budget 24-25'!A33)))&amp;", "&amp;(ISNUMBER(SEARCH('Backend Coding'!$F$8,'Budget 24-25'!A33)))&amp;", "&amp;(ISNUMBER(SEARCH('Backend Coding'!$F$9,'Budget 24-25'!A33)))&amp;", "&amp;(ISNUMBER(SEARCH('Backend Coding'!$F$10,'Budget 24-25'!A33)))&amp;", "&amp;(ISNUMBER(SEARCH('Backend Coding'!$F$11,'Budget 24-25'!A33)))&amp;", "&amp;(ISNUMBER(SEARCH('Backend Coding'!$F$12,'Budget 24-25'!A33)))&amp;", "&amp;(ISNUMBER(SEARCH('Backend Coding'!$F$13,'Budget 24-25'!A33)))&amp;", "&amp;(ISNUMBER(SEARCH('Backend Coding'!$F$14,'Budget 24-25'!A33)))&amp;", "&amp;(ISNUMBER(SEARCH('Backend Coding'!$F$15,'Budget 24-25'!A33)))&amp;", "&amp;(ISNUMBER(SEARCH('Backend Coding'!$F$16,'Budget 24-25'!A33)))&amp;", "&amp;(ISNUMBER(SEARCH('Backend Coding'!$F$17,'Budget 24-25'!A33)))&amp;", "&amp;(ISNUMBER(SEARCH('Backend Coding'!$F$18,'Budget 24-25'!A33)))&amp;", "&amp;(ISNUMBER(SEARCH('Backend Coding'!$F$19,'Budget 24-25'!A33)))&amp;", "&amp;(ISNUMBER(SEARCH('Backend Coding'!$F$20,'Budget 24-25'!A33)))&amp;", "&amp;(ISNUMBER(SEARCH('Backend Coding'!$F$21,'Budget 24-25'!A33)))&amp;", "&amp;(ISNUMBER(SEARCH('Backend Coding'!$F$22,'Budget 24-25'!A33)))&amp;", "&amp;(ISNUMBER(SEARCH('Backend Coding'!$F$23,'Budget 24-25'!A33)))&amp;", "&amp;(ISNUMBER(SEARCH('Backend Coding'!$F$24,'Budget 24-25'!A33)))&amp;", "&amp;(ISNUMBER(SEARCH('Backend Coding'!$F$25,'Budget 24-25'!A33)))&amp;", "&amp;(ISNUMBER(SEARCH('Backend Coding'!$F$26,'Budget 24-25'!A33)))</f>
        <v>FALSE, FALSE, FALSE, FALSE, FALSE, FALSE, FALSE, FALSE, FALSE, FALSE, FALSE, FALSE, FALSE, FALSE, FALSE, FALSE, FALSE, FALSE, FALSE, FALSE, FALSE, FALSE, FALSE, FALSE, FALSE</v>
      </c>
      <c r="T33" s="69" t="str">
        <f>(ISNUMBER(SEARCH('Backend Coding'!$H$2,'Budget 24-25'!A33)))&amp;", "&amp;(ISNUMBER(SEARCH('Backend Coding'!$H$3,'Budget 24-25'!A33)))&amp;", "&amp;(ISNUMBER(SEARCH('Backend Coding'!$H$4,'Budget 24-25'!A33)))&amp;", "&amp;(ISNUMBER(SEARCH('Backend Coding'!$H$5,'Budget 24-25'!A33)))&amp;", "&amp;(ISNUMBER(SEARCH('Backend Coding'!$H$6,'Budget 24-25'!A33)))&amp;", "&amp;(ISNUMBER(SEARCH('Backend Coding'!$H$7,'Budget 24-25'!A33)))&amp;", "&amp;(ISNUMBER(SEARCH('Backend Coding'!$H$8,'Budget 24-25'!A33)))&amp;", "&amp;(ISNUMBER(SEARCH('Backend Coding'!$H$9,'Budget 24-25'!A33)))&amp;", "&amp;(ISNUMBER(SEARCH('Backend Coding'!$H$10,'Budget 24-25'!A33)))&amp;", "&amp;(ISNUMBER(SEARCH('Backend Coding'!$H$11,'Budget 24-25'!A33)))&amp;", "&amp;(ISNUMBER(SEARCH('Backend Coding'!$H$12,'Budget 24-25'!A33)))&amp;", "&amp;(ISNUMBER(SEARCH('Backend Coding'!$H$13,'Budget 24-25'!A33)))&amp;", "&amp;(ISNUMBER(SEARCH('Backend Coding'!$H$14,'Budget 24-25'!A33)))&amp;", "&amp;(ISNUMBER(SEARCH('Backend Coding'!$H$15,'Budget 24-25'!A33)))&amp;", "&amp;(ISNUMBER(SEARCH('Backend Coding'!$H$16,'Budget 24-25'!A33)))&amp;", "&amp;(ISNUMBER(SEARCH('Backend Coding'!$H$17,'Budget 24-25'!A33)))&amp;", "&amp;(ISNUMBER(SEARCH('Backend Coding'!$H$18,'Budget 24-25'!A33)))&amp;", "&amp;(ISNUMBER(SEARCH('Backend Coding'!$H$19,'Budget 24-25'!A33)))&amp;", "&amp;(ISNUMBER(SEARCH('Backend Coding'!$H$20,'Budget 24-25'!A33)))&amp;", "&amp;(ISNUMBER(SEARCH('Backend Coding'!$H$21,'Budget 24-25'!A33)))&amp;", "&amp;(ISNUMBER(SEARCH('Backend Coding'!$H$22,'Budget 24-25'!A33)))&amp;", "&amp;(ISNUMBER(SEARCH('Backend Coding'!$H$23,'Budget 24-25'!A33)))&amp;", "&amp;(ISNUMBER(SEARCH('Backend Coding'!$H$24,'Budget 24-25'!A33)))&amp;", "&amp;(ISNUMBER(SEARCH('Backend Coding'!$H$25,'Budget 24-25'!A33)))&amp;", "&amp;(ISNUMBER(SEARCH('Backend Coding'!$H$26,'Budget 24-25'!A33)))</f>
        <v>FALSE, FALSE, FALSE, FALSE, FALSE, FALSE, FALSE, FALSE, FALSE, FALSE, FALSE, FALSE, FALSE, FALSE, FALSE, FALSE, FALSE, FALSE, FALSE, FALSE, FALSE, FALSE, FALSE, FALSE, FALSE</v>
      </c>
      <c r="U33" s="69" t="str">
        <f>(ISNUMBER(SEARCH('Backend Coding'!$J$2,'Budget 24-25'!A33)))&amp;", "&amp;(ISNUMBER(SEARCH('Backend Coding'!$J$3,'Budget 24-25'!A33)))&amp;", "&amp;(ISNUMBER(SEARCH('Backend Coding'!$J$4,'Budget 24-25'!A33)))&amp;", "&amp;(ISNUMBER(SEARCH('Backend Coding'!$J$5,'Budget 24-25'!A33)))&amp;", "&amp;(ISNUMBER(SEARCH('Backend Coding'!$J$6,'Budget 24-25'!A33)))&amp;", "&amp;(ISNUMBER(SEARCH('Backend Coding'!$J$7,'Budget 24-25'!A33)))&amp;", "&amp;(ISNUMBER(SEARCH('Backend Coding'!$J$8,'Budget 24-25'!A33)))&amp;", "&amp;(ISNUMBER(SEARCH('Backend Coding'!$J$9,'Budget 24-25'!A33)))&amp;", "&amp;(ISNUMBER(SEARCH('Backend Coding'!$J$10,'Budget 24-25'!A33)))&amp;", "&amp;(ISNUMBER(SEARCH('Backend Coding'!$J$11,'Budget 24-25'!A33)))&amp;", "&amp;(ISNUMBER(SEARCH('Backend Coding'!$J$12,'Budget 24-25'!A33)))&amp;", "&amp;(ISNUMBER(SEARCH('Backend Coding'!$J$13,'Budget 24-25'!A33)))&amp;", "&amp;(ISNUMBER(SEARCH('Backend Coding'!$J$14,'Budget 24-25'!A33)))&amp;", "&amp;(ISNUMBER(SEARCH('Backend Coding'!$J$15,'Budget 24-25'!A33)))&amp;", "&amp;(ISNUMBER(SEARCH('Backend Coding'!$J$16,'Budget 24-25'!A33)))&amp;", "&amp;(ISNUMBER(SEARCH('Backend Coding'!$J$17,'Budget 24-25'!A33)))&amp;", "&amp;(ISNUMBER(SEARCH('Backend Coding'!$J$18,'Budget 24-25'!A33)))&amp;", "&amp;(ISNUMBER(SEARCH('Backend Coding'!$J$19,'Budget 24-25'!A33)))&amp;", "&amp;(ISNUMBER(SEARCH('Backend Coding'!$J$20,'Budget 24-25'!A33)))&amp;", "&amp;(ISNUMBER(SEARCH('Backend Coding'!$J$21,'Budget 24-25'!A33)))&amp;", "&amp;(ISNUMBER(SEARCH('Backend Coding'!$J$22,'Budget 24-25'!A33)))&amp;", "&amp;(ISNUMBER(SEARCH('Backend Coding'!$J$23,'Budget 24-25'!A33)))&amp;", "&amp;(ISNUMBER(SEARCH('Backend Coding'!$J$24,'Budget 24-25'!A33)))&amp;", "&amp;(ISNUMBER(SEARCH('Backend Coding'!$J$25,'Budget 24-25'!A33)))&amp;", "&amp;(ISNUMBER(SEARCH('Backend Coding'!$J$26,'Budget 24-25'!A33)))</f>
        <v>FALSE, FALSE, FALSE, FALSE, FALSE, FALSE, FALSE, FALSE, FALSE, FALSE, FALSE, FALSE, FALSE, FALSE, FALSE, FALSE, FALSE, FALSE, FALSE, FALSE, FALSE, FALSE, FALSE, FALSE, FALSE</v>
      </c>
    </row>
    <row r="34" spans="1:21" ht="14.25" customHeight="1">
      <c r="A34" s="24" t="s">
        <v>67</v>
      </c>
      <c r="B34" s="60" t="s">
        <v>152</v>
      </c>
      <c r="C34" s="71" t="s">
        <v>153</v>
      </c>
      <c r="D34" s="83"/>
      <c r="E34" s="83"/>
      <c r="F34" s="83"/>
      <c r="G34" s="83"/>
      <c r="H34" s="82" t="s">
        <v>154</v>
      </c>
      <c r="I34" s="70"/>
      <c r="J34" s="71" t="s">
        <v>127</v>
      </c>
      <c r="K34" s="62"/>
      <c r="L34" s="62"/>
      <c r="M34" s="63"/>
      <c r="N34" s="63">
        <v>28000</v>
      </c>
      <c r="O34" s="63"/>
      <c r="P34" s="46">
        <f t="shared" si="0"/>
        <v>28000</v>
      </c>
      <c r="Q34" s="69" t="str">
        <f>(ISNUMBER(SEARCH('Backend Coding'!$B$2,'Budget 24-25'!A34)))&amp;", "&amp;(ISNUMBER(SEARCH('Backend Coding'!$B$3,'Budget 24-25'!A34)))&amp;", "&amp;(ISNUMBER(SEARCH('Backend Coding'!$B$4,'Budget 24-25'!A34)))&amp;", "&amp;(ISNUMBER(SEARCH('Backend Coding'!$B$5,'Budget 24-25'!A34)))&amp;", "&amp;(ISNUMBER(SEARCH('Backend Coding'!$B$6,'Budget 24-25'!A34)))&amp;", "&amp;(ISNUMBER(SEARCH('Backend Coding'!$B$7,'Budget 24-25'!A34)))&amp;", "&amp;(ISNUMBER(SEARCH('Backend Coding'!$B$8,'Budget 24-25'!A34)))&amp;", "&amp;(ISNUMBER(SEARCH('Backend Coding'!$B$9,'Budget 24-25'!A34)))&amp;", "&amp;(ISNUMBER(SEARCH('Backend Coding'!$B$10,'Budget 24-25'!A34)))&amp;", "&amp;(ISNUMBER(SEARCH('Backend Coding'!$B$11,'Budget 24-25'!A34)))&amp;", "&amp;(ISNUMBER(SEARCH('Backend Coding'!$B$12,'Budget 24-25'!A34)))&amp;", "&amp;(ISNUMBER(SEARCH('Backend Coding'!$B$13,'Budget 24-25'!A34)))&amp;", "&amp;(ISNUMBER(SEARCH('Backend Coding'!$B$14,'Budget 24-25'!A34)))&amp;", "&amp;(ISNUMBER(SEARCH('Backend Coding'!$B$15,'Budget 24-25'!A34)))&amp;", "&amp;(ISNUMBER(SEARCH('Backend Coding'!$B$16,'Budget 24-25'!A34)))&amp;", "&amp;(ISNUMBER(SEARCH('Backend Coding'!$B$17,'Budget 24-25'!A34)))&amp;", "&amp;(ISNUMBER(SEARCH('Backend Coding'!$B$18,'Budget 24-25'!A34)))&amp;", "&amp;(ISNUMBER(SEARCH('Backend Coding'!$B$19,'Budget 24-25'!A34)))&amp;", "&amp;(ISNUMBER(SEARCH('Backend Coding'!$B$20,'Budget 24-25'!A34)))&amp;", "&amp;(ISNUMBER(SEARCH('Backend Coding'!$B$21,'Budget 24-25'!A34)))&amp;", "&amp;(ISNUMBER(SEARCH('Backend Coding'!$B$22,'Budget 24-25'!A34)))&amp;", "&amp;(ISNUMBER(SEARCH('Backend Coding'!$B$23,'Budget 24-25'!A34)))&amp;", "&amp;(ISNUMBER(SEARCH('Backend Coding'!$B$24,'Budget 24-25'!A34)))&amp;", "&amp;(ISNUMBER(SEARCH('Backend Coding'!$B$25,'Budget 24-25'!A34)))&amp;", "&amp;(ISNUMBER(SEARCH('Backend Coding'!$B$26,'Budget 24-25'!A34)))</f>
        <v>FALSE, FALSE, FALSE, FALSE, FALSE, FALSE, FALSE, FALSE, FALSE, FALSE, FALSE, FALSE, FALSE, FALSE, FALSE, FALSE, FALSE, FALSE, FALSE, FALSE, FALSE, FALSE, FALSE, FALSE, FALSE</v>
      </c>
      <c r="R34" s="69" t="str">
        <f>(ISNUMBER(SEARCH('Backend Coding'!$D$2,'Budget 24-25'!A34)))&amp;", "&amp;(ISNUMBER(SEARCH('Backend Coding'!$D$3,'Budget 24-25'!A34)))&amp;", "&amp;(ISNUMBER(SEARCH('Backend Coding'!$D$4,'Budget 24-25'!A34)))&amp;", "&amp;(ISNUMBER(SEARCH('Backend Coding'!$D$5,'Budget 24-25'!A34)))&amp;", "&amp;(ISNUMBER(SEARCH('Backend Coding'!$D$6,'Budget 24-25'!A34)))&amp;", "&amp;(ISNUMBER(SEARCH('Backend Coding'!$D$7,'Budget 24-25'!A34)))&amp;", "&amp;(ISNUMBER(SEARCH('Backend Coding'!$D$8,'Budget 24-25'!A34)))&amp;", "&amp;(ISNUMBER(SEARCH('Backend Coding'!$D$9,'Budget 24-25'!A34)))&amp;", "&amp;(ISNUMBER(SEARCH('Backend Coding'!$D$10,'Budget 24-25'!A34)))&amp;", "&amp;(ISNUMBER(SEARCH('Backend Coding'!$D$11,'Budget 24-25'!A34)))&amp;", "&amp;(ISNUMBER(SEARCH('Backend Coding'!$D$12,'Budget 24-25'!A34)))&amp;", "&amp;(ISNUMBER(SEARCH('Backend Coding'!$D$13,'Budget 24-25'!A34)))&amp;", "&amp;(ISNUMBER(SEARCH('Backend Coding'!$D$14,'Budget 24-25'!A34)))&amp;", "&amp;(ISNUMBER(SEARCH('Backend Coding'!$D$15,'Budget 24-25'!A34)))&amp;", "&amp;(ISNUMBER(SEARCH('Backend Coding'!$D$16,'Budget 24-25'!A34)))&amp;", "&amp;(ISNUMBER(SEARCH('Backend Coding'!$D$17,'Budget 24-25'!A34)))&amp;", "&amp;(ISNUMBER(SEARCH('Backend Coding'!$D$18,'Budget 24-25'!A34)))&amp;", "&amp;(ISNUMBER(SEARCH('Backend Coding'!$D$19,'Budget 24-25'!A34)))&amp;", "&amp;(ISNUMBER(SEARCH('Backend Coding'!$D$20,'Budget 24-25'!A34)))&amp;", "&amp;(ISNUMBER(SEARCH('Backend Coding'!$D$21,'Budget 24-25'!A34)))&amp;", "&amp;(ISNUMBER(SEARCH('Backend Coding'!$D$22,'Budget 24-25'!A34)))&amp;", "&amp;(ISNUMBER(SEARCH('Backend Coding'!$D$23,'Budget 24-25'!A34)))&amp;", "&amp;(ISNUMBER(SEARCH('Backend Coding'!$D$24,'Budget 24-25'!A34)))&amp;", "&amp;(ISNUMBER(SEARCH('Backend Coding'!$D$25,'Budget 24-25'!A34)))&amp;", "&amp;(ISNUMBER(SEARCH('Backend Coding'!$D$26,'Budget 24-25'!A34)))</f>
        <v>FALSE, FALSE, FALSE, FALSE, FALSE, FALSE, FALSE, FALSE, FALSE, FALSE, FALSE, FALSE, FALSE, FALSE, FALSE, FALSE, FALSE, FALSE, FALSE, FALSE, FALSE, FALSE, FALSE, FALSE, FALSE</v>
      </c>
      <c r="S34" s="69" t="str">
        <f>(ISNUMBER(SEARCH('Backend Coding'!$F$2,'Budget 24-25'!A34)))&amp;", "&amp;(ISNUMBER(SEARCH('Backend Coding'!$F$3,'Budget 24-25'!A34)))&amp;", "&amp;(ISNUMBER(SEARCH('Backend Coding'!$F$4,'Budget 24-25'!A34)))&amp;", "&amp;(ISNUMBER(SEARCH('Backend Coding'!$F$5,'Budget 24-25'!A34)))&amp;", "&amp;(ISNUMBER(SEARCH('Backend Coding'!$F$6,'Budget 24-25'!A34)))&amp;", "&amp;(ISNUMBER(SEARCH('Backend Coding'!$F$7,'Budget 24-25'!A34)))&amp;", "&amp;(ISNUMBER(SEARCH('Backend Coding'!$F$8,'Budget 24-25'!A34)))&amp;", "&amp;(ISNUMBER(SEARCH('Backend Coding'!$F$9,'Budget 24-25'!A34)))&amp;", "&amp;(ISNUMBER(SEARCH('Backend Coding'!$F$10,'Budget 24-25'!A34)))&amp;", "&amp;(ISNUMBER(SEARCH('Backend Coding'!$F$11,'Budget 24-25'!A34)))&amp;", "&amp;(ISNUMBER(SEARCH('Backend Coding'!$F$12,'Budget 24-25'!A34)))&amp;", "&amp;(ISNUMBER(SEARCH('Backend Coding'!$F$13,'Budget 24-25'!A34)))&amp;", "&amp;(ISNUMBER(SEARCH('Backend Coding'!$F$14,'Budget 24-25'!A34)))&amp;", "&amp;(ISNUMBER(SEARCH('Backend Coding'!$F$15,'Budget 24-25'!A34)))&amp;", "&amp;(ISNUMBER(SEARCH('Backend Coding'!$F$16,'Budget 24-25'!A34)))&amp;", "&amp;(ISNUMBER(SEARCH('Backend Coding'!$F$17,'Budget 24-25'!A34)))&amp;", "&amp;(ISNUMBER(SEARCH('Backend Coding'!$F$18,'Budget 24-25'!A34)))&amp;", "&amp;(ISNUMBER(SEARCH('Backend Coding'!$F$19,'Budget 24-25'!A34)))&amp;", "&amp;(ISNUMBER(SEARCH('Backend Coding'!$F$20,'Budget 24-25'!A34)))&amp;", "&amp;(ISNUMBER(SEARCH('Backend Coding'!$F$21,'Budget 24-25'!A34)))&amp;", "&amp;(ISNUMBER(SEARCH('Backend Coding'!$F$22,'Budget 24-25'!A34)))&amp;", "&amp;(ISNUMBER(SEARCH('Backend Coding'!$F$23,'Budget 24-25'!A34)))&amp;", "&amp;(ISNUMBER(SEARCH('Backend Coding'!$F$24,'Budget 24-25'!A34)))&amp;", "&amp;(ISNUMBER(SEARCH('Backend Coding'!$F$25,'Budget 24-25'!A34)))&amp;", "&amp;(ISNUMBER(SEARCH('Backend Coding'!$F$26,'Budget 24-25'!A34)))</f>
        <v>FALSE, FALSE, FALSE, FALSE, FALSE, FALSE, FALSE, FALSE, FALSE, FALSE, FALSE, FALSE, FALSE, FALSE, FALSE, FALSE, FALSE, FALSE, FALSE, FALSE, FALSE, FALSE, FALSE, FALSE, FALSE</v>
      </c>
      <c r="T34" s="69" t="str">
        <f>(ISNUMBER(SEARCH('Backend Coding'!$H$2,'Budget 24-25'!A34)))&amp;", "&amp;(ISNUMBER(SEARCH('Backend Coding'!$H$3,'Budget 24-25'!A34)))&amp;", "&amp;(ISNUMBER(SEARCH('Backend Coding'!$H$4,'Budget 24-25'!A34)))&amp;", "&amp;(ISNUMBER(SEARCH('Backend Coding'!$H$5,'Budget 24-25'!A34)))&amp;", "&amp;(ISNUMBER(SEARCH('Backend Coding'!$H$6,'Budget 24-25'!A34)))&amp;", "&amp;(ISNUMBER(SEARCH('Backend Coding'!$H$7,'Budget 24-25'!A34)))&amp;", "&amp;(ISNUMBER(SEARCH('Backend Coding'!$H$8,'Budget 24-25'!A34)))&amp;", "&amp;(ISNUMBER(SEARCH('Backend Coding'!$H$9,'Budget 24-25'!A34)))&amp;", "&amp;(ISNUMBER(SEARCH('Backend Coding'!$H$10,'Budget 24-25'!A34)))&amp;", "&amp;(ISNUMBER(SEARCH('Backend Coding'!$H$11,'Budget 24-25'!A34)))&amp;", "&amp;(ISNUMBER(SEARCH('Backend Coding'!$H$12,'Budget 24-25'!A34)))&amp;", "&amp;(ISNUMBER(SEARCH('Backend Coding'!$H$13,'Budget 24-25'!A34)))&amp;", "&amp;(ISNUMBER(SEARCH('Backend Coding'!$H$14,'Budget 24-25'!A34)))&amp;", "&amp;(ISNUMBER(SEARCH('Backend Coding'!$H$15,'Budget 24-25'!A34)))&amp;", "&amp;(ISNUMBER(SEARCH('Backend Coding'!$H$16,'Budget 24-25'!A34)))&amp;", "&amp;(ISNUMBER(SEARCH('Backend Coding'!$H$17,'Budget 24-25'!A34)))&amp;", "&amp;(ISNUMBER(SEARCH('Backend Coding'!$H$18,'Budget 24-25'!A34)))&amp;", "&amp;(ISNUMBER(SEARCH('Backend Coding'!$H$19,'Budget 24-25'!A34)))&amp;", "&amp;(ISNUMBER(SEARCH('Backend Coding'!$H$20,'Budget 24-25'!A34)))&amp;", "&amp;(ISNUMBER(SEARCH('Backend Coding'!$H$21,'Budget 24-25'!A34)))&amp;", "&amp;(ISNUMBER(SEARCH('Backend Coding'!$H$22,'Budget 24-25'!A34)))&amp;", "&amp;(ISNUMBER(SEARCH('Backend Coding'!$H$23,'Budget 24-25'!A34)))&amp;", "&amp;(ISNUMBER(SEARCH('Backend Coding'!$H$24,'Budget 24-25'!A34)))&amp;", "&amp;(ISNUMBER(SEARCH('Backend Coding'!$H$25,'Budget 24-25'!A34)))&amp;", "&amp;(ISNUMBER(SEARCH('Backend Coding'!$H$26,'Budget 24-25'!A34)))</f>
        <v>FALSE, FALSE, FALSE, FALSE, FALSE, FALSE, FALSE, FALSE, FALSE, FALSE, FALSE, FALSE, FALSE, FALSE, FALSE, FALSE, FALSE, FALSE, FALSE, FALSE, FALSE, FALSE, FALSE, FALSE, FALSE</v>
      </c>
      <c r="U34" s="69" t="str">
        <f>(ISNUMBER(SEARCH('Backend Coding'!$J$2,'Budget 24-25'!A34)))&amp;", "&amp;(ISNUMBER(SEARCH('Backend Coding'!$J$3,'Budget 24-25'!A34)))&amp;", "&amp;(ISNUMBER(SEARCH('Backend Coding'!$J$4,'Budget 24-25'!A34)))&amp;", "&amp;(ISNUMBER(SEARCH('Backend Coding'!$J$5,'Budget 24-25'!A34)))&amp;", "&amp;(ISNUMBER(SEARCH('Backend Coding'!$J$6,'Budget 24-25'!A34)))&amp;", "&amp;(ISNUMBER(SEARCH('Backend Coding'!$J$7,'Budget 24-25'!A34)))&amp;", "&amp;(ISNUMBER(SEARCH('Backend Coding'!$J$8,'Budget 24-25'!A34)))&amp;", "&amp;(ISNUMBER(SEARCH('Backend Coding'!$J$9,'Budget 24-25'!A34)))&amp;", "&amp;(ISNUMBER(SEARCH('Backend Coding'!$J$10,'Budget 24-25'!A34)))&amp;", "&amp;(ISNUMBER(SEARCH('Backend Coding'!$J$11,'Budget 24-25'!A34)))&amp;", "&amp;(ISNUMBER(SEARCH('Backend Coding'!$J$12,'Budget 24-25'!A34)))&amp;", "&amp;(ISNUMBER(SEARCH('Backend Coding'!$J$13,'Budget 24-25'!A34)))&amp;", "&amp;(ISNUMBER(SEARCH('Backend Coding'!$J$14,'Budget 24-25'!A34)))&amp;", "&amp;(ISNUMBER(SEARCH('Backend Coding'!$J$15,'Budget 24-25'!A34)))&amp;", "&amp;(ISNUMBER(SEARCH('Backend Coding'!$J$16,'Budget 24-25'!A34)))&amp;", "&amp;(ISNUMBER(SEARCH('Backend Coding'!$J$17,'Budget 24-25'!A34)))&amp;", "&amp;(ISNUMBER(SEARCH('Backend Coding'!$J$18,'Budget 24-25'!A34)))&amp;", "&amp;(ISNUMBER(SEARCH('Backend Coding'!$J$19,'Budget 24-25'!A34)))&amp;", "&amp;(ISNUMBER(SEARCH('Backend Coding'!$J$20,'Budget 24-25'!A34)))&amp;", "&amp;(ISNUMBER(SEARCH('Backend Coding'!$J$21,'Budget 24-25'!A34)))&amp;", "&amp;(ISNUMBER(SEARCH('Backend Coding'!$J$22,'Budget 24-25'!A34)))&amp;", "&amp;(ISNUMBER(SEARCH('Backend Coding'!$J$23,'Budget 24-25'!A34)))&amp;", "&amp;(ISNUMBER(SEARCH('Backend Coding'!$J$24,'Budget 24-25'!A34)))&amp;", "&amp;(ISNUMBER(SEARCH('Backend Coding'!$J$25,'Budget 24-25'!A34)))&amp;", "&amp;(ISNUMBER(SEARCH('Backend Coding'!$J$26,'Budget 24-25'!A34)))</f>
        <v>FALSE, FALSE, FALSE, FALSE, FALSE, FALSE, FALSE, FALSE, FALSE, FALSE, FALSE, FALSE, FALSE, FALSE, FALSE, FALSE, FALSE, FALSE, FALSE, FALSE, FALSE, FALSE, FALSE, FALSE, FALSE</v>
      </c>
    </row>
    <row r="35" spans="1:21" ht="14.25" customHeight="1">
      <c r="A35" s="24" t="s">
        <v>69</v>
      </c>
      <c r="B35" s="60" t="s">
        <v>155</v>
      </c>
      <c r="C35" s="70"/>
      <c r="D35" s="83"/>
      <c r="E35" s="83"/>
      <c r="F35" s="83"/>
      <c r="G35" s="83"/>
      <c r="H35" s="82" t="s">
        <v>156</v>
      </c>
      <c r="I35" s="70"/>
      <c r="J35" s="71">
        <v>410</v>
      </c>
      <c r="K35" s="62"/>
      <c r="L35" s="62"/>
      <c r="M35" s="63"/>
      <c r="N35" s="78">
        <v>4000</v>
      </c>
      <c r="O35" s="63"/>
      <c r="P35" s="46">
        <f t="shared" si="0"/>
        <v>4000</v>
      </c>
      <c r="Q35" s="69" t="str">
        <f>(ISNUMBER(SEARCH('Backend Coding'!$B$2,'Budget 24-25'!A35)))&amp;", "&amp;(ISNUMBER(SEARCH('Backend Coding'!$B$3,'Budget 24-25'!A35)))&amp;", "&amp;(ISNUMBER(SEARCH('Backend Coding'!$B$4,'Budget 24-25'!A35)))&amp;", "&amp;(ISNUMBER(SEARCH('Backend Coding'!$B$5,'Budget 24-25'!A35)))&amp;", "&amp;(ISNUMBER(SEARCH('Backend Coding'!$B$6,'Budget 24-25'!A35)))&amp;", "&amp;(ISNUMBER(SEARCH('Backend Coding'!$B$7,'Budget 24-25'!A35)))&amp;", "&amp;(ISNUMBER(SEARCH('Backend Coding'!$B$8,'Budget 24-25'!A35)))&amp;", "&amp;(ISNUMBER(SEARCH('Backend Coding'!$B$9,'Budget 24-25'!A35)))&amp;", "&amp;(ISNUMBER(SEARCH('Backend Coding'!$B$10,'Budget 24-25'!A35)))&amp;", "&amp;(ISNUMBER(SEARCH('Backend Coding'!$B$11,'Budget 24-25'!A35)))&amp;", "&amp;(ISNUMBER(SEARCH('Backend Coding'!$B$12,'Budget 24-25'!A35)))&amp;", "&amp;(ISNUMBER(SEARCH('Backend Coding'!$B$13,'Budget 24-25'!A35)))&amp;", "&amp;(ISNUMBER(SEARCH('Backend Coding'!$B$14,'Budget 24-25'!A35)))&amp;", "&amp;(ISNUMBER(SEARCH('Backend Coding'!$B$15,'Budget 24-25'!A35)))&amp;", "&amp;(ISNUMBER(SEARCH('Backend Coding'!$B$16,'Budget 24-25'!A35)))&amp;", "&amp;(ISNUMBER(SEARCH('Backend Coding'!$B$17,'Budget 24-25'!A35)))&amp;", "&amp;(ISNUMBER(SEARCH('Backend Coding'!$B$18,'Budget 24-25'!A35)))&amp;", "&amp;(ISNUMBER(SEARCH('Backend Coding'!$B$19,'Budget 24-25'!A35)))&amp;", "&amp;(ISNUMBER(SEARCH('Backend Coding'!$B$20,'Budget 24-25'!A35)))&amp;", "&amp;(ISNUMBER(SEARCH('Backend Coding'!$B$21,'Budget 24-25'!A35)))&amp;", "&amp;(ISNUMBER(SEARCH('Backend Coding'!$B$22,'Budget 24-25'!A35)))&amp;", "&amp;(ISNUMBER(SEARCH('Backend Coding'!$B$23,'Budget 24-25'!A35)))&amp;", "&amp;(ISNUMBER(SEARCH('Backend Coding'!$B$24,'Budget 24-25'!A35)))&amp;", "&amp;(ISNUMBER(SEARCH('Backend Coding'!$B$25,'Budget 24-25'!A35)))&amp;", "&amp;(ISNUMBER(SEARCH('Backend Coding'!$B$26,'Budget 24-25'!A35)))</f>
        <v>FALSE, FALSE, FALSE, FALSE, FALSE, FALSE, FALSE, FALSE, FALSE, FALSE, FALSE, FALSE, FALSE, FALSE, FALSE, FALSE, FALSE, FALSE, FALSE, FALSE, FALSE, FALSE, FALSE, FALSE, FALSE</v>
      </c>
      <c r="R35" s="69" t="str">
        <f>(ISNUMBER(SEARCH('Backend Coding'!$D$2,'Budget 24-25'!A35)))&amp;", "&amp;(ISNUMBER(SEARCH('Backend Coding'!$D$3,'Budget 24-25'!A35)))&amp;", "&amp;(ISNUMBER(SEARCH('Backend Coding'!$D$4,'Budget 24-25'!A35)))&amp;", "&amp;(ISNUMBER(SEARCH('Backend Coding'!$D$5,'Budget 24-25'!A35)))&amp;", "&amp;(ISNUMBER(SEARCH('Backend Coding'!$D$6,'Budget 24-25'!A35)))&amp;", "&amp;(ISNUMBER(SEARCH('Backend Coding'!$D$7,'Budget 24-25'!A35)))&amp;", "&amp;(ISNUMBER(SEARCH('Backend Coding'!$D$8,'Budget 24-25'!A35)))&amp;", "&amp;(ISNUMBER(SEARCH('Backend Coding'!$D$9,'Budget 24-25'!A35)))&amp;", "&amp;(ISNUMBER(SEARCH('Backend Coding'!$D$10,'Budget 24-25'!A35)))&amp;", "&amp;(ISNUMBER(SEARCH('Backend Coding'!$D$11,'Budget 24-25'!A35)))&amp;", "&amp;(ISNUMBER(SEARCH('Backend Coding'!$D$12,'Budget 24-25'!A35)))&amp;", "&amp;(ISNUMBER(SEARCH('Backend Coding'!$D$13,'Budget 24-25'!A35)))&amp;", "&amp;(ISNUMBER(SEARCH('Backend Coding'!$D$14,'Budget 24-25'!A35)))&amp;", "&amp;(ISNUMBER(SEARCH('Backend Coding'!$D$15,'Budget 24-25'!A35)))&amp;", "&amp;(ISNUMBER(SEARCH('Backend Coding'!$D$16,'Budget 24-25'!A35)))&amp;", "&amp;(ISNUMBER(SEARCH('Backend Coding'!$D$17,'Budget 24-25'!A35)))&amp;", "&amp;(ISNUMBER(SEARCH('Backend Coding'!$D$18,'Budget 24-25'!A35)))&amp;", "&amp;(ISNUMBER(SEARCH('Backend Coding'!$D$19,'Budget 24-25'!A35)))&amp;", "&amp;(ISNUMBER(SEARCH('Backend Coding'!$D$20,'Budget 24-25'!A35)))&amp;", "&amp;(ISNUMBER(SEARCH('Backend Coding'!$D$21,'Budget 24-25'!A35)))&amp;", "&amp;(ISNUMBER(SEARCH('Backend Coding'!$D$22,'Budget 24-25'!A35)))&amp;", "&amp;(ISNUMBER(SEARCH('Backend Coding'!$D$23,'Budget 24-25'!A35)))&amp;", "&amp;(ISNUMBER(SEARCH('Backend Coding'!$D$24,'Budget 24-25'!A35)))&amp;", "&amp;(ISNUMBER(SEARCH('Backend Coding'!$D$25,'Budget 24-25'!A35)))&amp;", "&amp;(ISNUMBER(SEARCH('Backend Coding'!$D$26,'Budget 24-25'!A35)))</f>
        <v>FALSE, FALSE, FALSE, FALSE, FALSE, FALSE, FALSE, FALSE, FALSE, FALSE, FALSE, FALSE, FALSE, FALSE, FALSE, FALSE, FALSE, FALSE, FALSE, FALSE, FALSE, FALSE, FALSE, FALSE, FALSE</v>
      </c>
      <c r="S35" s="69" t="str">
        <f>(ISNUMBER(SEARCH('Backend Coding'!$F$2,'Budget 24-25'!A35)))&amp;", "&amp;(ISNUMBER(SEARCH('Backend Coding'!$F$3,'Budget 24-25'!A35)))&amp;", "&amp;(ISNUMBER(SEARCH('Backend Coding'!$F$4,'Budget 24-25'!A35)))&amp;", "&amp;(ISNUMBER(SEARCH('Backend Coding'!$F$5,'Budget 24-25'!A35)))&amp;", "&amp;(ISNUMBER(SEARCH('Backend Coding'!$F$6,'Budget 24-25'!A35)))&amp;", "&amp;(ISNUMBER(SEARCH('Backend Coding'!$F$7,'Budget 24-25'!A35)))&amp;", "&amp;(ISNUMBER(SEARCH('Backend Coding'!$F$8,'Budget 24-25'!A35)))&amp;", "&amp;(ISNUMBER(SEARCH('Backend Coding'!$F$9,'Budget 24-25'!A35)))&amp;", "&amp;(ISNUMBER(SEARCH('Backend Coding'!$F$10,'Budget 24-25'!A35)))&amp;", "&amp;(ISNUMBER(SEARCH('Backend Coding'!$F$11,'Budget 24-25'!A35)))&amp;", "&amp;(ISNUMBER(SEARCH('Backend Coding'!$F$12,'Budget 24-25'!A35)))&amp;", "&amp;(ISNUMBER(SEARCH('Backend Coding'!$F$13,'Budget 24-25'!A35)))&amp;", "&amp;(ISNUMBER(SEARCH('Backend Coding'!$F$14,'Budget 24-25'!A35)))&amp;", "&amp;(ISNUMBER(SEARCH('Backend Coding'!$F$15,'Budget 24-25'!A35)))&amp;", "&amp;(ISNUMBER(SEARCH('Backend Coding'!$F$16,'Budget 24-25'!A35)))&amp;", "&amp;(ISNUMBER(SEARCH('Backend Coding'!$F$17,'Budget 24-25'!A35)))&amp;", "&amp;(ISNUMBER(SEARCH('Backend Coding'!$F$18,'Budget 24-25'!A35)))&amp;", "&amp;(ISNUMBER(SEARCH('Backend Coding'!$F$19,'Budget 24-25'!A35)))&amp;", "&amp;(ISNUMBER(SEARCH('Backend Coding'!$F$20,'Budget 24-25'!A35)))&amp;", "&amp;(ISNUMBER(SEARCH('Backend Coding'!$F$21,'Budget 24-25'!A35)))&amp;", "&amp;(ISNUMBER(SEARCH('Backend Coding'!$F$22,'Budget 24-25'!A35)))&amp;", "&amp;(ISNUMBER(SEARCH('Backend Coding'!$F$23,'Budget 24-25'!A35)))&amp;", "&amp;(ISNUMBER(SEARCH('Backend Coding'!$F$24,'Budget 24-25'!A35)))&amp;", "&amp;(ISNUMBER(SEARCH('Backend Coding'!$F$25,'Budget 24-25'!A35)))&amp;", "&amp;(ISNUMBER(SEARCH('Backend Coding'!$F$26,'Budget 24-25'!A35)))</f>
        <v>FALSE, FALSE, FALSE, FALSE, FALSE, FALSE, FALSE, FALSE, FALSE, FALSE, FALSE, FALSE, FALSE, FALSE, FALSE, FALSE, FALSE, FALSE, FALSE, FALSE, FALSE, FALSE, FALSE, FALSE, FALSE</v>
      </c>
      <c r="T35" s="69" t="str">
        <f>(ISNUMBER(SEARCH('Backend Coding'!$H$2,'Budget 24-25'!A35)))&amp;", "&amp;(ISNUMBER(SEARCH('Backend Coding'!$H$3,'Budget 24-25'!A35)))&amp;", "&amp;(ISNUMBER(SEARCH('Backend Coding'!$H$4,'Budget 24-25'!A35)))&amp;", "&amp;(ISNUMBER(SEARCH('Backend Coding'!$H$5,'Budget 24-25'!A35)))&amp;", "&amp;(ISNUMBER(SEARCH('Backend Coding'!$H$6,'Budget 24-25'!A35)))&amp;", "&amp;(ISNUMBER(SEARCH('Backend Coding'!$H$7,'Budget 24-25'!A35)))&amp;", "&amp;(ISNUMBER(SEARCH('Backend Coding'!$H$8,'Budget 24-25'!A35)))&amp;", "&amp;(ISNUMBER(SEARCH('Backend Coding'!$H$9,'Budget 24-25'!A35)))&amp;", "&amp;(ISNUMBER(SEARCH('Backend Coding'!$H$10,'Budget 24-25'!A35)))&amp;", "&amp;(ISNUMBER(SEARCH('Backend Coding'!$H$11,'Budget 24-25'!A35)))&amp;", "&amp;(ISNUMBER(SEARCH('Backend Coding'!$H$12,'Budget 24-25'!A35)))&amp;", "&amp;(ISNUMBER(SEARCH('Backend Coding'!$H$13,'Budget 24-25'!A35)))&amp;", "&amp;(ISNUMBER(SEARCH('Backend Coding'!$H$14,'Budget 24-25'!A35)))&amp;", "&amp;(ISNUMBER(SEARCH('Backend Coding'!$H$15,'Budget 24-25'!A35)))&amp;", "&amp;(ISNUMBER(SEARCH('Backend Coding'!$H$16,'Budget 24-25'!A35)))&amp;", "&amp;(ISNUMBER(SEARCH('Backend Coding'!$H$17,'Budget 24-25'!A35)))&amp;", "&amp;(ISNUMBER(SEARCH('Backend Coding'!$H$18,'Budget 24-25'!A35)))&amp;", "&amp;(ISNUMBER(SEARCH('Backend Coding'!$H$19,'Budget 24-25'!A35)))&amp;", "&amp;(ISNUMBER(SEARCH('Backend Coding'!$H$20,'Budget 24-25'!A35)))&amp;", "&amp;(ISNUMBER(SEARCH('Backend Coding'!$H$21,'Budget 24-25'!A35)))&amp;", "&amp;(ISNUMBER(SEARCH('Backend Coding'!$H$22,'Budget 24-25'!A35)))&amp;", "&amp;(ISNUMBER(SEARCH('Backend Coding'!$H$23,'Budget 24-25'!A35)))&amp;", "&amp;(ISNUMBER(SEARCH('Backend Coding'!$H$24,'Budget 24-25'!A35)))&amp;", "&amp;(ISNUMBER(SEARCH('Backend Coding'!$H$25,'Budget 24-25'!A35)))&amp;", "&amp;(ISNUMBER(SEARCH('Backend Coding'!$H$26,'Budget 24-25'!A35)))</f>
        <v>FALSE, FALSE, FALSE, FALSE, FALSE, FALSE, FALSE, FALSE, FALSE, FALSE, FALSE, FALSE, FALSE, FALSE, FALSE, FALSE, FALSE, FALSE, FALSE, FALSE, FALSE, FALSE, FALSE, FALSE, FALSE</v>
      </c>
      <c r="U35" s="69" t="str">
        <f>(ISNUMBER(SEARCH('Backend Coding'!$J$2,'Budget 24-25'!A35)))&amp;", "&amp;(ISNUMBER(SEARCH('Backend Coding'!$J$3,'Budget 24-25'!A35)))&amp;", "&amp;(ISNUMBER(SEARCH('Backend Coding'!$J$4,'Budget 24-25'!A35)))&amp;", "&amp;(ISNUMBER(SEARCH('Backend Coding'!$J$5,'Budget 24-25'!A35)))&amp;", "&amp;(ISNUMBER(SEARCH('Backend Coding'!$J$6,'Budget 24-25'!A35)))&amp;", "&amp;(ISNUMBER(SEARCH('Backend Coding'!$J$7,'Budget 24-25'!A35)))&amp;", "&amp;(ISNUMBER(SEARCH('Backend Coding'!$J$8,'Budget 24-25'!A35)))&amp;", "&amp;(ISNUMBER(SEARCH('Backend Coding'!$J$9,'Budget 24-25'!A35)))&amp;", "&amp;(ISNUMBER(SEARCH('Backend Coding'!$J$10,'Budget 24-25'!A35)))&amp;", "&amp;(ISNUMBER(SEARCH('Backend Coding'!$J$11,'Budget 24-25'!A35)))&amp;", "&amp;(ISNUMBER(SEARCH('Backend Coding'!$J$12,'Budget 24-25'!A35)))&amp;", "&amp;(ISNUMBER(SEARCH('Backend Coding'!$J$13,'Budget 24-25'!A35)))&amp;", "&amp;(ISNUMBER(SEARCH('Backend Coding'!$J$14,'Budget 24-25'!A35)))&amp;", "&amp;(ISNUMBER(SEARCH('Backend Coding'!$J$15,'Budget 24-25'!A35)))&amp;", "&amp;(ISNUMBER(SEARCH('Backend Coding'!$J$16,'Budget 24-25'!A35)))&amp;", "&amp;(ISNUMBER(SEARCH('Backend Coding'!$J$17,'Budget 24-25'!A35)))&amp;", "&amp;(ISNUMBER(SEARCH('Backend Coding'!$J$18,'Budget 24-25'!A35)))&amp;", "&amp;(ISNUMBER(SEARCH('Backend Coding'!$J$19,'Budget 24-25'!A35)))&amp;", "&amp;(ISNUMBER(SEARCH('Backend Coding'!$J$20,'Budget 24-25'!A35)))&amp;", "&amp;(ISNUMBER(SEARCH('Backend Coding'!$J$21,'Budget 24-25'!A35)))&amp;", "&amp;(ISNUMBER(SEARCH('Backend Coding'!$J$22,'Budget 24-25'!A35)))&amp;", "&amp;(ISNUMBER(SEARCH('Backend Coding'!$J$23,'Budget 24-25'!A35)))&amp;", "&amp;(ISNUMBER(SEARCH('Backend Coding'!$J$24,'Budget 24-25'!A35)))&amp;", "&amp;(ISNUMBER(SEARCH('Backend Coding'!$J$25,'Budget 24-25'!A35)))&amp;", "&amp;(ISNUMBER(SEARCH('Backend Coding'!$J$26,'Budget 24-25'!A35)))</f>
        <v>FALSE, FALSE, FALSE, FALSE, FALSE, FALSE, FALSE, FALSE, FALSE, FALSE, FALSE, FALSE, FALSE, FALSE, FALSE, FALSE, FALSE, FALSE, FALSE, FALSE, FALSE, FALSE, FALSE, FALSE, FALSE</v>
      </c>
    </row>
    <row r="36" spans="1:21" ht="14.25" customHeight="1">
      <c r="A36" s="24" t="s">
        <v>69</v>
      </c>
      <c r="B36" s="60" t="s">
        <v>157</v>
      </c>
      <c r="C36" s="66"/>
      <c r="D36" s="80">
        <v>1</v>
      </c>
      <c r="E36" s="80" t="s">
        <v>147</v>
      </c>
      <c r="F36" s="81"/>
      <c r="G36" s="81"/>
      <c r="H36" s="80" t="s">
        <v>158</v>
      </c>
      <c r="I36" s="66"/>
      <c r="J36" s="67">
        <v>111</v>
      </c>
      <c r="K36" s="62"/>
      <c r="L36" s="62"/>
      <c r="M36" s="63"/>
      <c r="N36" s="63">
        <f>'Budget 23-24'!N36*1.054</f>
        <v>94783.35312</v>
      </c>
      <c r="O36" s="63"/>
      <c r="P36" s="46">
        <f t="shared" si="0"/>
        <v>94783.35312</v>
      </c>
      <c r="Q36" s="69" t="str">
        <f>(ISNUMBER(SEARCH('Backend Coding'!$B$2,'Budget 24-25'!A36)))&amp;", "&amp;(ISNUMBER(SEARCH('Backend Coding'!$B$3,'Budget 24-25'!A36)))&amp;", "&amp;(ISNUMBER(SEARCH('Backend Coding'!$B$4,'Budget 24-25'!A36)))&amp;", "&amp;(ISNUMBER(SEARCH('Backend Coding'!$B$5,'Budget 24-25'!A36)))&amp;", "&amp;(ISNUMBER(SEARCH('Backend Coding'!$B$6,'Budget 24-25'!A36)))&amp;", "&amp;(ISNUMBER(SEARCH('Backend Coding'!$B$7,'Budget 24-25'!A36)))&amp;", "&amp;(ISNUMBER(SEARCH('Backend Coding'!$B$8,'Budget 24-25'!A36)))&amp;", "&amp;(ISNUMBER(SEARCH('Backend Coding'!$B$9,'Budget 24-25'!A36)))&amp;", "&amp;(ISNUMBER(SEARCH('Backend Coding'!$B$10,'Budget 24-25'!A36)))&amp;", "&amp;(ISNUMBER(SEARCH('Backend Coding'!$B$11,'Budget 24-25'!A36)))&amp;", "&amp;(ISNUMBER(SEARCH('Backend Coding'!$B$12,'Budget 24-25'!A36)))&amp;", "&amp;(ISNUMBER(SEARCH('Backend Coding'!$B$13,'Budget 24-25'!A36)))&amp;", "&amp;(ISNUMBER(SEARCH('Backend Coding'!$B$14,'Budget 24-25'!A36)))&amp;", "&amp;(ISNUMBER(SEARCH('Backend Coding'!$B$15,'Budget 24-25'!A36)))&amp;", "&amp;(ISNUMBER(SEARCH('Backend Coding'!$B$16,'Budget 24-25'!A36)))&amp;", "&amp;(ISNUMBER(SEARCH('Backend Coding'!$B$17,'Budget 24-25'!A36)))&amp;", "&amp;(ISNUMBER(SEARCH('Backend Coding'!$B$18,'Budget 24-25'!A36)))&amp;", "&amp;(ISNUMBER(SEARCH('Backend Coding'!$B$19,'Budget 24-25'!A36)))&amp;", "&amp;(ISNUMBER(SEARCH('Backend Coding'!$B$20,'Budget 24-25'!A36)))&amp;", "&amp;(ISNUMBER(SEARCH('Backend Coding'!$B$21,'Budget 24-25'!A36)))&amp;", "&amp;(ISNUMBER(SEARCH('Backend Coding'!$B$22,'Budget 24-25'!A36)))&amp;", "&amp;(ISNUMBER(SEARCH('Backend Coding'!$B$23,'Budget 24-25'!A36)))&amp;", "&amp;(ISNUMBER(SEARCH('Backend Coding'!$B$24,'Budget 24-25'!A36)))&amp;", "&amp;(ISNUMBER(SEARCH('Backend Coding'!$B$25,'Budget 24-25'!A36)))&amp;", "&amp;(ISNUMBER(SEARCH('Backend Coding'!$B$26,'Budget 24-25'!A36)))</f>
        <v>FALSE, FALSE, FALSE, FALSE, FALSE, FALSE, FALSE, FALSE, FALSE, FALSE, FALSE, FALSE, FALSE, FALSE, FALSE, FALSE, FALSE, FALSE, FALSE, FALSE, FALSE, FALSE, FALSE, FALSE, FALSE</v>
      </c>
      <c r="R36" s="69" t="str">
        <f>(ISNUMBER(SEARCH('Backend Coding'!$D$2,'Budget 24-25'!A36)))&amp;", "&amp;(ISNUMBER(SEARCH('Backend Coding'!$D$3,'Budget 24-25'!A36)))&amp;", "&amp;(ISNUMBER(SEARCH('Backend Coding'!$D$4,'Budget 24-25'!A36)))&amp;", "&amp;(ISNUMBER(SEARCH('Backend Coding'!$D$5,'Budget 24-25'!A36)))&amp;", "&amp;(ISNUMBER(SEARCH('Backend Coding'!$D$6,'Budget 24-25'!A36)))&amp;", "&amp;(ISNUMBER(SEARCH('Backend Coding'!$D$7,'Budget 24-25'!A36)))&amp;", "&amp;(ISNUMBER(SEARCH('Backend Coding'!$D$8,'Budget 24-25'!A36)))&amp;", "&amp;(ISNUMBER(SEARCH('Backend Coding'!$D$9,'Budget 24-25'!A36)))&amp;", "&amp;(ISNUMBER(SEARCH('Backend Coding'!$D$10,'Budget 24-25'!A36)))&amp;", "&amp;(ISNUMBER(SEARCH('Backend Coding'!$D$11,'Budget 24-25'!A36)))&amp;", "&amp;(ISNUMBER(SEARCH('Backend Coding'!$D$12,'Budget 24-25'!A36)))&amp;", "&amp;(ISNUMBER(SEARCH('Backend Coding'!$D$13,'Budget 24-25'!A36)))&amp;", "&amp;(ISNUMBER(SEARCH('Backend Coding'!$D$14,'Budget 24-25'!A36)))&amp;", "&amp;(ISNUMBER(SEARCH('Backend Coding'!$D$15,'Budget 24-25'!A36)))&amp;", "&amp;(ISNUMBER(SEARCH('Backend Coding'!$D$16,'Budget 24-25'!A36)))&amp;", "&amp;(ISNUMBER(SEARCH('Backend Coding'!$D$17,'Budget 24-25'!A36)))&amp;", "&amp;(ISNUMBER(SEARCH('Backend Coding'!$D$18,'Budget 24-25'!A36)))&amp;", "&amp;(ISNUMBER(SEARCH('Backend Coding'!$D$19,'Budget 24-25'!A36)))&amp;", "&amp;(ISNUMBER(SEARCH('Backend Coding'!$D$20,'Budget 24-25'!A36)))&amp;", "&amp;(ISNUMBER(SEARCH('Backend Coding'!$D$21,'Budget 24-25'!A36)))&amp;", "&amp;(ISNUMBER(SEARCH('Backend Coding'!$D$22,'Budget 24-25'!A36)))&amp;", "&amp;(ISNUMBER(SEARCH('Backend Coding'!$D$23,'Budget 24-25'!A36)))&amp;", "&amp;(ISNUMBER(SEARCH('Backend Coding'!$D$24,'Budget 24-25'!A36)))&amp;", "&amp;(ISNUMBER(SEARCH('Backend Coding'!$D$25,'Budget 24-25'!A36)))&amp;", "&amp;(ISNUMBER(SEARCH('Backend Coding'!$D$26,'Budget 24-25'!A36)))</f>
        <v>FALSE, FALSE, FALSE, FALSE, FALSE, FALSE, FALSE, FALSE, FALSE, FALSE, FALSE, FALSE, FALSE, FALSE, FALSE, FALSE, FALSE, FALSE, FALSE, FALSE, FALSE, FALSE, FALSE, FALSE, FALSE</v>
      </c>
      <c r="S36" s="69" t="str">
        <f>(ISNUMBER(SEARCH('Backend Coding'!$F$2,'Budget 24-25'!A36)))&amp;", "&amp;(ISNUMBER(SEARCH('Backend Coding'!$F$3,'Budget 24-25'!A36)))&amp;", "&amp;(ISNUMBER(SEARCH('Backend Coding'!$F$4,'Budget 24-25'!A36)))&amp;", "&amp;(ISNUMBER(SEARCH('Backend Coding'!$F$5,'Budget 24-25'!A36)))&amp;", "&amp;(ISNUMBER(SEARCH('Backend Coding'!$F$6,'Budget 24-25'!A36)))&amp;", "&amp;(ISNUMBER(SEARCH('Backend Coding'!$F$7,'Budget 24-25'!A36)))&amp;", "&amp;(ISNUMBER(SEARCH('Backend Coding'!$F$8,'Budget 24-25'!A36)))&amp;", "&amp;(ISNUMBER(SEARCH('Backend Coding'!$F$9,'Budget 24-25'!A36)))&amp;", "&amp;(ISNUMBER(SEARCH('Backend Coding'!$F$10,'Budget 24-25'!A36)))&amp;", "&amp;(ISNUMBER(SEARCH('Backend Coding'!$F$11,'Budget 24-25'!A36)))&amp;", "&amp;(ISNUMBER(SEARCH('Backend Coding'!$F$12,'Budget 24-25'!A36)))&amp;", "&amp;(ISNUMBER(SEARCH('Backend Coding'!$F$13,'Budget 24-25'!A36)))&amp;", "&amp;(ISNUMBER(SEARCH('Backend Coding'!$F$14,'Budget 24-25'!A36)))&amp;", "&amp;(ISNUMBER(SEARCH('Backend Coding'!$F$15,'Budget 24-25'!A36)))&amp;", "&amp;(ISNUMBER(SEARCH('Backend Coding'!$F$16,'Budget 24-25'!A36)))&amp;", "&amp;(ISNUMBER(SEARCH('Backend Coding'!$F$17,'Budget 24-25'!A36)))&amp;", "&amp;(ISNUMBER(SEARCH('Backend Coding'!$F$18,'Budget 24-25'!A36)))&amp;", "&amp;(ISNUMBER(SEARCH('Backend Coding'!$F$19,'Budget 24-25'!A36)))&amp;", "&amp;(ISNUMBER(SEARCH('Backend Coding'!$F$20,'Budget 24-25'!A36)))&amp;", "&amp;(ISNUMBER(SEARCH('Backend Coding'!$F$21,'Budget 24-25'!A36)))&amp;", "&amp;(ISNUMBER(SEARCH('Backend Coding'!$F$22,'Budget 24-25'!A36)))&amp;", "&amp;(ISNUMBER(SEARCH('Backend Coding'!$F$23,'Budget 24-25'!A36)))&amp;", "&amp;(ISNUMBER(SEARCH('Backend Coding'!$F$24,'Budget 24-25'!A36)))&amp;", "&amp;(ISNUMBER(SEARCH('Backend Coding'!$F$25,'Budget 24-25'!A36)))&amp;", "&amp;(ISNUMBER(SEARCH('Backend Coding'!$F$26,'Budget 24-25'!A36)))</f>
        <v>FALSE, FALSE, FALSE, FALSE, FALSE, FALSE, FALSE, FALSE, FALSE, FALSE, FALSE, FALSE, FALSE, FALSE, FALSE, FALSE, FALSE, FALSE, FALSE, FALSE, FALSE, FALSE, FALSE, FALSE, FALSE</v>
      </c>
      <c r="T36" s="69" t="str">
        <f>(ISNUMBER(SEARCH('Backend Coding'!$H$2,'Budget 24-25'!A36)))&amp;", "&amp;(ISNUMBER(SEARCH('Backend Coding'!$H$3,'Budget 24-25'!A36)))&amp;", "&amp;(ISNUMBER(SEARCH('Backend Coding'!$H$4,'Budget 24-25'!A36)))&amp;", "&amp;(ISNUMBER(SEARCH('Backend Coding'!$H$5,'Budget 24-25'!A36)))&amp;", "&amp;(ISNUMBER(SEARCH('Backend Coding'!$H$6,'Budget 24-25'!A36)))&amp;", "&amp;(ISNUMBER(SEARCH('Backend Coding'!$H$7,'Budget 24-25'!A36)))&amp;", "&amp;(ISNUMBER(SEARCH('Backend Coding'!$H$8,'Budget 24-25'!A36)))&amp;", "&amp;(ISNUMBER(SEARCH('Backend Coding'!$H$9,'Budget 24-25'!A36)))&amp;", "&amp;(ISNUMBER(SEARCH('Backend Coding'!$H$10,'Budget 24-25'!A36)))&amp;", "&amp;(ISNUMBER(SEARCH('Backend Coding'!$H$11,'Budget 24-25'!A36)))&amp;", "&amp;(ISNUMBER(SEARCH('Backend Coding'!$H$12,'Budget 24-25'!A36)))&amp;", "&amp;(ISNUMBER(SEARCH('Backend Coding'!$H$13,'Budget 24-25'!A36)))&amp;", "&amp;(ISNUMBER(SEARCH('Backend Coding'!$H$14,'Budget 24-25'!A36)))&amp;", "&amp;(ISNUMBER(SEARCH('Backend Coding'!$H$15,'Budget 24-25'!A36)))&amp;", "&amp;(ISNUMBER(SEARCH('Backend Coding'!$H$16,'Budget 24-25'!A36)))&amp;", "&amp;(ISNUMBER(SEARCH('Backend Coding'!$H$17,'Budget 24-25'!A36)))&amp;", "&amp;(ISNUMBER(SEARCH('Backend Coding'!$H$18,'Budget 24-25'!A36)))&amp;", "&amp;(ISNUMBER(SEARCH('Backend Coding'!$H$19,'Budget 24-25'!A36)))&amp;", "&amp;(ISNUMBER(SEARCH('Backend Coding'!$H$20,'Budget 24-25'!A36)))&amp;", "&amp;(ISNUMBER(SEARCH('Backend Coding'!$H$21,'Budget 24-25'!A36)))&amp;", "&amp;(ISNUMBER(SEARCH('Backend Coding'!$H$22,'Budget 24-25'!A36)))&amp;", "&amp;(ISNUMBER(SEARCH('Backend Coding'!$H$23,'Budget 24-25'!A36)))&amp;", "&amp;(ISNUMBER(SEARCH('Backend Coding'!$H$24,'Budget 24-25'!A36)))&amp;", "&amp;(ISNUMBER(SEARCH('Backend Coding'!$H$25,'Budget 24-25'!A36)))&amp;", "&amp;(ISNUMBER(SEARCH('Backend Coding'!$H$26,'Budget 24-25'!A36)))</f>
        <v>FALSE, FALSE, FALSE, FALSE, FALSE, FALSE, FALSE, FALSE, FALSE, FALSE, FALSE, FALSE, FALSE, FALSE, FALSE, FALSE, FALSE, FALSE, FALSE, FALSE, FALSE, FALSE, FALSE, FALSE, FALSE</v>
      </c>
      <c r="U36" s="69" t="str">
        <f>(ISNUMBER(SEARCH('Backend Coding'!$J$2,'Budget 24-25'!A36)))&amp;", "&amp;(ISNUMBER(SEARCH('Backend Coding'!$J$3,'Budget 24-25'!A36)))&amp;", "&amp;(ISNUMBER(SEARCH('Backend Coding'!$J$4,'Budget 24-25'!A36)))&amp;", "&amp;(ISNUMBER(SEARCH('Backend Coding'!$J$5,'Budget 24-25'!A36)))&amp;", "&amp;(ISNUMBER(SEARCH('Backend Coding'!$J$6,'Budget 24-25'!A36)))&amp;", "&amp;(ISNUMBER(SEARCH('Backend Coding'!$J$7,'Budget 24-25'!A36)))&amp;", "&amp;(ISNUMBER(SEARCH('Backend Coding'!$J$8,'Budget 24-25'!A36)))&amp;", "&amp;(ISNUMBER(SEARCH('Backend Coding'!$J$9,'Budget 24-25'!A36)))&amp;", "&amp;(ISNUMBER(SEARCH('Backend Coding'!$J$10,'Budget 24-25'!A36)))&amp;", "&amp;(ISNUMBER(SEARCH('Backend Coding'!$J$11,'Budget 24-25'!A36)))&amp;", "&amp;(ISNUMBER(SEARCH('Backend Coding'!$J$12,'Budget 24-25'!A36)))&amp;", "&amp;(ISNUMBER(SEARCH('Backend Coding'!$J$13,'Budget 24-25'!A36)))&amp;", "&amp;(ISNUMBER(SEARCH('Backend Coding'!$J$14,'Budget 24-25'!A36)))&amp;", "&amp;(ISNUMBER(SEARCH('Backend Coding'!$J$15,'Budget 24-25'!A36)))&amp;", "&amp;(ISNUMBER(SEARCH('Backend Coding'!$J$16,'Budget 24-25'!A36)))&amp;", "&amp;(ISNUMBER(SEARCH('Backend Coding'!$J$17,'Budget 24-25'!A36)))&amp;", "&amp;(ISNUMBER(SEARCH('Backend Coding'!$J$18,'Budget 24-25'!A36)))&amp;", "&amp;(ISNUMBER(SEARCH('Backend Coding'!$J$19,'Budget 24-25'!A36)))&amp;", "&amp;(ISNUMBER(SEARCH('Backend Coding'!$J$20,'Budget 24-25'!A36)))&amp;", "&amp;(ISNUMBER(SEARCH('Backend Coding'!$J$21,'Budget 24-25'!A36)))&amp;", "&amp;(ISNUMBER(SEARCH('Backend Coding'!$J$22,'Budget 24-25'!A36)))&amp;", "&amp;(ISNUMBER(SEARCH('Backend Coding'!$J$23,'Budget 24-25'!A36)))&amp;", "&amp;(ISNUMBER(SEARCH('Backend Coding'!$J$24,'Budget 24-25'!A36)))&amp;", "&amp;(ISNUMBER(SEARCH('Backend Coding'!$J$25,'Budget 24-25'!A36)))&amp;", "&amp;(ISNUMBER(SEARCH('Backend Coding'!$J$26,'Budget 24-25'!A36)))</f>
        <v>FALSE, FALSE, FALSE, FALSE, FALSE, FALSE, FALSE, FALSE, FALSE, FALSE, FALSE, FALSE, FALSE, FALSE, FALSE, FALSE, FALSE, FALSE, FALSE, FALSE, FALSE, FALSE, FALSE, FALSE, FALSE</v>
      </c>
    </row>
    <row r="37" spans="1:21" ht="14.25" customHeight="1">
      <c r="A37" s="24" t="s">
        <v>69</v>
      </c>
      <c r="B37" s="60" t="s">
        <v>159</v>
      </c>
      <c r="C37" s="70"/>
      <c r="D37" s="70"/>
      <c r="E37" s="70"/>
      <c r="F37" s="70"/>
      <c r="G37" s="70"/>
      <c r="H37" s="71" t="s">
        <v>160</v>
      </c>
      <c r="I37" s="70"/>
      <c r="J37" s="71">
        <v>410</v>
      </c>
      <c r="K37" s="62"/>
      <c r="L37" s="62"/>
      <c r="M37" s="63"/>
      <c r="N37" s="63">
        <v>1000</v>
      </c>
      <c r="O37" s="63"/>
      <c r="P37" s="46">
        <f t="shared" si="0"/>
        <v>1000</v>
      </c>
      <c r="Q37" s="69" t="str">
        <f>(ISNUMBER(SEARCH('Backend Coding'!$B$2,'Budget 24-25'!A37)))&amp;", "&amp;(ISNUMBER(SEARCH('Backend Coding'!$B$3,'Budget 24-25'!A37)))&amp;", "&amp;(ISNUMBER(SEARCH('Backend Coding'!$B$4,'Budget 24-25'!A37)))&amp;", "&amp;(ISNUMBER(SEARCH('Backend Coding'!$B$5,'Budget 24-25'!A37)))&amp;", "&amp;(ISNUMBER(SEARCH('Backend Coding'!$B$6,'Budget 24-25'!A37)))&amp;", "&amp;(ISNUMBER(SEARCH('Backend Coding'!$B$7,'Budget 24-25'!A37)))&amp;", "&amp;(ISNUMBER(SEARCH('Backend Coding'!$B$8,'Budget 24-25'!A37)))&amp;", "&amp;(ISNUMBER(SEARCH('Backend Coding'!$B$9,'Budget 24-25'!A37)))&amp;", "&amp;(ISNUMBER(SEARCH('Backend Coding'!$B$10,'Budget 24-25'!A37)))&amp;", "&amp;(ISNUMBER(SEARCH('Backend Coding'!$B$11,'Budget 24-25'!A37)))&amp;", "&amp;(ISNUMBER(SEARCH('Backend Coding'!$B$12,'Budget 24-25'!A37)))&amp;", "&amp;(ISNUMBER(SEARCH('Backend Coding'!$B$13,'Budget 24-25'!A37)))&amp;", "&amp;(ISNUMBER(SEARCH('Backend Coding'!$B$14,'Budget 24-25'!A37)))&amp;", "&amp;(ISNUMBER(SEARCH('Backend Coding'!$B$15,'Budget 24-25'!A37)))&amp;", "&amp;(ISNUMBER(SEARCH('Backend Coding'!$B$16,'Budget 24-25'!A37)))&amp;", "&amp;(ISNUMBER(SEARCH('Backend Coding'!$B$17,'Budget 24-25'!A37)))&amp;", "&amp;(ISNUMBER(SEARCH('Backend Coding'!$B$18,'Budget 24-25'!A37)))&amp;", "&amp;(ISNUMBER(SEARCH('Backend Coding'!$B$19,'Budget 24-25'!A37)))&amp;", "&amp;(ISNUMBER(SEARCH('Backend Coding'!$B$20,'Budget 24-25'!A37)))&amp;", "&amp;(ISNUMBER(SEARCH('Backend Coding'!$B$21,'Budget 24-25'!A37)))&amp;", "&amp;(ISNUMBER(SEARCH('Backend Coding'!$B$22,'Budget 24-25'!A37)))&amp;", "&amp;(ISNUMBER(SEARCH('Backend Coding'!$B$23,'Budget 24-25'!A37)))&amp;", "&amp;(ISNUMBER(SEARCH('Backend Coding'!$B$24,'Budget 24-25'!A37)))&amp;", "&amp;(ISNUMBER(SEARCH('Backend Coding'!$B$25,'Budget 24-25'!A37)))&amp;", "&amp;(ISNUMBER(SEARCH('Backend Coding'!$B$26,'Budget 24-25'!A37)))</f>
        <v>FALSE, FALSE, FALSE, FALSE, FALSE, FALSE, FALSE, FALSE, FALSE, FALSE, FALSE, FALSE, FALSE, FALSE, FALSE, FALSE, FALSE, FALSE, FALSE, FALSE, FALSE, FALSE, FALSE, FALSE, FALSE</v>
      </c>
      <c r="R37" s="69" t="str">
        <f>(ISNUMBER(SEARCH('Backend Coding'!$D$2,'Budget 24-25'!A37)))&amp;", "&amp;(ISNUMBER(SEARCH('Backend Coding'!$D$3,'Budget 24-25'!A37)))&amp;", "&amp;(ISNUMBER(SEARCH('Backend Coding'!$D$4,'Budget 24-25'!A37)))&amp;", "&amp;(ISNUMBER(SEARCH('Backend Coding'!$D$5,'Budget 24-25'!A37)))&amp;", "&amp;(ISNUMBER(SEARCH('Backend Coding'!$D$6,'Budget 24-25'!A37)))&amp;", "&amp;(ISNUMBER(SEARCH('Backend Coding'!$D$7,'Budget 24-25'!A37)))&amp;", "&amp;(ISNUMBER(SEARCH('Backend Coding'!$D$8,'Budget 24-25'!A37)))&amp;", "&amp;(ISNUMBER(SEARCH('Backend Coding'!$D$9,'Budget 24-25'!A37)))&amp;", "&amp;(ISNUMBER(SEARCH('Backend Coding'!$D$10,'Budget 24-25'!A37)))&amp;", "&amp;(ISNUMBER(SEARCH('Backend Coding'!$D$11,'Budget 24-25'!A37)))&amp;", "&amp;(ISNUMBER(SEARCH('Backend Coding'!$D$12,'Budget 24-25'!A37)))&amp;", "&amp;(ISNUMBER(SEARCH('Backend Coding'!$D$13,'Budget 24-25'!A37)))&amp;", "&amp;(ISNUMBER(SEARCH('Backend Coding'!$D$14,'Budget 24-25'!A37)))&amp;", "&amp;(ISNUMBER(SEARCH('Backend Coding'!$D$15,'Budget 24-25'!A37)))&amp;", "&amp;(ISNUMBER(SEARCH('Backend Coding'!$D$16,'Budget 24-25'!A37)))&amp;", "&amp;(ISNUMBER(SEARCH('Backend Coding'!$D$17,'Budget 24-25'!A37)))&amp;", "&amp;(ISNUMBER(SEARCH('Backend Coding'!$D$18,'Budget 24-25'!A37)))&amp;", "&amp;(ISNUMBER(SEARCH('Backend Coding'!$D$19,'Budget 24-25'!A37)))&amp;", "&amp;(ISNUMBER(SEARCH('Backend Coding'!$D$20,'Budget 24-25'!A37)))&amp;", "&amp;(ISNUMBER(SEARCH('Backend Coding'!$D$21,'Budget 24-25'!A37)))&amp;", "&amp;(ISNUMBER(SEARCH('Backend Coding'!$D$22,'Budget 24-25'!A37)))&amp;", "&amp;(ISNUMBER(SEARCH('Backend Coding'!$D$23,'Budget 24-25'!A37)))&amp;", "&amp;(ISNUMBER(SEARCH('Backend Coding'!$D$24,'Budget 24-25'!A37)))&amp;", "&amp;(ISNUMBER(SEARCH('Backend Coding'!$D$25,'Budget 24-25'!A37)))&amp;", "&amp;(ISNUMBER(SEARCH('Backend Coding'!$D$26,'Budget 24-25'!A37)))</f>
        <v>FALSE, FALSE, FALSE, FALSE, FALSE, FALSE, FALSE, FALSE, FALSE, FALSE, FALSE, FALSE, FALSE, FALSE, FALSE, FALSE, FALSE, FALSE, FALSE, FALSE, FALSE, FALSE, FALSE, FALSE, FALSE</v>
      </c>
      <c r="S37" s="69" t="str">
        <f>(ISNUMBER(SEARCH('Backend Coding'!$F$2,'Budget 24-25'!A37)))&amp;", "&amp;(ISNUMBER(SEARCH('Backend Coding'!$F$3,'Budget 24-25'!A37)))&amp;", "&amp;(ISNUMBER(SEARCH('Backend Coding'!$F$4,'Budget 24-25'!A37)))&amp;", "&amp;(ISNUMBER(SEARCH('Backend Coding'!$F$5,'Budget 24-25'!A37)))&amp;", "&amp;(ISNUMBER(SEARCH('Backend Coding'!$F$6,'Budget 24-25'!A37)))&amp;", "&amp;(ISNUMBER(SEARCH('Backend Coding'!$F$7,'Budget 24-25'!A37)))&amp;", "&amp;(ISNUMBER(SEARCH('Backend Coding'!$F$8,'Budget 24-25'!A37)))&amp;", "&amp;(ISNUMBER(SEARCH('Backend Coding'!$F$9,'Budget 24-25'!A37)))&amp;", "&amp;(ISNUMBER(SEARCH('Backend Coding'!$F$10,'Budget 24-25'!A37)))&amp;", "&amp;(ISNUMBER(SEARCH('Backend Coding'!$F$11,'Budget 24-25'!A37)))&amp;", "&amp;(ISNUMBER(SEARCH('Backend Coding'!$F$12,'Budget 24-25'!A37)))&amp;", "&amp;(ISNUMBER(SEARCH('Backend Coding'!$F$13,'Budget 24-25'!A37)))&amp;", "&amp;(ISNUMBER(SEARCH('Backend Coding'!$F$14,'Budget 24-25'!A37)))&amp;", "&amp;(ISNUMBER(SEARCH('Backend Coding'!$F$15,'Budget 24-25'!A37)))&amp;", "&amp;(ISNUMBER(SEARCH('Backend Coding'!$F$16,'Budget 24-25'!A37)))&amp;", "&amp;(ISNUMBER(SEARCH('Backend Coding'!$F$17,'Budget 24-25'!A37)))&amp;", "&amp;(ISNUMBER(SEARCH('Backend Coding'!$F$18,'Budget 24-25'!A37)))&amp;", "&amp;(ISNUMBER(SEARCH('Backend Coding'!$F$19,'Budget 24-25'!A37)))&amp;", "&amp;(ISNUMBER(SEARCH('Backend Coding'!$F$20,'Budget 24-25'!A37)))&amp;", "&amp;(ISNUMBER(SEARCH('Backend Coding'!$F$21,'Budget 24-25'!A37)))&amp;", "&amp;(ISNUMBER(SEARCH('Backend Coding'!$F$22,'Budget 24-25'!A37)))&amp;", "&amp;(ISNUMBER(SEARCH('Backend Coding'!$F$23,'Budget 24-25'!A37)))&amp;", "&amp;(ISNUMBER(SEARCH('Backend Coding'!$F$24,'Budget 24-25'!A37)))&amp;", "&amp;(ISNUMBER(SEARCH('Backend Coding'!$F$25,'Budget 24-25'!A37)))&amp;", "&amp;(ISNUMBER(SEARCH('Backend Coding'!$F$26,'Budget 24-25'!A37)))</f>
        <v>FALSE, FALSE, FALSE, FALSE, FALSE, FALSE, FALSE, FALSE, FALSE, FALSE, FALSE, FALSE, FALSE, FALSE, FALSE, FALSE, FALSE, FALSE, FALSE, FALSE, FALSE, FALSE, FALSE, FALSE, FALSE</v>
      </c>
      <c r="T37" s="69" t="str">
        <f>(ISNUMBER(SEARCH('Backend Coding'!$H$2,'Budget 24-25'!A37)))&amp;", "&amp;(ISNUMBER(SEARCH('Backend Coding'!$H$3,'Budget 24-25'!A37)))&amp;", "&amp;(ISNUMBER(SEARCH('Backend Coding'!$H$4,'Budget 24-25'!A37)))&amp;", "&amp;(ISNUMBER(SEARCH('Backend Coding'!$H$5,'Budget 24-25'!A37)))&amp;", "&amp;(ISNUMBER(SEARCH('Backend Coding'!$H$6,'Budget 24-25'!A37)))&amp;", "&amp;(ISNUMBER(SEARCH('Backend Coding'!$H$7,'Budget 24-25'!A37)))&amp;", "&amp;(ISNUMBER(SEARCH('Backend Coding'!$H$8,'Budget 24-25'!A37)))&amp;", "&amp;(ISNUMBER(SEARCH('Backend Coding'!$H$9,'Budget 24-25'!A37)))&amp;", "&amp;(ISNUMBER(SEARCH('Backend Coding'!$H$10,'Budget 24-25'!A37)))&amp;", "&amp;(ISNUMBER(SEARCH('Backend Coding'!$H$11,'Budget 24-25'!A37)))&amp;", "&amp;(ISNUMBER(SEARCH('Backend Coding'!$H$12,'Budget 24-25'!A37)))&amp;", "&amp;(ISNUMBER(SEARCH('Backend Coding'!$H$13,'Budget 24-25'!A37)))&amp;", "&amp;(ISNUMBER(SEARCH('Backend Coding'!$H$14,'Budget 24-25'!A37)))&amp;", "&amp;(ISNUMBER(SEARCH('Backend Coding'!$H$15,'Budget 24-25'!A37)))&amp;", "&amp;(ISNUMBER(SEARCH('Backend Coding'!$H$16,'Budget 24-25'!A37)))&amp;", "&amp;(ISNUMBER(SEARCH('Backend Coding'!$H$17,'Budget 24-25'!A37)))&amp;", "&amp;(ISNUMBER(SEARCH('Backend Coding'!$H$18,'Budget 24-25'!A37)))&amp;", "&amp;(ISNUMBER(SEARCH('Backend Coding'!$H$19,'Budget 24-25'!A37)))&amp;", "&amp;(ISNUMBER(SEARCH('Backend Coding'!$H$20,'Budget 24-25'!A37)))&amp;", "&amp;(ISNUMBER(SEARCH('Backend Coding'!$H$21,'Budget 24-25'!A37)))&amp;", "&amp;(ISNUMBER(SEARCH('Backend Coding'!$H$22,'Budget 24-25'!A37)))&amp;", "&amp;(ISNUMBER(SEARCH('Backend Coding'!$H$23,'Budget 24-25'!A37)))&amp;", "&amp;(ISNUMBER(SEARCH('Backend Coding'!$H$24,'Budget 24-25'!A37)))&amp;", "&amp;(ISNUMBER(SEARCH('Backend Coding'!$H$25,'Budget 24-25'!A37)))&amp;", "&amp;(ISNUMBER(SEARCH('Backend Coding'!$H$26,'Budget 24-25'!A37)))</f>
        <v>FALSE, FALSE, FALSE, FALSE, FALSE, FALSE, FALSE, FALSE, FALSE, FALSE, FALSE, FALSE, FALSE, FALSE, FALSE, FALSE, FALSE, FALSE, FALSE, FALSE, FALSE, FALSE, FALSE, FALSE, FALSE</v>
      </c>
      <c r="U37" s="69" t="str">
        <f>(ISNUMBER(SEARCH('Backend Coding'!$J$2,'Budget 24-25'!A37)))&amp;", "&amp;(ISNUMBER(SEARCH('Backend Coding'!$J$3,'Budget 24-25'!A37)))&amp;", "&amp;(ISNUMBER(SEARCH('Backend Coding'!$J$4,'Budget 24-25'!A37)))&amp;", "&amp;(ISNUMBER(SEARCH('Backend Coding'!$J$5,'Budget 24-25'!A37)))&amp;", "&amp;(ISNUMBER(SEARCH('Backend Coding'!$J$6,'Budget 24-25'!A37)))&amp;", "&amp;(ISNUMBER(SEARCH('Backend Coding'!$J$7,'Budget 24-25'!A37)))&amp;", "&amp;(ISNUMBER(SEARCH('Backend Coding'!$J$8,'Budget 24-25'!A37)))&amp;", "&amp;(ISNUMBER(SEARCH('Backend Coding'!$J$9,'Budget 24-25'!A37)))&amp;", "&amp;(ISNUMBER(SEARCH('Backend Coding'!$J$10,'Budget 24-25'!A37)))&amp;", "&amp;(ISNUMBER(SEARCH('Backend Coding'!$J$11,'Budget 24-25'!A37)))&amp;", "&amp;(ISNUMBER(SEARCH('Backend Coding'!$J$12,'Budget 24-25'!A37)))&amp;", "&amp;(ISNUMBER(SEARCH('Backend Coding'!$J$13,'Budget 24-25'!A37)))&amp;", "&amp;(ISNUMBER(SEARCH('Backend Coding'!$J$14,'Budget 24-25'!A37)))&amp;", "&amp;(ISNUMBER(SEARCH('Backend Coding'!$J$15,'Budget 24-25'!A37)))&amp;", "&amp;(ISNUMBER(SEARCH('Backend Coding'!$J$16,'Budget 24-25'!A37)))&amp;", "&amp;(ISNUMBER(SEARCH('Backend Coding'!$J$17,'Budget 24-25'!A37)))&amp;", "&amp;(ISNUMBER(SEARCH('Backend Coding'!$J$18,'Budget 24-25'!A37)))&amp;", "&amp;(ISNUMBER(SEARCH('Backend Coding'!$J$19,'Budget 24-25'!A37)))&amp;", "&amp;(ISNUMBER(SEARCH('Backend Coding'!$J$20,'Budget 24-25'!A37)))&amp;", "&amp;(ISNUMBER(SEARCH('Backend Coding'!$J$21,'Budget 24-25'!A37)))&amp;", "&amp;(ISNUMBER(SEARCH('Backend Coding'!$J$22,'Budget 24-25'!A37)))&amp;", "&amp;(ISNUMBER(SEARCH('Backend Coding'!$J$23,'Budget 24-25'!A37)))&amp;", "&amp;(ISNUMBER(SEARCH('Backend Coding'!$J$24,'Budget 24-25'!A37)))&amp;", "&amp;(ISNUMBER(SEARCH('Backend Coding'!$J$25,'Budget 24-25'!A37)))&amp;", "&amp;(ISNUMBER(SEARCH('Backend Coding'!$J$26,'Budget 24-25'!A37)))</f>
        <v>FALSE, FALSE, FALSE, FALSE, FALSE, FALSE, FALSE, FALSE, FALSE, FALSE, FALSE, FALSE, FALSE, FALSE, FALSE, FALSE, FALSE, FALSE, FALSE, FALSE, FALSE, FALSE, FALSE, FALSE, FALSE</v>
      </c>
    </row>
    <row r="38" spans="1:21" ht="14.25" customHeight="1">
      <c r="A38" s="24" t="s">
        <v>75</v>
      </c>
      <c r="B38" s="60" t="s">
        <v>161</v>
      </c>
      <c r="C38" s="70"/>
      <c r="D38" s="70"/>
      <c r="E38" s="70"/>
      <c r="F38" s="70"/>
      <c r="G38" s="70"/>
      <c r="H38" s="71" t="s">
        <v>162</v>
      </c>
      <c r="I38" s="70"/>
      <c r="J38" s="71">
        <v>470</v>
      </c>
      <c r="K38" s="62"/>
      <c r="L38" s="62"/>
      <c r="M38" s="63"/>
      <c r="N38" s="63">
        <v>4000</v>
      </c>
      <c r="O38" s="63"/>
      <c r="P38" s="46">
        <f t="shared" si="0"/>
        <v>4000</v>
      </c>
      <c r="Q38" s="69" t="str">
        <f>(ISNUMBER(SEARCH('Backend Coding'!$B$2,'Budget 24-25'!A38)))&amp;", "&amp;(ISNUMBER(SEARCH('Backend Coding'!$B$3,'Budget 24-25'!A38)))&amp;", "&amp;(ISNUMBER(SEARCH('Backend Coding'!$B$4,'Budget 24-25'!A38)))&amp;", "&amp;(ISNUMBER(SEARCH('Backend Coding'!$B$5,'Budget 24-25'!A38)))&amp;", "&amp;(ISNUMBER(SEARCH('Backend Coding'!$B$6,'Budget 24-25'!A38)))&amp;", "&amp;(ISNUMBER(SEARCH('Backend Coding'!$B$7,'Budget 24-25'!A38)))&amp;", "&amp;(ISNUMBER(SEARCH('Backend Coding'!$B$8,'Budget 24-25'!A38)))&amp;", "&amp;(ISNUMBER(SEARCH('Backend Coding'!$B$9,'Budget 24-25'!A38)))&amp;", "&amp;(ISNUMBER(SEARCH('Backend Coding'!$B$10,'Budget 24-25'!A38)))&amp;", "&amp;(ISNUMBER(SEARCH('Backend Coding'!$B$11,'Budget 24-25'!A38)))&amp;", "&amp;(ISNUMBER(SEARCH('Backend Coding'!$B$12,'Budget 24-25'!A38)))&amp;", "&amp;(ISNUMBER(SEARCH('Backend Coding'!$B$13,'Budget 24-25'!A38)))&amp;", "&amp;(ISNUMBER(SEARCH('Backend Coding'!$B$14,'Budget 24-25'!A38)))&amp;", "&amp;(ISNUMBER(SEARCH('Backend Coding'!$B$15,'Budget 24-25'!A38)))&amp;", "&amp;(ISNUMBER(SEARCH('Backend Coding'!$B$16,'Budget 24-25'!A38)))&amp;", "&amp;(ISNUMBER(SEARCH('Backend Coding'!$B$17,'Budget 24-25'!A38)))&amp;", "&amp;(ISNUMBER(SEARCH('Backend Coding'!$B$18,'Budget 24-25'!A38)))&amp;", "&amp;(ISNUMBER(SEARCH('Backend Coding'!$B$19,'Budget 24-25'!A38)))&amp;", "&amp;(ISNUMBER(SEARCH('Backend Coding'!$B$20,'Budget 24-25'!A38)))&amp;", "&amp;(ISNUMBER(SEARCH('Backend Coding'!$B$21,'Budget 24-25'!A38)))&amp;", "&amp;(ISNUMBER(SEARCH('Backend Coding'!$B$22,'Budget 24-25'!A38)))&amp;", "&amp;(ISNUMBER(SEARCH('Backend Coding'!$B$23,'Budget 24-25'!A38)))&amp;", "&amp;(ISNUMBER(SEARCH('Backend Coding'!$B$24,'Budget 24-25'!A38)))&amp;", "&amp;(ISNUMBER(SEARCH('Backend Coding'!$B$25,'Budget 24-25'!A38)))&amp;", "&amp;(ISNUMBER(SEARCH('Backend Coding'!$B$26,'Budget 24-25'!A38)))</f>
        <v>FALSE, FALSE, FALSE, FALSE, FALSE, FALSE, FALSE, FALSE, FALSE, FALSE, FALSE, FALSE, FALSE, FALSE, FALSE, FALSE, FALSE, FALSE, FALSE, FALSE, FALSE, FALSE, FALSE, FALSE, FALSE</v>
      </c>
      <c r="R38" s="69" t="str">
        <f>(ISNUMBER(SEARCH('Backend Coding'!$D$2,'Budget 24-25'!A38)))&amp;", "&amp;(ISNUMBER(SEARCH('Backend Coding'!$D$3,'Budget 24-25'!A38)))&amp;", "&amp;(ISNUMBER(SEARCH('Backend Coding'!$D$4,'Budget 24-25'!A38)))&amp;", "&amp;(ISNUMBER(SEARCH('Backend Coding'!$D$5,'Budget 24-25'!A38)))&amp;", "&amp;(ISNUMBER(SEARCH('Backend Coding'!$D$6,'Budget 24-25'!A38)))&amp;", "&amp;(ISNUMBER(SEARCH('Backend Coding'!$D$7,'Budget 24-25'!A38)))&amp;", "&amp;(ISNUMBER(SEARCH('Backend Coding'!$D$8,'Budget 24-25'!A38)))&amp;", "&amp;(ISNUMBER(SEARCH('Backend Coding'!$D$9,'Budget 24-25'!A38)))&amp;", "&amp;(ISNUMBER(SEARCH('Backend Coding'!$D$10,'Budget 24-25'!A38)))&amp;", "&amp;(ISNUMBER(SEARCH('Backend Coding'!$D$11,'Budget 24-25'!A38)))&amp;", "&amp;(ISNUMBER(SEARCH('Backend Coding'!$D$12,'Budget 24-25'!A38)))&amp;", "&amp;(ISNUMBER(SEARCH('Backend Coding'!$D$13,'Budget 24-25'!A38)))&amp;", "&amp;(ISNUMBER(SEARCH('Backend Coding'!$D$14,'Budget 24-25'!A38)))&amp;", "&amp;(ISNUMBER(SEARCH('Backend Coding'!$D$15,'Budget 24-25'!A38)))&amp;", "&amp;(ISNUMBER(SEARCH('Backend Coding'!$D$16,'Budget 24-25'!A38)))&amp;", "&amp;(ISNUMBER(SEARCH('Backend Coding'!$D$17,'Budget 24-25'!A38)))&amp;", "&amp;(ISNUMBER(SEARCH('Backend Coding'!$D$18,'Budget 24-25'!A38)))&amp;", "&amp;(ISNUMBER(SEARCH('Backend Coding'!$D$19,'Budget 24-25'!A38)))&amp;", "&amp;(ISNUMBER(SEARCH('Backend Coding'!$D$20,'Budget 24-25'!A38)))&amp;", "&amp;(ISNUMBER(SEARCH('Backend Coding'!$D$21,'Budget 24-25'!A38)))&amp;", "&amp;(ISNUMBER(SEARCH('Backend Coding'!$D$22,'Budget 24-25'!A38)))&amp;", "&amp;(ISNUMBER(SEARCH('Backend Coding'!$D$23,'Budget 24-25'!A38)))&amp;", "&amp;(ISNUMBER(SEARCH('Backend Coding'!$D$24,'Budget 24-25'!A38)))&amp;", "&amp;(ISNUMBER(SEARCH('Backend Coding'!$D$25,'Budget 24-25'!A38)))&amp;", "&amp;(ISNUMBER(SEARCH('Backend Coding'!$D$26,'Budget 24-25'!A38)))</f>
        <v>FALSE, FALSE, FALSE, FALSE, FALSE, FALSE, FALSE, FALSE, FALSE, FALSE, FALSE, FALSE, FALSE, FALSE, FALSE, FALSE, FALSE, FALSE, FALSE, FALSE, FALSE, FALSE, FALSE, FALSE, FALSE</v>
      </c>
      <c r="S38" s="69" t="str">
        <f>(ISNUMBER(SEARCH('Backend Coding'!$F$2,'Budget 24-25'!A38)))&amp;", "&amp;(ISNUMBER(SEARCH('Backend Coding'!$F$3,'Budget 24-25'!A38)))&amp;", "&amp;(ISNUMBER(SEARCH('Backend Coding'!$F$4,'Budget 24-25'!A38)))&amp;", "&amp;(ISNUMBER(SEARCH('Backend Coding'!$F$5,'Budget 24-25'!A38)))&amp;", "&amp;(ISNUMBER(SEARCH('Backend Coding'!$F$6,'Budget 24-25'!A38)))&amp;", "&amp;(ISNUMBER(SEARCH('Backend Coding'!$F$7,'Budget 24-25'!A38)))&amp;", "&amp;(ISNUMBER(SEARCH('Backend Coding'!$F$8,'Budget 24-25'!A38)))&amp;", "&amp;(ISNUMBER(SEARCH('Backend Coding'!$F$9,'Budget 24-25'!A38)))&amp;", "&amp;(ISNUMBER(SEARCH('Backend Coding'!$F$10,'Budget 24-25'!A38)))&amp;", "&amp;(ISNUMBER(SEARCH('Backend Coding'!$F$11,'Budget 24-25'!A38)))&amp;", "&amp;(ISNUMBER(SEARCH('Backend Coding'!$F$12,'Budget 24-25'!A38)))&amp;", "&amp;(ISNUMBER(SEARCH('Backend Coding'!$F$13,'Budget 24-25'!A38)))&amp;", "&amp;(ISNUMBER(SEARCH('Backend Coding'!$F$14,'Budget 24-25'!A38)))&amp;", "&amp;(ISNUMBER(SEARCH('Backend Coding'!$F$15,'Budget 24-25'!A38)))&amp;", "&amp;(ISNUMBER(SEARCH('Backend Coding'!$F$16,'Budget 24-25'!A38)))&amp;", "&amp;(ISNUMBER(SEARCH('Backend Coding'!$F$17,'Budget 24-25'!A38)))&amp;", "&amp;(ISNUMBER(SEARCH('Backend Coding'!$F$18,'Budget 24-25'!A38)))&amp;", "&amp;(ISNUMBER(SEARCH('Backend Coding'!$F$19,'Budget 24-25'!A38)))&amp;", "&amp;(ISNUMBER(SEARCH('Backend Coding'!$F$20,'Budget 24-25'!A38)))&amp;", "&amp;(ISNUMBER(SEARCH('Backend Coding'!$F$21,'Budget 24-25'!A38)))&amp;", "&amp;(ISNUMBER(SEARCH('Backend Coding'!$F$22,'Budget 24-25'!A38)))&amp;", "&amp;(ISNUMBER(SEARCH('Backend Coding'!$F$23,'Budget 24-25'!A38)))&amp;", "&amp;(ISNUMBER(SEARCH('Backend Coding'!$F$24,'Budget 24-25'!A38)))&amp;", "&amp;(ISNUMBER(SEARCH('Backend Coding'!$F$25,'Budget 24-25'!A38)))&amp;", "&amp;(ISNUMBER(SEARCH('Backend Coding'!$F$26,'Budget 24-25'!A38)))</f>
        <v>FALSE, FALSE, FALSE, FALSE, FALSE, FALSE, FALSE, FALSE, FALSE, FALSE, FALSE, FALSE, FALSE, FALSE, FALSE, FALSE, FALSE, FALSE, FALSE, FALSE, FALSE, FALSE, FALSE, FALSE, FALSE</v>
      </c>
      <c r="T38" s="69" t="str">
        <f>(ISNUMBER(SEARCH('Backend Coding'!$H$2,'Budget 24-25'!A38)))&amp;", "&amp;(ISNUMBER(SEARCH('Backend Coding'!$H$3,'Budget 24-25'!A38)))&amp;", "&amp;(ISNUMBER(SEARCH('Backend Coding'!$H$4,'Budget 24-25'!A38)))&amp;", "&amp;(ISNUMBER(SEARCH('Backend Coding'!$H$5,'Budget 24-25'!A38)))&amp;", "&amp;(ISNUMBER(SEARCH('Backend Coding'!$H$6,'Budget 24-25'!A38)))&amp;", "&amp;(ISNUMBER(SEARCH('Backend Coding'!$H$7,'Budget 24-25'!A38)))&amp;", "&amp;(ISNUMBER(SEARCH('Backend Coding'!$H$8,'Budget 24-25'!A38)))&amp;", "&amp;(ISNUMBER(SEARCH('Backend Coding'!$H$9,'Budget 24-25'!A38)))&amp;", "&amp;(ISNUMBER(SEARCH('Backend Coding'!$H$10,'Budget 24-25'!A38)))&amp;", "&amp;(ISNUMBER(SEARCH('Backend Coding'!$H$11,'Budget 24-25'!A38)))&amp;", "&amp;(ISNUMBER(SEARCH('Backend Coding'!$H$12,'Budget 24-25'!A38)))&amp;", "&amp;(ISNUMBER(SEARCH('Backend Coding'!$H$13,'Budget 24-25'!A38)))&amp;", "&amp;(ISNUMBER(SEARCH('Backend Coding'!$H$14,'Budget 24-25'!A38)))&amp;", "&amp;(ISNUMBER(SEARCH('Backend Coding'!$H$15,'Budget 24-25'!A38)))&amp;", "&amp;(ISNUMBER(SEARCH('Backend Coding'!$H$16,'Budget 24-25'!A38)))&amp;", "&amp;(ISNUMBER(SEARCH('Backend Coding'!$H$17,'Budget 24-25'!A38)))&amp;", "&amp;(ISNUMBER(SEARCH('Backend Coding'!$H$18,'Budget 24-25'!A38)))&amp;", "&amp;(ISNUMBER(SEARCH('Backend Coding'!$H$19,'Budget 24-25'!A38)))&amp;", "&amp;(ISNUMBER(SEARCH('Backend Coding'!$H$20,'Budget 24-25'!A38)))&amp;", "&amp;(ISNUMBER(SEARCH('Backend Coding'!$H$21,'Budget 24-25'!A38)))&amp;", "&amp;(ISNUMBER(SEARCH('Backend Coding'!$H$22,'Budget 24-25'!A38)))&amp;", "&amp;(ISNUMBER(SEARCH('Backend Coding'!$H$23,'Budget 24-25'!A38)))&amp;", "&amp;(ISNUMBER(SEARCH('Backend Coding'!$H$24,'Budget 24-25'!A38)))&amp;", "&amp;(ISNUMBER(SEARCH('Backend Coding'!$H$25,'Budget 24-25'!A38)))&amp;", "&amp;(ISNUMBER(SEARCH('Backend Coding'!$H$26,'Budget 24-25'!A38)))</f>
        <v>FALSE, FALSE, FALSE, FALSE, FALSE, FALSE, FALSE, FALSE, FALSE, FALSE, FALSE, FALSE, FALSE, FALSE, FALSE, FALSE, FALSE, FALSE, FALSE, FALSE, FALSE, FALSE, FALSE, FALSE, FALSE</v>
      </c>
      <c r="U38" s="69" t="str">
        <f>(ISNUMBER(SEARCH('Backend Coding'!$J$2,'Budget 24-25'!A38)))&amp;", "&amp;(ISNUMBER(SEARCH('Backend Coding'!$J$3,'Budget 24-25'!A38)))&amp;", "&amp;(ISNUMBER(SEARCH('Backend Coding'!$J$4,'Budget 24-25'!A38)))&amp;", "&amp;(ISNUMBER(SEARCH('Backend Coding'!$J$5,'Budget 24-25'!A38)))&amp;", "&amp;(ISNUMBER(SEARCH('Backend Coding'!$J$6,'Budget 24-25'!A38)))&amp;", "&amp;(ISNUMBER(SEARCH('Backend Coding'!$J$7,'Budget 24-25'!A38)))&amp;", "&amp;(ISNUMBER(SEARCH('Backend Coding'!$J$8,'Budget 24-25'!A38)))&amp;", "&amp;(ISNUMBER(SEARCH('Backend Coding'!$J$9,'Budget 24-25'!A38)))&amp;", "&amp;(ISNUMBER(SEARCH('Backend Coding'!$J$10,'Budget 24-25'!A38)))&amp;", "&amp;(ISNUMBER(SEARCH('Backend Coding'!$J$11,'Budget 24-25'!A38)))&amp;", "&amp;(ISNUMBER(SEARCH('Backend Coding'!$J$12,'Budget 24-25'!A38)))&amp;", "&amp;(ISNUMBER(SEARCH('Backend Coding'!$J$13,'Budget 24-25'!A38)))&amp;", "&amp;(ISNUMBER(SEARCH('Backend Coding'!$J$14,'Budget 24-25'!A38)))&amp;", "&amp;(ISNUMBER(SEARCH('Backend Coding'!$J$15,'Budget 24-25'!A38)))&amp;", "&amp;(ISNUMBER(SEARCH('Backend Coding'!$J$16,'Budget 24-25'!A38)))&amp;", "&amp;(ISNUMBER(SEARCH('Backend Coding'!$J$17,'Budget 24-25'!A38)))&amp;", "&amp;(ISNUMBER(SEARCH('Backend Coding'!$J$18,'Budget 24-25'!A38)))&amp;", "&amp;(ISNUMBER(SEARCH('Backend Coding'!$J$19,'Budget 24-25'!A38)))&amp;", "&amp;(ISNUMBER(SEARCH('Backend Coding'!$J$20,'Budget 24-25'!A38)))&amp;", "&amp;(ISNUMBER(SEARCH('Backend Coding'!$J$21,'Budget 24-25'!A38)))&amp;", "&amp;(ISNUMBER(SEARCH('Backend Coding'!$J$22,'Budget 24-25'!A38)))&amp;", "&amp;(ISNUMBER(SEARCH('Backend Coding'!$J$23,'Budget 24-25'!A38)))&amp;", "&amp;(ISNUMBER(SEARCH('Backend Coding'!$J$24,'Budget 24-25'!A38)))&amp;", "&amp;(ISNUMBER(SEARCH('Backend Coding'!$J$25,'Budget 24-25'!A38)))&amp;", "&amp;(ISNUMBER(SEARCH('Backend Coding'!$J$26,'Budget 24-25'!A38)))</f>
        <v>FALSE, FALSE, FALSE, FALSE, FALSE, FALSE, FALSE, FALSE, FALSE, FALSE, FALSE, FALSE, FALSE, FALSE, FALSE, FALSE, FALSE, FALSE, FALSE, FALSE, FALSE, FALSE, FALSE, FALSE, FALSE</v>
      </c>
    </row>
    <row r="39" spans="1:21" ht="14.25" customHeight="1">
      <c r="A39" s="24" t="s">
        <v>59</v>
      </c>
      <c r="B39" s="60" t="s">
        <v>163</v>
      </c>
      <c r="C39" s="71" t="s">
        <v>164</v>
      </c>
      <c r="D39" s="70"/>
      <c r="E39" s="70"/>
      <c r="F39" s="70"/>
      <c r="G39" s="70"/>
      <c r="H39" s="71" t="s">
        <v>162</v>
      </c>
      <c r="I39" s="70"/>
      <c r="J39" s="71" t="s">
        <v>130</v>
      </c>
      <c r="K39" s="62"/>
      <c r="L39" s="62"/>
      <c r="M39" s="63"/>
      <c r="N39" s="63">
        <f>10000-2881.66</f>
        <v>7118.34</v>
      </c>
      <c r="O39" s="63"/>
      <c r="P39" s="46">
        <f t="shared" si="0"/>
        <v>7118.34</v>
      </c>
      <c r="Q39" s="69" t="str">
        <f>(ISNUMBER(SEARCH('Backend Coding'!$B$2,'Budget 24-25'!A39)))&amp;", "&amp;(ISNUMBER(SEARCH('Backend Coding'!$B$3,'Budget 24-25'!A39)))&amp;", "&amp;(ISNUMBER(SEARCH('Backend Coding'!$B$4,'Budget 24-25'!A39)))&amp;", "&amp;(ISNUMBER(SEARCH('Backend Coding'!$B$5,'Budget 24-25'!A39)))&amp;", "&amp;(ISNUMBER(SEARCH('Backend Coding'!$B$6,'Budget 24-25'!A39)))&amp;", "&amp;(ISNUMBER(SEARCH('Backend Coding'!$B$7,'Budget 24-25'!A39)))&amp;", "&amp;(ISNUMBER(SEARCH('Backend Coding'!$B$8,'Budget 24-25'!A39)))&amp;", "&amp;(ISNUMBER(SEARCH('Backend Coding'!$B$9,'Budget 24-25'!A39)))&amp;", "&amp;(ISNUMBER(SEARCH('Backend Coding'!$B$10,'Budget 24-25'!A39)))&amp;", "&amp;(ISNUMBER(SEARCH('Backend Coding'!$B$11,'Budget 24-25'!A39)))&amp;", "&amp;(ISNUMBER(SEARCH('Backend Coding'!$B$12,'Budget 24-25'!A39)))&amp;", "&amp;(ISNUMBER(SEARCH('Backend Coding'!$B$13,'Budget 24-25'!A39)))&amp;", "&amp;(ISNUMBER(SEARCH('Backend Coding'!$B$14,'Budget 24-25'!A39)))&amp;", "&amp;(ISNUMBER(SEARCH('Backend Coding'!$B$15,'Budget 24-25'!A39)))&amp;", "&amp;(ISNUMBER(SEARCH('Backend Coding'!$B$16,'Budget 24-25'!A39)))&amp;", "&amp;(ISNUMBER(SEARCH('Backend Coding'!$B$17,'Budget 24-25'!A39)))&amp;", "&amp;(ISNUMBER(SEARCH('Backend Coding'!$B$18,'Budget 24-25'!A39)))&amp;", "&amp;(ISNUMBER(SEARCH('Backend Coding'!$B$19,'Budget 24-25'!A39)))&amp;", "&amp;(ISNUMBER(SEARCH('Backend Coding'!$B$20,'Budget 24-25'!A39)))&amp;", "&amp;(ISNUMBER(SEARCH('Backend Coding'!$B$21,'Budget 24-25'!A39)))&amp;", "&amp;(ISNUMBER(SEARCH('Backend Coding'!$B$22,'Budget 24-25'!A39)))&amp;", "&amp;(ISNUMBER(SEARCH('Backend Coding'!$B$23,'Budget 24-25'!A39)))&amp;", "&amp;(ISNUMBER(SEARCH('Backend Coding'!$B$24,'Budget 24-25'!A39)))&amp;", "&amp;(ISNUMBER(SEARCH('Backend Coding'!$B$25,'Budget 24-25'!A39)))&amp;", "&amp;(ISNUMBER(SEARCH('Backend Coding'!$B$26,'Budget 24-25'!A39)))</f>
        <v>FALSE, FALSE, FALSE, FALSE, FALSE, FALSE, FALSE, FALSE, FALSE, FALSE, FALSE, FALSE, FALSE, FALSE, FALSE, FALSE, FALSE, FALSE, FALSE, FALSE, FALSE, FALSE, FALSE, FALSE, FALSE</v>
      </c>
      <c r="R39" s="69" t="str">
        <f>(ISNUMBER(SEARCH('Backend Coding'!$D$2,'Budget 24-25'!A39)))&amp;", "&amp;(ISNUMBER(SEARCH('Backend Coding'!$D$3,'Budget 24-25'!A39)))&amp;", "&amp;(ISNUMBER(SEARCH('Backend Coding'!$D$4,'Budget 24-25'!A39)))&amp;", "&amp;(ISNUMBER(SEARCH('Backend Coding'!$D$5,'Budget 24-25'!A39)))&amp;", "&amp;(ISNUMBER(SEARCH('Backend Coding'!$D$6,'Budget 24-25'!A39)))&amp;", "&amp;(ISNUMBER(SEARCH('Backend Coding'!$D$7,'Budget 24-25'!A39)))&amp;", "&amp;(ISNUMBER(SEARCH('Backend Coding'!$D$8,'Budget 24-25'!A39)))&amp;", "&amp;(ISNUMBER(SEARCH('Backend Coding'!$D$9,'Budget 24-25'!A39)))&amp;", "&amp;(ISNUMBER(SEARCH('Backend Coding'!$D$10,'Budget 24-25'!A39)))&amp;", "&amp;(ISNUMBER(SEARCH('Backend Coding'!$D$11,'Budget 24-25'!A39)))&amp;", "&amp;(ISNUMBER(SEARCH('Backend Coding'!$D$12,'Budget 24-25'!A39)))&amp;", "&amp;(ISNUMBER(SEARCH('Backend Coding'!$D$13,'Budget 24-25'!A39)))&amp;", "&amp;(ISNUMBER(SEARCH('Backend Coding'!$D$14,'Budget 24-25'!A39)))&amp;", "&amp;(ISNUMBER(SEARCH('Backend Coding'!$D$15,'Budget 24-25'!A39)))&amp;", "&amp;(ISNUMBER(SEARCH('Backend Coding'!$D$16,'Budget 24-25'!A39)))&amp;", "&amp;(ISNUMBER(SEARCH('Backend Coding'!$D$17,'Budget 24-25'!A39)))&amp;", "&amp;(ISNUMBER(SEARCH('Backend Coding'!$D$18,'Budget 24-25'!A39)))&amp;", "&amp;(ISNUMBER(SEARCH('Backend Coding'!$D$19,'Budget 24-25'!A39)))&amp;", "&amp;(ISNUMBER(SEARCH('Backend Coding'!$D$20,'Budget 24-25'!A39)))&amp;", "&amp;(ISNUMBER(SEARCH('Backend Coding'!$D$21,'Budget 24-25'!A39)))&amp;", "&amp;(ISNUMBER(SEARCH('Backend Coding'!$D$22,'Budget 24-25'!A39)))&amp;", "&amp;(ISNUMBER(SEARCH('Backend Coding'!$D$23,'Budget 24-25'!A39)))&amp;", "&amp;(ISNUMBER(SEARCH('Backend Coding'!$D$24,'Budget 24-25'!A39)))&amp;", "&amp;(ISNUMBER(SEARCH('Backend Coding'!$D$25,'Budget 24-25'!A39)))&amp;", "&amp;(ISNUMBER(SEARCH('Backend Coding'!$D$26,'Budget 24-25'!A39)))</f>
        <v>FALSE, FALSE, FALSE, FALSE, FALSE, FALSE, FALSE, FALSE, FALSE, FALSE, FALSE, FALSE, FALSE, FALSE, FALSE, FALSE, FALSE, FALSE, FALSE, FALSE, FALSE, FALSE, FALSE, FALSE, FALSE</v>
      </c>
      <c r="S39" s="69" t="str">
        <f>(ISNUMBER(SEARCH('Backend Coding'!$F$2,'Budget 24-25'!A39)))&amp;", "&amp;(ISNUMBER(SEARCH('Backend Coding'!$F$3,'Budget 24-25'!A39)))&amp;", "&amp;(ISNUMBER(SEARCH('Backend Coding'!$F$4,'Budget 24-25'!A39)))&amp;", "&amp;(ISNUMBER(SEARCH('Backend Coding'!$F$5,'Budget 24-25'!A39)))&amp;", "&amp;(ISNUMBER(SEARCH('Backend Coding'!$F$6,'Budget 24-25'!A39)))&amp;", "&amp;(ISNUMBER(SEARCH('Backend Coding'!$F$7,'Budget 24-25'!A39)))&amp;", "&amp;(ISNUMBER(SEARCH('Backend Coding'!$F$8,'Budget 24-25'!A39)))&amp;", "&amp;(ISNUMBER(SEARCH('Backend Coding'!$F$9,'Budget 24-25'!A39)))&amp;", "&amp;(ISNUMBER(SEARCH('Backend Coding'!$F$10,'Budget 24-25'!A39)))&amp;", "&amp;(ISNUMBER(SEARCH('Backend Coding'!$F$11,'Budget 24-25'!A39)))&amp;", "&amp;(ISNUMBER(SEARCH('Backend Coding'!$F$12,'Budget 24-25'!A39)))&amp;", "&amp;(ISNUMBER(SEARCH('Backend Coding'!$F$13,'Budget 24-25'!A39)))&amp;", "&amp;(ISNUMBER(SEARCH('Backend Coding'!$F$14,'Budget 24-25'!A39)))&amp;", "&amp;(ISNUMBER(SEARCH('Backend Coding'!$F$15,'Budget 24-25'!A39)))&amp;", "&amp;(ISNUMBER(SEARCH('Backend Coding'!$F$16,'Budget 24-25'!A39)))&amp;", "&amp;(ISNUMBER(SEARCH('Backend Coding'!$F$17,'Budget 24-25'!A39)))&amp;", "&amp;(ISNUMBER(SEARCH('Backend Coding'!$F$18,'Budget 24-25'!A39)))&amp;", "&amp;(ISNUMBER(SEARCH('Backend Coding'!$F$19,'Budget 24-25'!A39)))&amp;", "&amp;(ISNUMBER(SEARCH('Backend Coding'!$F$20,'Budget 24-25'!A39)))&amp;", "&amp;(ISNUMBER(SEARCH('Backend Coding'!$F$21,'Budget 24-25'!A39)))&amp;", "&amp;(ISNUMBER(SEARCH('Backend Coding'!$F$22,'Budget 24-25'!A39)))&amp;", "&amp;(ISNUMBER(SEARCH('Backend Coding'!$F$23,'Budget 24-25'!A39)))&amp;", "&amp;(ISNUMBER(SEARCH('Backend Coding'!$F$24,'Budget 24-25'!A39)))&amp;", "&amp;(ISNUMBER(SEARCH('Backend Coding'!$F$25,'Budget 24-25'!A39)))&amp;", "&amp;(ISNUMBER(SEARCH('Backend Coding'!$F$26,'Budget 24-25'!A39)))</f>
        <v>FALSE, FALSE, FALSE, FALSE, FALSE, FALSE, FALSE, FALSE, FALSE, FALSE, FALSE, FALSE, FALSE, FALSE, FALSE, FALSE, FALSE, FALSE, FALSE, FALSE, FALSE, FALSE, FALSE, FALSE, FALSE</v>
      </c>
      <c r="T39" s="69" t="str">
        <f>(ISNUMBER(SEARCH('Backend Coding'!$H$2,'Budget 24-25'!A39)))&amp;", "&amp;(ISNUMBER(SEARCH('Backend Coding'!$H$3,'Budget 24-25'!A39)))&amp;", "&amp;(ISNUMBER(SEARCH('Backend Coding'!$H$4,'Budget 24-25'!A39)))&amp;", "&amp;(ISNUMBER(SEARCH('Backend Coding'!$H$5,'Budget 24-25'!A39)))&amp;", "&amp;(ISNUMBER(SEARCH('Backend Coding'!$H$6,'Budget 24-25'!A39)))&amp;", "&amp;(ISNUMBER(SEARCH('Backend Coding'!$H$7,'Budget 24-25'!A39)))&amp;", "&amp;(ISNUMBER(SEARCH('Backend Coding'!$H$8,'Budget 24-25'!A39)))&amp;", "&amp;(ISNUMBER(SEARCH('Backend Coding'!$H$9,'Budget 24-25'!A39)))&amp;", "&amp;(ISNUMBER(SEARCH('Backend Coding'!$H$10,'Budget 24-25'!A39)))&amp;", "&amp;(ISNUMBER(SEARCH('Backend Coding'!$H$11,'Budget 24-25'!A39)))&amp;", "&amp;(ISNUMBER(SEARCH('Backend Coding'!$H$12,'Budget 24-25'!A39)))&amp;", "&amp;(ISNUMBER(SEARCH('Backend Coding'!$H$13,'Budget 24-25'!A39)))&amp;", "&amp;(ISNUMBER(SEARCH('Backend Coding'!$H$14,'Budget 24-25'!A39)))&amp;", "&amp;(ISNUMBER(SEARCH('Backend Coding'!$H$15,'Budget 24-25'!A39)))&amp;", "&amp;(ISNUMBER(SEARCH('Backend Coding'!$H$16,'Budget 24-25'!A39)))&amp;", "&amp;(ISNUMBER(SEARCH('Backend Coding'!$H$17,'Budget 24-25'!A39)))&amp;", "&amp;(ISNUMBER(SEARCH('Backend Coding'!$H$18,'Budget 24-25'!A39)))&amp;", "&amp;(ISNUMBER(SEARCH('Backend Coding'!$H$19,'Budget 24-25'!A39)))&amp;", "&amp;(ISNUMBER(SEARCH('Backend Coding'!$H$20,'Budget 24-25'!A39)))&amp;", "&amp;(ISNUMBER(SEARCH('Backend Coding'!$H$21,'Budget 24-25'!A39)))&amp;", "&amp;(ISNUMBER(SEARCH('Backend Coding'!$H$22,'Budget 24-25'!A39)))&amp;", "&amp;(ISNUMBER(SEARCH('Backend Coding'!$H$23,'Budget 24-25'!A39)))&amp;", "&amp;(ISNUMBER(SEARCH('Backend Coding'!$H$24,'Budget 24-25'!A39)))&amp;", "&amp;(ISNUMBER(SEARCH('Backend Coding'!$H$25,'Budget 24-25'!A39)))&amp;", "&amp;(ISNUMBER(SEARCH('Backend Coding'!$H$26,'Budget 24-25'!A39)))</f>
        <v>FALSE, FALSE, FALSE, FALSE, FALSE, FALSE, FALSE, FALSE, FALSE, FALSE, FALSE, FALSE, FALSE, FALSE, FALSE, FALSE, FALSE, FALSE, FALSE, FALSE, FALSE, FALSE, FALSE, FALSE, FALSE</v>
      </c>
      <c r="U39" s="69" t="str">
        <f>(ISNUMBER(SEARCH('Backend Coding'!$J$2,'Budget 24-25'!A39)))&amp;", "&amp;(ISNUMBER(SEARCH('Backend Coding'!$J$3,'Budget 24-25'!A39)))&amp;", "&amp;(ISNUMBER(SEARCH('Backend Coding'!$J$4,'Budget 24-25'!A39)))&amp;", "&amp;(ISNUMBER(SEARCH('Backend Coding'!$J$5,'Budget 24-25'!A39)))&amp;", "&amp;(ISNUMBER(SEARCH('Backend Coding'!$J$6,'Budget 24-25'!A39)))&amp;", "&amp;(ISNUMBER(SEARCH('Backend Coding'!$J$7,'Budget 24-25'!A39)))&amp;", "&amp;(ISNUMBER(SEARCH('Backend Coding'!$J$8,'Budget 24-25'!A39)))&amp;", "&amp;(ISNUMBER(SEARCH('Backend Coding'!$J$9,'Budget 24-25'!A39)))&amp;", "&amp;(ISNUMBER(SEARCH('Backend Coding'!$J$10,'Budget 24-25'!A39)))&amp;", "&amp;(ISNUMBER(SEARCH('Backend Coding'!$J$11,'Budget 24-25'!A39)))&amp;", "&amp;(ISNUMBER(SEARCH('Backend Coding'!$J$12,'Budget 24-25'!A39)))&amp;", "&amp;(ISNUMBER(SEARCH('Backend Coding'!$J$13,'Budget 24-25'!A39)))&amp;", "&amp;(ISNUMBER(SEARCH('Backend Coding'!$J$14,'Budget 24-25'!A39)))&amp;", "&amp;(ISNUMBER(SEARCH('Backend Coding'!$J$15,'Budget 24-25'!A39)))&amp;", "&amp;(ISNUMBER(SEARCH('Backend Coding'!$J$16,'Budget 24-25'!A39)))&amp;", "&amp;(ISNUMBER(SEARCH('Backend Coding'!$J$17,'Budget 24-25'!A39)))&amp;", "&amp;(ISNUMBER(SEARCH('Backend Coding'!$J$18,'Budget 24-25'!A39)))&amp;", "&amp;(ISNUMBER(SEARCH('Backend Coding'!$J$19,'Budget 24-25'!A39)))&amp;", "&amp;(ISNUMBER(SEARCH('Backend Coding'!$J$20,'Budget 24-25'!A39)))&amp;", "&amp;(ISNUMBER(SEARCH('Backend Coding'!$J$21,'Budget 24-25'!A39)))&amp;", "&amp;(ISNUMBER(SEARCH('Backend Coding'!$J$22,'Budget 24-25'!A39)))&amp;", "&amp;(ISNUMBER(SEARCH('Backend Coding'!$J$23,'Budget 24-25'!A39)))&amp;", "&amp;(ISNUMBER(SEARCH('Backend Coding'!$J$24,'Budget 24-25'!A39)))&amp;", "&amp;(ISNUMBER(SEARCH('Backend Coding'!$J$25,'Budget 24-25'!A39)))&amp;", "&amp;(ISNUMBER(SEARCH('Backend Coding'!$J$26,'Budget 24-25'!A39)))</f>
        <v>FALSE, FALSE, FALSE, FALSE, FALSE, FALSE, FALSE, FALSE, FALSE, FALSE, FALSE, FALSE, FALSE, FALSE, FALSE, FALSE, FALSE, FALSE, FALSE, FALSE, FALSE, FALSE, FALSE, FALSE, FALSE</v>
      </c>
    </row>
    <row r="40" spans="1:21" ht="14.25" customHeight="1">
      <c r="A40" s="24" t="s">
        <v>65</v>
      </c>
      <c r="B40" s="60" t="s">
        <v>165</v>
      </c>
      <c r="C40" s="66"/>
      <c r="D40" s="67">
        <v>1</v>
      </c>
      <c r="E40" s="67" t="s">
        <v>166</v>
      </c>
      <c r="F40" s="66"/>
      <c r="G40" s="66"/>
      <c r="H40" s="67" t="s">
        <v>167</v>
      </c>
      <c r="I40" s="66"/>
      <c r="J40" s="67">
        <v>111</v>
      </c>
      <c r="K40" s="62"/>
      <c r="L40" s="62"/>
      <c r="M40" s="63"/>
      <c r="N40" s="63">
        <f>'Budget 23-24'!N40*1.054</f>
        <v>112472.99071852001</v>
      </c>
      <c r="O40" s="63"/>
      <c r="P40" s="46">
        <f t="shared" si="0"/>
        <v>112472.99071852001</v>
      </c>
      <c r="Q40" s="69" t="str">
        <f>(ISNUMBER(SEARCH('Backend Coding'!$B$2,'Budget 24-25'!A40)))&amp;", "&amp;(ISNUMBER(SEARCH('Backend Coding'!$B$3,'Budget 24-25'!A40)))&amp;", "&amp;(ISNUMBER(SEARCH('Backend Coding'!$B$4,'Budget 24-25'!A40)))&amp;", "&amp;(ISNUMBER(SEARCH('Backend Coding'!$B$5,'Budget 24-25'!A40)))&amp;", "&amp;(ISNUMBER(SEARCH('Backend Coding'!$B$6,'Budget 24-25'!A40)))&amp;", "&amp;(ISNUMBER(SEARCH('Backend Coding'!$B$7,'Budget 24-25'!A40)))&amp;", "&amp;(ISNUMBER(SEARCH('Backend Coding'!$B$8,'Budget 24-25'!A40)))&amp;", "&amp;(ISNUMBER(SEARCH('Backend Coding'!$B$9,'Budget 24-25'!A40)))&amp;", "&amp;(ISNUMBER(SEARCH('Backend Coding'!$B$10,'Budget 24-25'!A40)))&amp;", "&amp;(ISNUMBER(SEARCH('Backend Coding'!$B$11,'Budget 24-25'!A40)))&amp;", "&amp;(ISNUMBER(SEARCH('Backend Coding'!$B$12,'Budget 24-25'!A40)))&amp;", "&amp;(ISNUMBER(SEARCH('Backend Coding'!$B$13,'Budget 24-25'!A40)))&amp;", "&amp;(ISNUMBER(SEARCH('Backend Coding'!$B$14,'Budget 24-25'!A40)))&amp;", "&amp;(ISNUMBER(SEARCH('Backend Coding'!$B$15,'Budget 24-25'!A40)))&amp;", "&amp;(ISNUMBER(SEARCH('Backend Coding'!$B$16,'Budget 24-25'!A40)))&amp;", "&amp;(ISNUMBER(SEARCH('Backend Coding'!$B$17,'Budget 24-25'!A40)))&amp;", "&amp;(ISNUMBER(SEARCH('Backend Coding'!$B$18,'Budget 24-25'!A40)))&amp;", "&amp;(ISNUMBER(SEARCH('Backend Coding'!$B$19,'Budget 24-25'!A40)))&amp;", "&amp;(ISNUMBER(SEARCH('Backend Coding'!$B$20,'Budget 24-25'!A40)))&amp;", "&amp;(ISNUMBER(SEARCH('Backend Coding'!$B$21,'Budget 24-25'!A40)))&amp;", "&amp;(ISNUMBER(SEARCH('Backend Coding'!$B$22,'Budget 24-25'!A40)))&amp;", "&amp;(ISNUMBER(SEARCH('Backend Coding'!$B$23,'Budget 24-25'!A40)))&amp;", "&amp;(ISNUMBER(SEARCH('Backend Coding'!$B$24,'Budget 24-25'!A40)))&amp;", "&amp;(ISNUMBER(SEARCH('Backend Coding'!$B$25,'Budget 24-25'!A40)))&amp;", "&amp;(ISNUMBER(SEARCH('Backend Coding'!$B$26,'Budget 24-25'!A40)))</f>
        <v>FALSE, FALSE, FALSE, FALSE, FALSE, FALSE, FALSE, FALSE, FALSE, FALSE, FALSE, FALSE, FALSE, FALSE, FALSE, FALSE, FALSE, FALSE, FALSE, FALSE, FALSE, FALSE, FALSE, FALSE, FALSE</v>
      </c>
      <c r="R40" s="69" t="str">
        <f>(ISNUMBER(SEARCH('Backend Coding'!$D$2,'Budget 24-25'!A40)))&amp;", "&amp;(ISNUMBER(SEARCH('Backend Coding'!$D$3,'Budget 24-25'!A40)))&amp;", "&amp;(ISNUMBER(SEARCH('Backend Coding'!$D$4,'Budget 24-25'!A40)))&amp;", "&amp;(ISNUMBER(SEARCH('Backend Coding'!$D$5,'Budget 24-25'!A40)))&amp;", "&amp;(ISNUMBER(SEARCH('Backend Coding'!$D$6,'Budget 24-25'!A40)))&amp;", "&amp;(ISNUMBER(SEARCH('Backend Coding'!$D$7,'Budget 24-25'!A40)))&amp;", "&amp;(ISNUMBER(SEARCH('Backend Coding'!$D$8,'Budget 24-25'!A40)))&amp;", "&amp;(ISNUMBER(SEARCH('Backend Coding'!$D$9,'Budget 24-25'!A40)))&amp;", "&amp;(ISNUMBER(SEARCH('Backend Coding'!$D$10,'Budget 24-25'!A40)))&amp;", "&amp;(ISNUMBER(SEARCH('Backend Coding'!$D$11,'Budget 24-25'!A40)))&amp;", "&amp;(ISNUMBER(SEARCH('Backend Coding'!$D$12,'Budget 24-25'!A40)))&amp;", "&amp;(ISNUMBER(SEARCH('Backend Coding'!$D$13,'Budget 24-25'!A40)))&amp;", "&amp;(ISNUMBER(SEARCH('Backend Coding'!$D$14,'Budget 24-25'!A40)))&amp;", "&amp;(ISNUMBER(SEARCH('Backend Coding'!$D$15,'Budget 24-25'!A40)))&amp;", "&amp;(ISNUMBER(SEARCH('Backend Coding'!$D$16,'Budget 24-25'!A40)))&amp;", "&amp;(ISNUMBER(SEARCH('Backend Coding'!$D$17,'Budget 24-25'!A40)))&amp;", "&amp;(ISNUMBER(SEARCH('Backend Coding'!$D$18,'Budget 24-25'!A40)))&amp;", "&amp;(ISNUMBER(SEARCH('Backend Coding'!$D$19,'Budget 24-25'!A40)))&amp;", "&amp;(ISNUMBER(SEARCH('Backend Coding'!$D$20,'Budget 24-25'!A40)))&amp;", "&amp;(ISNUMBER(SEARCH('Backend Coding'!$D$21,'Budget 24-25'!A40)))&amp;", "&amp;(ISNUMBER(SEARCH('Backend Coding'!$D$22,'Budget 24-25'!A40)))&amp;", "&amp;(ISNUMBER(SEARCH('Backend Coding'!$D$23,'Budget 24-25'!A40)))&amp;", "&amp;(ISNUMBER(SEARCH('Backend Coding'!$D$24,'Budget 24-25'!A40)))&amp;", "&amp;(ISNUMBER(SEARCH('Backend Coding'!$D$25,'Budget 24-25'!A40)))&amp;", "&amp;(ISNUMBER(SEARCH('Backend Coding'!$D$26,'Budget 24-25'!A40)))</f>
        <v>FALSE, FALSE, FALSE, FALSE, FALSE, FALSE, FALSE, FALSE, FALSE, FALSE, FALSE, FALSE, FALSE, FALSE, FALSE, FALSE, FALSE, FALSE, FALSE, FALSE, FALSE, FALSE, FALSE, FALSE, FALSE</v>
      </c>
      <c r="S40" s="69" t="str">
        <f>(ISNUMBER(SEARCH('Backend Coding'!$F$2,'Budget 24-25'!A40)))&amp;", "&amp;(ISNUMBER(SEARCH('Backend Coding'!$F$3,'Budget 24-25'!A40)))&amp;", "&amp;(ISNUMBER(SEARCH('Backend Coding'!$F$4,'Budget 24-25'!A40)))&amp;", "&amp;(ISNUMBER(SEARCH('Backend Coding'!$F$5,'Budget 24-25'!A40)))&amp;", "&amp;(ISNUMBER(SEARCH('Backend Coding'!$F$6,'Budget 24-25'!A40)))&amp;", "&amp;(ISNUMBER(SEARCH('Backend Coding'!$F$7,'Budget 24-25'!A40)))&amp;", "&amp;(ISNUMBER(SEARCH('Backend Coding'!$F$8,'Budget 24-25'!A40)))&amp;", "&amp;(ISNUMBER(SEARCH('Backend Coding'!$F$9,'Budget 24-25'!A40)))&amp;", "&amp;(ISNUMBER(SEARCH('Backend Coding'!$F$10,'Budget 24-25'!A40)))&amp;", "&amp;(ISNUMBER(SEARCH('Backend Coding'!$F$11,'Budget 24-25'!A40)))&amp;", "&amp;(ISNUMBER(SEARCH('Backend Coding'!$F$12,'Budget 24-25'!A40)))&amp;", "&amp;(ISNUMBER(SEARCH('Backend Coding'!$F$13,'Budget 24-25'!A40)))&amp;", "&amp;(ISNUMBER(SEARCH('Backend Coding'!$F$14,'Budget 24-25'!A40)))&amp;", "&amp;(ISNUMBER(SEARCH('Backend Coding'!$F$15,'Budget 24-25'!A40)))&amp;", "&amp;(ISNUMBER(SEARCH('Backend Coding'!$F$16,'Budget 24-25'!A40)))&amp;", "&amp;(ISNUMBER(SEARCH('Backend Coding'!$F$17,'Budget 24-25'!A40)))&amp;", "&amp;(ISNUMBER(SEARCH('Backend Coding'!$F$18,'Budget 24-25'!A40)))&amp;", "&amp;(ISNUMBER(SEARCH('Backend Coding'!$F$19,'Budget 24-25'!A40)))&amp;", "&amp;(ISNUMBER(SEARCH('Backend Coding'!$F$20,'Budget 24-25'!A40)))&amp;", "&amp;(ISNUMBER(SEARCH('Backend Coding'!$F$21,'Budget 24-25'!A40)))&amp;", "&amp;(ISNUMBER(SEARCH('Backend Coding'!$F$22,'Budget 24-25'!A40)))&amp;", "&amp;(ISNUMBER(SEARCH('Backend Coding'!$F$23,'Budget 24-25'!A40)))&amp;", "&amp;(ISNUMBER(SEARCH('Backend Coding'!$F$24,'Budget 24-25'!A40)))&amp;", "&amp;(ISNUMBER(SEARCH('Backend Coding'!$F$25,'Budget 24-25'!A40)))&amp;", "&amp;(ISNUMBER(SEARCH('Backend Coding'!$F$26,'Budget 24-25'!A40)))</f>
        <v>FALSE, FALSE, FALSE, FALSE, FALSE, FALSE, FALSE, FALSE, FALSE, FALSE, FALSE, FALSE, FALSE, FALSE, FALSE, FALSE, FALSE, FALSE, FALSE, FALSE, FALSE, FALSE, FALSE, FALSE, FALSE</v>
      </c>
      <c r="T40" s="69" t="str">
        <f>(ISNUMBER(SEARCH('Backend Coding'!$H$2,'Budget 24-25'!A40)))&amp;", "&amp;(ISNUMBER(SEARCH('Backend Coding'!$H$3,'Budget 24-25'!A40)))&amp;", "&amp;(ISNUMBER(SEARCH('Backend Coding'!$H$4,'Budget 24-25'!A40)))&amp;", "&amp;(ISNUMBER(SEARCH('Backend Coding'!$H$5,'Budget 24-25'!A40)))&amp;", "&amp;(ISNUMBER(SEARCH('Backend Coding'!$H$6,'Budget 24-25'!A40)))&amp;", "&amp;(ISNUMBER(SEARCH('Backend Coding'!$H$7,'Budget 24-25'!A40)))&amp;", "&amp;(ISNUMBER(SEARCH('Backend Coding'!$H$8,'Budget 24-25'!A40)))&amp;", "&amp;(ISNUMBER(SEARCH('Backend Coding'!$H$9,'Budget 24-25'!A40)))&amp;", "&amp;(ISNUMBER(SEARCH('Backend Coding'!$H$10,'Budget 24-25'!A40)))&amp;", "&amp;(ISNUMBER(SEARCH('Backend Coding'!$H$11,'Budget 24-25'!A40)))&amp;", "&amp;(ISNUMBER(SEARCH('Backend Coding'!$H$12,'Budget 24-25'!A40)))&amp;", "&amp;(ISNUMBER(SEARCH('Backend Coding'!$H$13,'Budget 24-25'!A40)))&amp;", "&amp;(ISNUMBER(SEARCH('Backend Coding'!$H$14,'Budget 24-25'!A40)))&amp;", "&amp;(ISNUMBER(SEARCH('Backend Coding'!$H$15,'Budget 24-25'!A40)))&amp;", "&amp;(ISNUMBER(SEARCH('Backend Coding'!$H$16,'Budget 24-25'!A40)))&amp;", "&amp;(ISNUMBER(SEARCH('Backend Coding'!$H$17,'Budget 24-25'!A40)))&amp;", "&amp;(ISNUMBER(SEARCH('Backend Coding'!$H$18,'Budget 24-25'!A40)))&amp;", "&amp;(ISNUMBER(SEARCH('Backend Coding'!$H$19,'Budget 24-25'!A40)))&amp;", "&amp;(ISNUMBER(SEARCH('Backend Coding'!$H$20,'Budget 24-25'!A40)))&amp;", "&amp;(ISNUMBER(SEARCH('Backend Coding'!$H$21,'Budget 24-25'!A40)))&amp;", "&amp;(ISNUMBER(SEARCH('Backend Coding'!$H$22,'Budget 24-25'!A40)))&amp;", "&amp;(ISNUMBER(SEARCH('Backend Coding'!$H$23,'Budget 24-25'!A40)))&amp;", "&amp;(ISNUMBER(SEARCH('Backend Coding'!$H$24,'Budget 24-25'!A40)))&amp;", "&amp;(ISNUMBER(SEARCH('Backend Coding'!$H$25,'Budget 24-25'!A40)))&amp;", "&amp;(ISNUMBER(SEARCH('Backend Coding'!$H$26,'Budget 24-25'!A40)))</f>
        <v>FALSE, FALSE, FALSE, FALSE, FALSE, FALSE, FALSE, FALSE, FALSE, FALSE, FALSE, FALSE, FALSE, FALSE, FALSE, FALSE, FALSE, FALSE, FALSE, FALSE, FALSE, FALSE, FALSE, FALSE, FALSE</v>
      </c>
      <c r="U40" s="69" t="str">
        <f>(ISNUMBER(SEARCH('Backend Coding'!$J$2,'Budget 24-25'!A40)))&amp;", "&amp;(ISNUMBER(SEARCH('Backend Coding'!$J$3,'Budget 24-25'!A40)))&amp;", "&amp;(ISNUMBER(SEARCH('Backend Coding'!$J$4,'Budget 24-25'!A40)))&amp;", "&amp;(ISNUMBER(SEARCH('Backend Coding'!$J$5,'Budget 24-25'!A40)))&amp;", "&amp;(ISNUMBER(SEARCH('Backend Coding'!$J$6,'Budget 24-25'!A40)))&amp;", "&amp;(ISNUMBER(SEARCH('Backend Coding'!$J$7,'Budget 24-25'!A40)))&amp;", "&amp;(ISNUMBER(SEARCH('Backend Coding'!$J$8,'Budget 24-25'!A40)))&amp;", "&amp;(ISNUMBER(SEARCH('Backend Coding'!$J$9,'Budget 24-25'!A40)))&amp;", "&amp;(ISNUMBER(SEARCH('Backend Coding'!$J$10,'Budget 24-25'!A40)))&amp;", "&amp;(ISNUMBER(SEARCH('Backend Coding'!$J$11,'Budget 24-25'!A40)))&amp;", "&amp;(ISNUMBER(SEARCH('Backend Coding'!$J$12,'Budget 24-25'!A40)))&amp;", "&amp;(ISNUMBER(SEARCH('Backend Coding'!$J$13,'Budget 24-25'!A40)))&amp;", "&amp;(ISNUMBER(SEARCH('Backend Coding'!$J$14,'Budget 24-25'!A40)))&amp;", "&amp;(ISNUMBER(SEARCH('Backend Coding'!$J$15,'Budget 24-25'!A40)))&amp;", "&amp;(ISNUMBER(SEARCH('Backend Coding'!$J$16,'Budget 24-25'!A40)))&amp;", "&amp;(ISNUMBER(SEARCH('Backend Coding'!$J$17,'Budget 24-25'!A40)))&amp;", "&amp;(ISNUMBER(SEARCH('Backend Coding'!$J$18,'Budget 24-25'!A40)))&amp;", "&amp;(ISNUMBER(SEARCH('Backend Coding'!$J$19,'Budget 24-25'!A40)))&amp;", "&amp;(ISNUMBER(SEARCH('Backend Coding'!$J$20,'Budget 24-25'!A40)))&amp;", "&amp;(ISNUMBER(SEARCH('Backend Coding'!$J$21,'Budget 24-25'!A40)))&amp;", "&amp;(ISNUMBER(SEARCH('Backend Coding'!$J$22,'Budget 24-25'!A40)))&amp;", "&amp;(ISNUMBER(SEARCH('Backend Coding'!$J$23,'Budget 24-25'!A40)))&amp;", "&amp;(ISNUMBER(SEARCH('Backend Coding'!$J$24,'Budget 24-25'!A40)))&amp;", "&amp;(ISNUMBER(SEARCH('Backend Coding'!$J$25,'Budget 24-25'!A40)))&amp;", "&amp;(ISNUMBER(SEARCH('Backend Coding'!$J$26,'Budget 24-25'!A40)))</f>
        <v>FALSE, FALSE, FALSE, FALSE, FALSE, FALSE, FALSE, FALSE, FALSE, FALSE, FALSE, FALSE, FALSE, FALSE, FALSE, FALSE, FALSE, FALSE, FALSE, FALSE, FALSE, FALSE, FALSE, FALSE, FALSE</v>
      </c>
    </row>
    <row r="41" spans="1:21" ht="14.25" customHeight="1">
      <c r="A41" s="24" t="s">
        <v>69</v>
      </c>
      <c r="B41" s="60" t="s">
        <v>168</v>
      </c>
      <c r="C41" s="70"/>
      <c r="D41" s="71">
        <v>0.5</v>
      </c>
      <c r="E41" s="71" t="s">
        <v>109</v>
      </c>
      <c r="F41" s="70"/>
      <c r="G41" s="70"/>
      <c r="H41" s="71" t="s">
        <v>167</v>
      </c>
      <c r="I41" s="70"/>
      <c r="J41" s="71">
        <v>112</v>
      </c>
      <c r="K41" s="62"/>
      <c r="L41" s="62"/>
      <c r="M41" s="63"/>
      <c r="N41" s="63">
        <f>'Budget 23-24'!N41*1.05</f>
        <v>29004.007725000003</v>
      </c>
      <c r="O41" s="63"/>
      <c r="P41" s="46">
        <f t="shared" si="0"/>
        <v>29004.007725000003</v>
      </c>
      <c r="Q41" s="69" t="str">
        <f>(ISNUMBER(SEARCH('Backend Coding'!$B$2,'Budget 24-25'!A41)))&amp;", "&amp;(ISNUMBER(SEARCH('Backend Coding'!$B$3,'Budget 24-25'!A41)))&amp;", "&amp;(ISNUMBER(SEARCH('Backend Coding'!$B$4,'Budget 24-25'!A41)))&amp;", "&amp;(ISNUMBER(SEARCH('Backend Coding'!$B$5,'Budget 24-25'!A41)))&amp;", "&amp;(ISNUMBER(SEARCH('Backend Coding'!$B$6,'Budget 24-25'!A41)))&amp;", "&amp;(ISNUMBER(SEARCH('Backend Coding'!$B$7,'Budget 24-25'!A41)))&amp;", "&amp;(ISNUMBER(SEARCH('Backend Coding'!$B$8,'Budget 24-25'!A41)))&amp;", "&amp;(ISNUMBER(SEARCH('Backend Coding'!$B$9,'Budget 24-25'!A41)))&amp;", "&amp;(ISNUMBER(SEARCH('Backend Coding'!$B$10,'Budget 24-25'!A41)))&amp;", "&amp;(ISNUMBER(SEARCH('Backend Coding'!$B$11,'Budget 24-25'!A41)))&amp;", "&amp;(ISNUMBER(SEARCH('Backend Coding'!$B$12,'Budget 24-25'!A41)))&amp;", "&amp;(ISNUMBER(SEARCH('Backend Coding'!$B$13,'Budget 24-25'!A41)))&amp;", "&amp;(ISNUMBER(SEARCH('Backend Coding'!$B$14,'Budget 24-25'!A41)))&amp;", "&amp;(ISNUMBER(SEARCH('Backend Coding'!$B$15,'Budget 24-25'!A41)))&amp;", "&amp;(ISNUMBER(SEARCH('Backend Coding'!$B$16,'Budget 24-25'!A41)))&amp;", "&amp;(ISNUMBER(SEARCH('Backend Coding'!$B$17,'Budget 24-25'!A41)))&amp;", "&amp;(ISNUMBER(SEARCH('Backend Coding'!$B$18,'Budget 24-25'!A41)))&amp;", "&amp;(ISNUMBER(SEARCH('Backend Coding'!$B$19,'Budget 24-25'!A41)))&amp;", "&amp;(ISNUMBER(SEARCH('Backend Coding'!$B$20,'Budget 24-25'!A41)))&amp;", "&amp;(ISNUMBER(SEARCH('Backend Coding'!$B$21,'Budget 24-25'!A41)))&amp;", "&amp;(ISNUMBER(SEARCH('Backend Coding'!$B$22,'Budget 24-25'!A41)))&amp;", "&amp;(ISNUMBER(SEARCH('Backend Coding'!$B$23,'Budget 24-25'!A41)))&amp;", "&amp;(ISNUMBER(SEARCH('Backend Coding'!$B$24,'Budget 24-25'!A41)))&amp;", "&amp;(ISNUMBER(SEARCH('Backend Coding'!$B$25,'Budget 24-25'!A41)))&amp;", "&amp;(ISNUMBER(SEARCH('Backend Coding'!$B$26,'Budget 24-25'!A41)))</f>
        <v>FALSE, FALSE, FALSE, FALSE, FALSE, FALSE, FALSE, FALSE, FALSE, FALSE, FALSE, FALSE, FALSE, FALSE, FALSE, FALSE, FALSE, FALSE, FALSE, FALSE, FALSE, FALSE, FALSE, FALSE, FALSE</v>
      </c>
      <c r="R41" s="69" t="str">
        <f>(ISNUMBER(SEARCH('Backend Coding'!$D$2,'Budget 24-25'!A41)))&amp;", "&amp;(ISNUMBER(SEARCH('Backend Coding'!$D$3,'Budget 24-25'!A41)))&amp;", "&amp;(ISNUMBER(SEARCH('Backend Coding'!$D$4,'Budget 24-25'!A41)))&amp;", "&amp;(ISNUMBER(SEARCH('Backend Coding'!$D$5,'Budget 24-25'!A41)))&amp;", "&amp;(ISNUMBER(SEARCH('Backend Coding'!$D$6,'Budget 24-25'!A41)))&amp;", "&amp;(ISNUMBER(SEARCH('Backend Coding'!$D$7,'Budget 24-25'!A41)))&amp;", "&amp;(ISNUMBER(SEARCH('Backend Coding'!$D$8,'Budget 24-25'!A41)))&amp;", "&amp;(ISNUMBER(SEARCH('Backend Coding'!$D$9,'Budget 24-25'!A41)))&amp;", "&amp;(ISNUMBER(SEARCH('Backend Coding'!$D$10,'Budget 24-25'!A41)))&amp;", "&amp;(ISNUMBER(SEARCH('Backend Coding'!$D$11,'Budget 24-25'!A41)))&amp;", "&amp;(ISNUMBER(SEARCH('Backend Coding'!$D$12,'Budget 24-25'!A41)))&amp;", "&amp;(ISNUMBER(SEARCH('Backend Coding'!$D$13,'Budget 24-25'!A41)))&amp;", "&amp;(ISNUMBER(SEARCH('Backend Coding'!$D$14,'Budget 24-25'!A41)))&amp;", "&amp;(ISNUMBER(SEARCH('Backend Coding'!$D$15,'Budget 24-25'!A41)))&amp;", "&amp;(ISNUMBER(SEARCH('Backend Coding'!$D$16,'Budget 24-25'!A41)))&amp;", "&amp;(ISNUMBER(SEARCH('Backend Coding'!$D$17,'Budget 24-25'!A41)))&amp;", "&amp;(ISNUMBER(SEARCH('Backend Coding'!$D$18,'Budget 24-25'!A41)))&amp;", "&amp;(ISNUMBER(SEARCH('Backend Coding'!$D$19,'Budget 24-25'!A41)))&amp;", "&amp;(ISNUMBER(SEARCH('Backend Coding'!$D$20,'Budget 24-25'!A41)))&amp;", "&amp;(ISNUMBER(SEARCH('Backend Coding'!$D$21,'Budget 24-25'!A41)))&amp;", "&amp;(ISNUMBER(SEARCH('Backend Coding'!$D$22,'Budget 24-25'!A41)))&amp;", "&amp;(ISNUMBER(SEARCH('Backend Coding'!$D$23,'Budget 24-25'!A41)))&amp;", "&amp;(ISNUMBER(SEARCH('Backend Coding'!$D$24,'Budget 24-25'!A41)))&amp;", "&amp;(ISNUMBER(SEARCH('Backend Coding'!$D$25,'Budget 24-25'!A41)))&amp;", "&amp;(ISNUMBER(SEARCH('Backend Coding'!$D$26,'Budget 24-25'!A41)))</f>
        <v>FALSE, FALSE, FALSE, FALSE, FALSE, FALSE, FALSE, FALSE, FALSE, FALSE, FALSE, FALSE, FALSE, FALSE, FALSE, FALSE, FALSE, FALSE, FALSE, FALSE, FALSE, FALSE, FALSE, FALSE, FALSE</v>
      </c>
      <c r="S41" s="69" t="str">
        <f>(ISNUMBER(SEARCH('Backend Coding'!$F$2,'Budget 24-25'!A41)))&amp;", "&amp;(ISNUMBER(SEARCH('Backend Coding'!$F$3,'Budget 24-25'!A41)))&amp;", "&amp;(ISNUMBER(SEARCH('Backend Coding'!$F$4,'Budget 24-25'!A41)))&amp;", "&amp;(ISNUMBER(SEARCH('Backend Coding'!$F$5,'Budget 24-25'!A41)))&amp;", "&amp;(ISNUMBER(SEARCH('Backend Coding'!$F$6,'Budget 24-25'!A41)))&amp;", "&amp;(ISNUMBER(SEARCH('Backend Coding'!$F$7,'Budget 24-25'!A41)))&amp;", "&amp;(ISNUMBER(SEARCH('Backend Coding'!$F$8,'Budget 24-25'!A41)))&amp;", "&amp;(ISNUMBER(SEARCH('Backend Coding'!$F$9,'Budget 24-25'!A41)))&amp;", "&amp;(ISNUMBER(SEARCH('Backend Coding'!$F$10,'Budget 24-25'!A41)))&amp;", "&amp;(ISNUMBER(SEARCH('Backend Coding'!$F$11,'Budget 24-25'!A41)))&amp;", "&amp;(ISNUMBER(SEARCH('Backend Coding'!$F$12,'Budget 24-25'!A41)))&amp;", "&amp;(ISNUMBER(SEARCH('Backend Coding'!$F$13,'Budget 24-25'!A41)))&amp;", "&amp;(ISNUMBER(SEARCH('Backend Coding'!$F$14,'Budget 24-25'!A41)))&amp;", "&amp;(ISNUMBER(SEARCH('Backend Coding'!$F$15,'Budget 24-25'!A41)))&amp;", "&amp;(ISNUMBER(SEARCH('Backend Coding'!$F$16,'Budget 24-25'!A41)))&amp;", "&amp;(ISNUMBER(SEARCH('Backend Coding'!$F$17,'Budget 24-25'!A41)))&amp;", "&amp;(ISNUMBER(SEARCH('Backend Coding'!$F$18,'Budget 24-25'!A41)))&amp;", "&amp;(ISNUMBER(SEARCH('Backend Coding'!$F$19,'Budget 24-25'!A41)))&amp;", "&amp;(ISNUMBER(SEARCH('Backend Coding'!$F$20,'Budget 24-25'!A41)))&amp;", "&amp;(ISNUMBER(SEARCH('Backend Coding'!$F$21,'Budget 24-25'!A41)))&amp;", "&amp;(ISNUMBER(SEARCH('Backend Coding'!$F$22,'Budget 24-25'!A41)))&amp;", "&amp;(ISNUMBER(SEARCH('Backend Coding'!$F$23,'Budget 24-25'!A41)))&amp;", "&amp;(ISNUMBER(SEARCH('Backend Coding'!$F$24,'Budget 24-25'!A41)))&amp;", "&amp;(ISNUMBER(SEARCH('Backend Coding'!$F$25,'Budget 24-25'!A41)))&amp;", "&amp;(ISNUMBER(SEARCH('Backend Coding'!$F$26,'Budget 24-25'!A41)))</f>
        <v>FALSE, FALSE, FALSE, FALSE, FALSE, FALSE, FALSE, FALSE, FALSE, FALSE, FALSE, FALSE, FALSE, FALSE, FALSE, FALSE, FALSE, FALSE, FALSE, FALSE, FALSE, FALSE, FALSE, FALSE, FALSE</v>
      </c>
      <c r="T41" s="69" t="str">
        <f>(ISNUMBER(SEARCH('Backend Coding'!$H$2,'Budget 24-25'!A41)))&amp;", "&amp;(ISNUMBER(SEARCH('Backend Coding'!$H$3,'Budget 24-25'!A41)))&amp;", "&amp;(ISNUMBER(SEARCH('Backend Coding'!$H$4,'Budget 24-25'!A41)))&amp;", "&amp;(ISNUMBER(SEARCH('Backend Coding'!$H$5,'Budget 24-25'!A41)))&amp;", "&amp;(ISNUMBER(SEARCH('Backend Coding'!$H$6,'Budget 24-25'!A41)))&amp;", "&amp;(ISNUMBER(SEARCH('Backend Coding'!$H$7,'Budget 24-25'!A41)))&amp;", "&amp;(ISNUMBER(SEARCH('Backend Coding'!$H$8,'Budget 24-25'!A41)))&amp;", "&amp;(ISNUMBER(SEARCH('Backend Coding'!$H$9,'Budget 24-25'!A41)))&amp;", "&amp;(ISNUMBER(SEARCH('Backend Coding'!$H$10,'Budget 24-25'!A41)))&amp;", "&amp;(ISNUMBER(SEARCH('Backend Coding'!$H$11,'Budget 24-25'!A41)))&amp;", "&amp;(ISNUMBER(SEARCH('Backend Coding'!$H$12,'Budget 24-25'!A41)))&amp;", "&amp;(ISNUMBER(SEARCH('Backend Coding'!$H$13,'Budget 24-25'!A41)))&amp;", "&amp;(ISNUMBER(SEARCH('Backend Coding'!$H$14,'Budget 24-25'!A41)))&amp;", "&amp;(ISNUMBER(SEARCH('Backend Coding'!$H$15,'Budget 24-25'!A41)))&amp;", "&amp;(ISNUMBER(SEARCH('Backend Coding'!$H$16,'Budget 24-25'!A41)))&amp;", "&amp;(ISNUMBER(SEARCH('Backend Coding'!$H$17,'Budget 24-25'!A41)))&amp;", "&amp;(ISNUMBER(SEARCH('Backend Coding'!$H$18,'Budget 24-25'!A41)))&amp;", "&amp;(ISNUMBER(SEARCH('Backend Coding'!$H$19,'Budget 24-25'!A41)))&amp;", "&amp;(ISNUMBER(SEARCH('Backend Coding'!$H$20,'Budget 24-25'!A41)))&amp;", "&amp;(ISNUMBER(SEARCH('Backend Coding'!$H$21,'Budget 24-25'!A41)))&amp;", "&amp;(ISNUMBER(SEARCH('Backend Coding'!$H$22,'Budget 24-25'!A41)))&amp;", "&amp;(ISNUMBER(SEARCH('Backend Coding'!$H$23,'Budget 24-25'!A41)))&amp;", "&amp;(ISNUMBER(SEARCH('Backend Coding'!$H$24,'Budget 24-25'!A41)))&amp;", "&amp;(ISNUMBER(SEARCH('Backend Coding'!$H$25,'Budget 24-25'!A41)))&amp;", "&amp;(ISNUMBER(SEARCH('Backend Coding'!$H$26,'Budget 24-25'!A41)))</f>
        <v>FALSE, FALSE, FALSE, FALSE, FALSE, FALSE, FALSE, FALSE, FALSE, FALSE, FALSE, FALSE, FALSE, FALSE, FALSE, FALSE, FALSE, FALSE, FALSE, FALSE, FALSE, FALSE, FALSE, FALSE, FALSE</v>
      </c>
      <c r="U41" s="69" t="str">
        <f>(ISNUMBER(SEARCH('Backend Coding'!$J$2,'Budget 24-25'!A41)))&amp;", "&amp;(ISNUMBER(SEARCH('Backend Coding'!$J$3,'Budget 24-25'!A41)))&amp;", "&amp;(ISNUMBER(SEARCH('Backend Coding'!$J$4,'Budget 24-25'!A41)))&amp;", "&amp;(ISNUMBER(SEARCH('Backend Coding'!$J$5,'Budget 24-25'!A41)))&amp;", "&amp;(ISNUMBER(SEARCH('Backend Coding'!$J$6,'Budget 24-25'!A41)))&amp;", "&amp;(ISNUMBER(SEARCH('Backend Coding'!$J$7,'Budget 24-25'!A41)))&amp;", "&amp;(ISNUMBER(SEARCH('Backend Coding'!$J$8,'Budget 24-25'!A41)))&amp;", "&amp;(ISNUMBER(SEARCH('Backend Coding'!$J$9,'Budget 24-25'!A41)))&amp;", "&amp;(ISNUMBER(SEARCH('Backend Coding'!$J$10,'Budget 24-25'!A41)))&amp;", "&amp;(ISNUMBER(SEARCH('Backend Coding'!$J$11,'Budget 24-25'!A41)))&amp;", "&amp;(ISNUMBER(SEARCH('Backend Coding'!$J$12,'Budget 24-25'!A41)))&amp;", "&amp;(ISNUMBER(SEARCH('Backend Coding'!$J$13,'Budget 24-25'!A41)))&amp;", "&amp;(ISNUMBER(SEARCH('Backend Coding'!$J$14,'Budget 24-25'!A41)))&amp;", "&amp;(ISNUMBER(SEARCH('Backend Coding'!$J$15,'Budget 24-25'!A41)))&amp;", "&amp;(ISNUMBER(SEARCH('Backend Coding'!$J$16,'Budget 24-25'!A41)))&amp;", "&amp;(ISNUMBER(SEARCH('Backend Coding'!$J$17,'Budget 24-25'!A41)))&amp;", "&amp;(ISNUMBER(SEARCH('Backend Coding'!$J$18,'Budget 24-25'!A41)))&amp;", "&amp;(ISNUMBER(SEARCH('Backend Coding'!$J$19,'Budget 24-25'!A41)))&amp;", "&amp;(ISNUMBER(SEARCH('Backend Coding'!$J$20,'Budget 24-25'!A41)))&amp;", "&amp;(ISNUMBER(SEARCH('Backend Coding'!$J$21,'Budget 24-25'!A41)))&amp;", "&amp;(ISNUMBER(SEARCH('Backend Coding'!$J$22,'Budget 24-25'!A41)))&amp;", "&amp;(ISNUMBER(SEARCH('Backend Coding'!$J$23,'Budget 24-25'!A41)))&amp;", "&amp;(ISNUMBER(SEARCH('Backend Coding'!$J$24,'Budget 24-25'!A41)))&amp;", "&amp;(ISNUMBER(SEARCH('Backend Coding'!$J$25,'Budget 24-25'!A41)))&amp;", "&amp;(ISNUMBER(SEARCH('Backend Coding'!$J$26,'Budget 24-25'!A41)))</f>
        <v>FALSE, FALSE, FALSE, FALSE, FALSE, FALSE, FALSE, FALSE, FALSE, FALSE, FALSE, FALSE, FALSE, FALSE, FALSE, FALSE, FALSE, FALSE, FALSE, FALSE, FALSE, FALSE, FALSE, FALSE, FALSE</v>
      </c>
    </row>
    <row r="42" spans="1:21" ht="14.25" customHeight="1">
      <c r="A42" s="24" t="s">
        <v>65</v>
      </c>
      <c r="B42" s="60" t="s">
        <v>169</v>
      </c>
      <c r="C42" s="70"/>
      <c r="D42" s="70"/>
      <c r="E42" s="70"/>
      <c r="F42" s="70"/>
      <c r="G42" s="70"/>
      <c r="H42" s="71" t="s">
        <v>160</v>
      </c>
      <c r="I42" s="70"/>
      <c r="J42" s="71">
        <v>410</v>
      </c>
      <c r="K42" s="62"/>
      <c r="L42" s="62"/>
      <c r="M42" s="63"/>
      <c r="N42" s="78">
        <v>10000</v>
      </c>
      <c r="O42" s="63"/>
      <c r="P42" s="46">
        <f t="shared" si="0"/>
        <v>10000</v>
      </c>
      <c r="Q42" s="69" t="str">
        <f>(ISNUMBER(SEARCH('Backend Coding'!$B$2,'Budget 24-25'!A42)))&amp;", "&amp;(ISNUMBER(SEARCH('Backend Coding'!$B$3,'Budget 24-25'!A42)))&amp;", "&amp;(ISNUMBER(SEARCH('Backend Coding'!$B$4,'Budget 24-25'!A42)))&amp;", "&amp;(ISNUMBER(SEARCH('Backend Coding'!$B$5,'Budget 24-25'!A42)))&amp;", "&amp;(ISNUMBER(SEARCH('Backend Coding'!$B$6,'Budget 24-25'!A42)))&amp;", "&amp;(ISNUMBER(SEARCH('Backend Coding'!$B$7,'Budget 24-25'!A42)))&amp;", "&amp;(ISNUMBER(SEARCH('Backend Coding'!$B$8,'Budget 24-25'!A42)))&amp;", "&amp;(ISNUMBER(SEARCH('Backend Coding'!$B$9,'Budget 24-25'!A42)))&amp;", "&amp;(ISNUMBER(SEARCH('Backend Coding'!$B$10,'Budget 24-25'!A42)))&amp;", "&amp;(ISNUMBER(SEARCH('Backend Coding'!$B$11,'Budget 24-25'!A42)))&amp;", "&amp;(ISNUMBER(SEARCH('Backend Coding'!$B$12,'Budget 24-25'!A42)))&amp;", "&amp;(ISNUMBER(SEARCH('Backend Coding'!$B$13,'Budget 24-25'!A42)))&amp;", "&amp;(ISNUMBER(SEARCH('Backend Coding'!$B$14,'Budget 24-25'!A42)))&amp;", "&amp;(ISNUMBER(SEARCH('Backend Coding'!$B$15,'Budget 24-25'!A42)))&amp;", "&amp;(ISNUMBER(SEARCH('Backend Coding'!$B$16,'Budget 24-25'!A42)))&amp;", "&amp;(ISNUMBER(SEARCH('Backend Coding'!$B$17,'Budget 24-25'!A42)))&amp;", "&amp;(ISNUMBER(SEARCH('Backend Coding'!$B$18,'Budget 24-25'!A42)))&amp;", "&amp;(ISNUMBER(SEARCH('Backend Coding'!$B$19,'Budget 24-25'!A42)))&amp;", "&amp;(ISNUMBER(SEARCH('Backend Coding'!$B$20,'Budget 24-25'!A42)))&amp;", "&amp;(ISNUMBER(SEARCH('Backend Coding'!$B$21,'Budget 24-25'!A42)))&amp;", "&amp;(ISNUMBER(SEARCH('Backend Coding'!$B$22,'Budget 24-25'!A42)))&amp;", "&amp;(ISNUMBER(SEARCH('Backend Coding'!$B$23,'Budget 24-25'!A42)))&amp;", "&amp;(ISNUMBER(SEARCH('Backend Coding'!$B$24,'Budget 24-25'!A42)))&amp;", "&amp;(ISNUMBER(SEARCH('Backend Coding'!$B$25,'Budget 24-25'!A42)))&amp;", "&amp;(ISNUMBER(SEARCH('Backend Coding'!$B$26,'Budget 24-25'!A42)))</f>
        <v>FALSE, FALSE, FALSE, FALSE, FALSE, FALSE, FALSE, FALSE, FALSE, FALSE, FALSE, FALSE, FALSE, FALSE, FALSE, FALSE, FALSE, FALSE, FALSE, FALSE, FALSE, FALSE, FALSE, FALSE, FALSE</v>
      </c>
      <c r="R42" s="69" t="str">
        <f>(ISNUMBER(SEARCH('Backend Coding'!$D$2,'Budget 24-25'!A42)))&amp;", "&amp;(ISNUMBER(SEARCH('Backend Coding'!$D$3,'Budget 24-25'!A42)))&amp;", "&amp;(ISNUMBER(SEARCH('Backend Coding'!$D$4,'Budget 24-25'!A42)))&amp;", "&amp;(ISNUMBER(SEARCH('Backend Coding'!$D$5,'Budget 24-25'!A42)))&amp;", "&amp;(ISNUMBER(SEARCH('Backend Coding'!$D$6,'Budget 24-25'!A42)))&amp;", "&amp;(ISNUMBER(SEARCH('Backend Coding'!$D$7,'Budget 24-25'!A42)))&amp;", "&amp;(ISNUMBER(SEARCH('Backend Coding'!$D$8,'Budget 24-25'!A42)))&amp;", "&amp;(ISNUMBER(SEARCH('Backend Coding'!$D$9,'Budget 24-25'!A42)))&amp;", "&amp;(ISNUMBER(SEARCH('Backend Coding'!$D$10,'Budget 24-25'!A42)))&amp;", "&amp;(ISNUMBER(SEARCH('Backend Coding'!$D$11,'Budget 24-25'!A42)))&amp;", "&amp;(ISNUMBER(SEARCH('Backend Coding'!$D$12,'Budget 24-25'!A42)))&amp;", "&amp;(ISNUMBER(SEARCH('Backend Coding'!$D$13,'Budget 24-25'!A42)))&amp;", "&amp;(ISNUMBER(SEARCH('Backend Coding'!$D$14,'Budget 24-25'!A42)))&amp;", "&amp;(ISNUMBER(SEARCH('Backend Coding'!$D$15,'Budget 24-25'!A42)))&amp;", "&amp;(ISNUMBER(SEARCH('Backend Coding'!$D$16,'Budget 24-25'!A42)))&amp;", "&amp;(ISNUMBER(SEARCH('Backend Coding'!$D$17,'Budget 24-25'!A42)))&amp;", "&amp;(ISNUMBER(SEARCH('Backend Coding'!$D$18,'Budget 24-25'!A42)))&amp;", "&amp;(ISNUMBER(SEARCH('Backend Coding'!$D$19,'Budget 24-25'!A42)))&amp;", "&amp;(ISNUMBER(SEARCH('Backend Coding'!$D$20,'Budget 24-25'!A42)))&amp;", "&amp;(ISNUMBER(SEARCH('Backend Coding'!$D$21,'Budget 24-25'!A42)))&amp;", "&amp;(ISNUMBER(SEARCH('Backend Coding'!$D$22,'Budget 24-25'!A42)))&amp;", "&amp;(ISNUMBER(SEARCH('Backend Coding'!$D$23,'Budget 24-25'!A42)))&amp;", "&amp;(ISNUMBER(SEARCH('Backend Coding'!$D$24,'Budget 24-25'!A42)))&amp;", "&amp;(ISNUMBER(SEARCH('Backend Coding'!$D$25,'Budget 24-25'!A42)))&amp;", "&amp;(ISNUMBER(SEARCH('Backend Coding'!$D$26,'Budget 24-25'!A42)))</f>
        <v>FALSE, FALSE, FALSE, FALSE, FALSE, FALSE, FALSE, FALSE, FALSE, FALSE, FALSE, FALSE, FALSE, FALSE, FALSE, FALSE, FALSE, FALSE, FALSE, FALSE, FALSE, FALSE, FALSE, FALSE, FALSE</v>
      </c>
      <c r="S42" s="69" t="str">
        <f>(ISNUMBER(SEARCH('Backend Coding'!$F$2,'Budget 24-25'!A42)))&amp;", "&amp;(ISNUMBER(SEARCH('Backend Coding'!$F$3,'Budget 24-25'!A42)))&amp;", "&amp;(ISNUMBER(SEARCH('Backend Coding'!$F$4,'Budget 24-25'!A42)))&amp;", "&amp;(ISNUMBER(SEARCH('Backend Coding'!$F$5,'Budget 24-25'!A42)))&amp;", "&amp;(ISNUMBER(SEARCH('Backend Coding'!$F$6,'Budget 24-25'!A42)))&amp;", "&amp;(ISNUMBER(SEARCH('Backend Coding'!$F$7,'Budget 24-25'!A42)))&amp;", "&amp;(ISNUMBER(SEARCH('Backend Coding'!$F$8,'Budget 24-25'!A42)))&amp;", "&amp;(ISNUMBER(SEARCH('Backend Coding'!$F$9,'Budget 24-25'!A42)))&amp;", "&amp;(ISNUMBER(SEARCH('Backend Coding'!$F$10,'Budget 24-25'!A42)))&amp;", "&amp;(ISNUMBER(SEARCH('Backend Coding'!$F$11,'Budget 24-25'!A42)))&amp;", "&amp;(ISNUMBER(SEARCH('Backend Coding'!$F$12,'Budget 24-25'!A42)))&amp;", "&amp;(ISNUMBER(SEARCH('Backend Coding'!$F$13,'Budget 24-25'!A42)))&amp;", "&amp;(ISNUMBER(SEARCH('Backend Coding'!$F$14,'Budget 24-25'!A42)))&amp;", "&amp;(ISNUMBER(SEARCH('Backend Coding'!$F$15,'Budget 24-25'!A42)))&amp;", "&amp;(ISNUMBER(SEARCH('Backend Coding'!$F$16,'Budget 24-25'!A42)))&amp;", "&amp;(ISNUMBER(SEARCH('Backend Coding'!$F$17,'Budget 24-25'!A42)))&amp;", "&amp;(ISNUMBER(SEARCH('Backend Coding'!$F$18,'Budget 24-25'!A42)))&amp;", "&amp;(ISNUMBER(SEARCH('Backend Coding'!$F$19,'Budget 24-25'!A42)))&amp;", "&amp;(ISNUMBER(SEARCH('Backend Coding'!$F$20,'Budget 24-25'!A42)))&amp;", "&amp;(ISNUMBER(SEARCH('Backend Coding'!$F$21,'Budget 24-25'!A42)))&amp;", "&amp;(ISNUMBER(SEARCH('Backend Coding'!$F$22,'Budget 24-25'!A42)))&amp;", "&amp;(ISNUMBER(SEARCH('Backend Coding'!$F$23,'Budget 24-25'!A42)))&amp;", "&amp;(ISNUMBER(SEARCH('Backend Coding'!$F$24,'Budget 24-25'!A42)))&amp;", "&amp;(ISNUMBER(SEARCH('Backend Coding'!$F$25,'Budget 24-25'!A42)))&amp;", "&amp;(ISNUMBER(SEARCH('Backend Coding'!$F$26,'Budget 24-25'!A42)))</f>
        <v>FALSE, FALSE, FALSE, FALSE, FALSE, FALSE, FALSE, FALSE, FALSE, FALSE, FALSE, FALSE, FALSE, FALSE, FALSE, FALSE, FALSE, FALSE, FALSE, FALSE, FALSE, FALSE, FALSE, FALSE, FALSE</v>
      </c>
      <c r="T42" s="69" t="str">
        <f>(ISNUMBER(SEARCH('Backend Coding'!$H$2,'Budget 24-25'!A42)))&amp;", "&amp;(ISNUMBER(SEARCH('Backend Coding'!$H$3,'Budget 24-25'!A42)))&amp;", "&amp;(ISNUMBER(SEARCH('Backend Coding'!$H$4,'Budget 24-25'!A42)))&amp;", "&amp;(ISNUMBER(SEARCH('Backend Coding'!$H$5,'Budget 24-25'!A42)))&amp;", "&amp;(ISNUMBER(SEARCH('Backend Coding'!$H$6,'Budget 24-25'!A42)))&amp;", "&amp;(ISNUMBER(SEARCH('Backend Coding'!$H$7,'Budget 24-25'!A42)))&amp;", "&amp;(ISNUMBER(SEARCH('Backend Coding'!$H$8,'Budget 24-25'!A42)))&amp;", "&amp;(ISNUMBER(SEARCH('Backend Coding'!$H$9,'Budget 24-25'!A42)))&amp;", "&amp;(ISNUMBER(SEARCH('Backend Coding'!$H$10,'Budget 24-25'!A42)))&amp;", "&amp;(ISNUMBER(SEARCH('Backend Coding'!$H$11,'Budget 24-25'!A42)))&amp;", "&amp;(ISNUMBER(SEARCH('Backend Coding'!$H$12,'Budget 24-25'!A42)))&amp;", "&amp;(ISNUMBER(SEARCH('Backend Coding'!$H$13,'Budget 24-25'!A42)))&amp;", "&amp;(ISNUMBER(SEARCH('Backend Coding'!$H$14,'Budget 24-25'!A42)))&amp;", "&amp;(ISNUMBER(SEARCH('Backend Coding'!$H$15,'Budget 24-25'!A42)))&amp;", "&amp;(ISNUMBER(SEARCH('Backend Coding'!$H$16,'Budget 24-25'!A42)))&amp;", "&amp;(ISNUMBER(SEARCH('Backend Coding'!$H$17,'Budget 24-25'!A42)))&amp;", "&amp;(ISNUMBER(SEARCH('Backend Coding'!$H$18,'Budget 24-25'!A42)))&amp;", "&amp;(ISNUMBER(SEARCH('Backend Coding'!$H$19,'Budget 24-25'!A42)))&amp;", "&amp;(ISNUMBER(SEARCH('Backend Coding'!$H$20,'Budget 24-25'!A42)))&amp;", "&amp;(ISNUMBER(SEARCH('Backend Coding'!$H$21,'Budget 24-25'!A42)))&amp;", "&amp;(ISNUMBER(SEARCH('Backend Coding'!$H$22,'Budget 24-25'!A42)))&amp;", "&amp;(ISNUMBER(SEARCH('Backend Coding'!$H$23,'Budget 24-25'!A42)))&amp;", "&amp;(ISNUMBER(SEARCH('Backend Coding'!$H$24,'Budget 24-25'!A42)))&amp;", "&amp;(ISNUMBER(SEARCH('Backend Coding'!$H$25,'Budget 24-25'!A42)))&amp;", "&amp;(ISNUMBER(SEARCH('Backend Coding'!$H$26,'Budget 24-25'!A42)))</f>
        <v>FALSE, FALSE, FALSE, FALSE, FALSE, FALSE, FALSE, FALSE, FALSE, FALSE, FALSE, FALSE, FALSE, FALSE, FALSE, FALSE, FALSE, FALSE, FALSE, FALSE, FALSE, FALSE, FALSE, FALSE, FALSE</v>
      </c>
      <c r="U42" s="69" t="str">
        <f>(ISNUMBER(SEARCH('Backend Coding'!$J$2,'Budget 24-25'!A42)))&amp;", "&amp;(ISNUMBER(SEARCH('Backend Coding'!$J$3,'Budget 24-25'!A42)))&amp;", "&amp;(ISNUMBER(SEARCH('Backend Coding'!$J$4,'Budget 24-25'!A42)))&amp;", "&amp;(ISNUMBER(SEARCH('Backend Coding'!$J$5,'Budget 24-25'!A42)))&amp;", "&amp;(ISNUMBER(SEARCH('Backend Coding'!$J$6,'Budget 24-25'!A42)))&amp;", "&amp;(ISNUMBER(SEARCH('Backend Coding'!$J$7,'Budget 24-25'!A42)))&amp;", "&amp;(ISNUMBER(SEARCH('Backend Coding'!$J$8,'Budget 24-25'!A42)))&amp;", "&amp;(ISNUMBER(SEARCH('Backend Coding'!$J$9,'Budget 24-25'!A42)))&amp;", "&amp;(ISNUMBER(SEARCH('Backend Coding'!$J$10,'Budget 24-25'!A42)))&amp;", "&amp;(ISNUMBER(SEARCH('Backend Coding'!$J$11,'Budget 24-25'!A42)))&amp;", "&amp;(ISNUMBER(SEARCH('Backend Coding'!$J$12,'Budget 24-25'!A42)))&amp;", "&amp;(ISNUMBER(SEARCH('Backend Coding'!$J$13,'Budget 24-25'!A42)))&amp;", "&amp;(ISNUMBER(SEARCH('Backend Coding'!$J$14,'Budget 24-25'!A42)))&amp;", "&amp;(ISNUMBER(SEARCH('Backend Coding'!$J$15,'Budget 24-25'!A42)))&amp;", "&amp;(ISNUMBER(SEARCH('Backend Coding'!$J$16,'Budget 24-25'!A42)))&amp;", "&amp;(ISNUMBER(SEARCH('Backend Coding'!$J$17,'Budget 24-25'!A42)))&amp;", "&amp;(ISNUMBER(SEARCH('Backend Coding'!$J$18,'Budget 24-25'!A42)))&amp;", "&amp;(ISNUMBER(SEARCH('Backend Coding'!$J$19,'Budget 24-25'!A42)))&amp;", "&amp;(ISNUMBER(SEARCH('Backend Coding'!$J$20,'Budget 24-25'!A42)))&amp;", "&amp;(ISNUMBER(SEARCH('Backend Coding'!$J$21,'Budget 24-25'!A42)))&amp;", "&amp;(ISNUMBER(SEARCH('Backend Coding'!$J$22,'Budget 24-25'!A42)))&amp;", "&amp;(ISNUMBER(SEARCH('Backend Coding'!$J$23,'Budget 24-25'!A42)))&amp;", "&amp;(ISNUMBER(SEARCH('Backend Coding'!$J$24,'Budget 24-25'!A42)))&amp;", "&amp;(ISNUMBER(SEARCH('Backend Coding'!$J$25,'Budget 24-25'!A42)))&amp;", "&amp;(ISNUMBER(SEARCH('Backend Coding'!$J$26,'Budget 24-25'!A42)))</f>
        <v>FALSE, FALSE, FALSE, FALSE, FALSE, FALSE, FALSE, FALSE, FALSE, FALSE, FALSE, FALSE, FALSE, FALSE, FALSE, FALSE, FALSE, FALSE, FALSE, FALSE, FALSE, FALSE, FALSE, FALSE, FALSE</v>
      </c>
    </row>
    <row r="43" spans="1:21" ht="14.25" customHeight="1">
      <c r="A43" s="24" t="s">
        <v>65</v>
      </c>
      <c r="B43" s="60" t="s">
        <v>170</v>
      </c>
      <c r="C43" s="70"/>
      <c r="D43" s="70"/>
      <c r="E43" s="70"/>
      <c r="F43" s="70"/>
      <c r="G43" s="70"/>
      <c r="H43" s="71" t="s">
        <v>171</v>
      </c>
      <c r="I43" s="70"/>
      <c r="J43" s="71">
        <v>410</v>
      </c>
      <c r="K43" s="62"/>
      <c r="L43" s="62"/>
      <c r="M43" s="63"/>
      <c r="N43" s="78">
        <v>5000</v>
      </c>
      <c r="O43" s="63"/>
      <c r="P43" s="46">
        <f t="shared" si="0"/>
        <v>5000</v>
      </c>
      <c r="Q43" s="69" t="str">
        <f>(ISNUMBER(SEARCH('Backend Coding'!$B$2,'Budget 24-25'!A43)))&amp;", "&amp;(ISNUMBER(SEARCH('Backend Coding'!$B$3,'Budget 24-25'!A43)))&amp;", "&amp;(ISNUMBER(SEARCH('Backend Coding'!$B$4,'Budget 24-25'!A43)))&amp;", "&amp;(ISNUMBER(SEARCH('Backend Coding'!$B$5,'Budget 24-25'!A43)))&amp;", "&amp;(ISNUMBER(SEARCH('Backend Coding'!$B$6,'Budget 24-25'!A43)))&amp;", "&amp;(ISNUMBER(SEARCH('Backend Coding'!$B$7,'Budget 24-25'!A43)))&amp;", "&amp;(ISNUMBER(SEARCH('Backend Coding'!$B$8,'Budget 24-25'!A43)))&amp;", "&amp;(ISNUMBER(SEARCH('Backend Coding'!$B$9,'Budget 24-25'!A43)))&amp;", "&amp;(ISNUMBER(SEARCH('Backend Coding'!$B$10,'Budget 24-25'!A43)))&amp;", "&amp;(ISNUMBER(SEARCH('Backend Coding'!$B$11,'Budget 24-25'!A43)))&amp;", "&amp;(ISNUMBER(SEARCH('Backend Coding'!$B$12,'Budget 24-25'!A43)))&amp;", "&amp;(ISNUMBER(SEARCH('Backend Coding'!$B$13,'Budget 24-25'!A43)))&amp;", "&amp;(ISNUMBER(SEARCH('Backend Coding'!$B$14,'Budget 24-25'!A43)))&amp;", "&amp;(ISNUMBER(SEARCH('Backend Coding'!$B$15,'Budget 24-25'!A43)))&amp;", "&amp;(ISNUMBER(SEARCH('Backend Coding'!$B$16,'Budget 24-25'!A43)))&amp;", "&amp;(ISNUMBER(SEARCH('Backend Coding'!$B$17,'Budget 24-25'!A43)))&amp;", "&amp;(ISNUMBER(SEARCH('Backend Coding'!$B$18,'Budget 24-25'!A43)))&amp;", "&amp;(ISNUMBER(SEARCH('Backend Coding'!$B$19,'Budget 24-25'!A43)))&amp;", "&amp;(ISNUMBER(SEARCH('Backend Coding'!$B$20,'Budget 24-25'!A43)))&amp;", "&amp;(ISNUMBER(SEARCH('Backend Coding'!$B$21,'Budget 24-25'!A43)))&amp;", "&amp;(ISNUMBER(SEARCH('Backend Coding'!$B$22,'Budget 24-25'!A43)))&amp;", "&amp;(ISNUMBER(SEARCH('Backend Coding'!$B$23,'Budget 24-25'!A43)))&amp;", "&amp;(ISNUMBER(SEARCH('Backend Coding'!$B$24,'Budget 24-25'!A43)))&amp;", "&amp;(ISNUMBER(SEARCH('Backend Coding'!$B$25,'Budget 24-25'!A43)))&amp;", "&amp;(ISNUMBER(SEARCH('Backend Coding'!$B$26,'Budget 24-25'!A43)))</f>
        <v>FALSE, FALSE, FALSE, FALSE, FALSE, FALSE, FALSE, FALSE, FALSE, FALSE, FALSE, FALSE, FALSE, FALSE, FALSE, FALSE, FALSE, FALSE, FALSE, FALSE, FALSE, FALSE, FALSE, FALSE, FALSE</v>
      </c>
      <c r="R43" s="69" t="str">
        <f>(ISNUMBER(SEARCH('Backend Coding'!$D$2,'Budget 24-25'!A43)))&amp;", "&amp;(ISNUMBER(SEARCH('Backend Coding'!$D$3,'Budget 24-25'!A43)))&amp;", "&amp;(ISNUMBER(SEARCH('Backend Coding'!$D$4,'Budget 24-25'!A43)))&amp;", "&amp;(ISNUMBER(SEARCH('Backend Coding'!$D$5,'Budget 24-25'!A43)))&amp;", "&amp;(ISNUMBER(SEARCH('Backend Coding'!$D$6,'Budget 24-25'!A43)))&amp;", "&amp;(ISNUMBER(SEARCH('Backend Coding'!$D$7,'Budget 24-25'!A43)))&amp;", "&amp;(ISNUMBER(SEARCH('Backend Coding'!$D$8,'Budget 24-25'!A43)))&amp;", "&amp;(ISNUMBER(SEARCH('Backend Coding'!$D$9,'Budget 24-25'!A43)))&amp;", "&amp;(ISNUMBER(SEARCH('Backend Coding'!$D$10,'Budget 24-25'!A43)))&amp;", "&amp;(ISNUMBER(SEARCH('Backend Coding'!$D$11,'Budget 24-25'!A43)))&amp;", "&amp;(ISNUMBER(SEARCH('Backend Coding'!$D$12,'Budget 24-25'!A43)))&amp;", "&amp;(ISNUMBER(SEARCH('Backend Coding'!$D$13,'Budget 24-25'!A43)))&amp;", "&amp;(ISNUMBER(SEARCH('Backend Coding'!$D$14,'Budget 24-25'!A43)))&amp;", "&amp;(ISNUMBER(SEARCH('Backend Coding'!$D$15,'Budget 24-25'!A43)))&amp;", "&amp;(ISNUMBER(SEARCH('Backend Coding'!$D$16,'Budget 24-25'!A43)))&amp;", "&amp;(ISNUMBER(SEARCH('Backend Coding'!$D$17,'Budget 24-25'!A43)))&amp;", "&amp;(ISNUMBER(SEARCH('Backend Coding'!$D$18,'Budget 24-25'!A43)))&amp;", "&amp;(ISNUMBER(SEARCH('Backend Coding'!$D$19,'Budget 24-25'!A43)))&amp;", "&amp;(ISNUMBER(SEARCH('Backend Coding'!$D$20,'Budget 24-25'!A43)))&amp;", "&amp;(ISNUMBER(SEARCH('Backend Coding'!$D$21,'Budget 24-25'!A43)))&amp;", "&amp;(ISNUMBER(SEARCH('Backend Coding'!$D$22,'Budget 24-25'!A43)))&amp;", "&amp;(ISNUMBER(SEARCH('Backend Coding'!$D$23,'Budget 24-25'!A43)))&amp;", "&amp;(ISNUMBER(SEARCH('Backend Coding'!$D$24,'Budget 24-25'!A43)))&amp;", "&amp;(ISNUMBER(SEARCH('Backend Coding'!$D$25,'Budget 24-25'!A43)))&amp;", "&amp;(ISNUMBER(SEARCH('Backend Coding'!$D$26,'Budget 24-25'!A43)))</f>
        <v>FALSE, FALSE, FALSE, FALSE, FALSE, FALSE, FALSE, FALSE, FALSE, FALSE, FALSE, FALSE, FALSE, FALSE, FALSE, FALSE, FALSE, FALSE, FALSE, FALSE, FALSE, FALSE, FALSE, FALSE, FALSE</v>
      </c>
      <c r="S43" s="69" t="str">
        <f>(ISNUMBER(SEARCH('Backend Coding'!$F$2,'Budget 24-25'!A43)))&amp;", "&amp;(ISNUMBER(SEARCH('Backend Coding'!$F$3,'Budget 24-25'!A43)))&amp;", "&amp;(ISNUMBER(SEARCH('Backend Coding'!$F$4,'Budget 24-25'!A43)))&amp;", "&amp;(ISNUMBER(SEARCH('Backend Coding'!$F$5,'Budget 24-25'!A43)))&amp;", "&amp;(ISNUMBER(SEARCH('Backend Coding'!$F$6,'Budget 24-25'!A43)))&amp;", "&amp;(ISNUMBER(SEARCH('Backend Coding'!$F$7,'Budget 24-25'!A43)))&amp;", "&amp;(ISNUMBER(SEARCH('Backend Coding'!$F$8,'Budget 24-25'!A43)))&amp;", "&amp;(ISNUMBER(SEARCH('Backend Coding'!$F$9,'Budget 24-25'!A43)))&amp;", "&amp;(ISNUMBER(SEARCH('Backend Coding'!$F$10,'Budget 24-25'!A43)))&amp;", "&amp;(ISNUMBER(SEARCH('Backend Coding'!$F$11,'Budget 24-25'!A43)))&amp;", "&amp;(ISNUMBER(SEARCH('Backend Coding'!$F$12,'Budget 24-25'!A43)))&amp;", "&amp;(ISNUMBER(SEARCH('Backend Coding'!$F$13,'Budget 24-25'!A43)))&amp;", "&amp;(ISNUMBER(SEARCH('Backend Coding'!$F$14,'Budget 24-25'!A43)))&amp;", "&amp;(ISNUMBER(SEARCH('Backend Coding'!$F$15,'Budget 24-25'!A43)))&amp;", "&amp;(ISNUMBER(SEARCH('Backend Coding'!$F$16,'Budget 24-25'!A43)))&amp;", "&amp;(ISNUMBER(SEARCH('Backend Coding'!$F$17,'Budget 24-25'!A43)))&amp;", "&amp;(ISNUMBER(SEARCH('Backend Coding'!$F$18,'Budget 24-25'!A43)))&amp;", "&amp;(ISNUMBER(SEARCH('Backend Coding'!$F$19,'Budget 24-25'!A43)))&amp;", "&amp;(ISNUMBER(SEARCH('Backend Coding'!$F$20,'Budget 24-25'!A43)))&amp;", "&amp;(ISNUMBER(SEARCH('Backend Coding'!$F$21,'Budget 24-25'!A43)))&amp;", "&amp;(ISNUMBER(SEARCH('Backend Coding'!$F$22,'Budget 24-25'!A43)))&amp;", "&amp;(ISNUMBER(SEARCH('Backend Coding'!$F$23,'Budget 24-25'!A43)))&amp;", "&amp;(ISNUMBER(SEARCH('Backend Coding'!$F$24,'Budget 24-25'!A43)))&amp;", "&amp;(ISNUMBER(SEARCH('Backend Coding'!$F$25,'Budget 24-25'!A43)))&amp;", "&amp;(ISNUMBER(SEARCH('Backend Coding'!$F$26,'Budget 24-25'!A43)))</f>
        <v>FALSE, FALSE, FALSE, FALSE, FALSE, FALSE, FALSE, FALSE, FALSE, FALSE, FALSE, FALSE, FALSE, FALSE, FALSE, FALSE, FALSE, FALSE, FALSE, FALSE, FALSE, FALSE, FALSE, FALSE, FALSE</v>
      </c>
      <c r="T43" s="69" t="str">
        <f>(ISNUMBER(SEARCH('Backend Coding'!$H$2,'Budget 24-25'!A43)))&amp;", "&amp;(ISNUMBER(SEARCH('Backend Coding'!$H$3,'Budget 24-25'!A43)))&amp;", "&amp;(ISNUMBER(SEARCH('Backend Coding'!$H$4,'Budget 24-25'!A43)))&amp;", "&amp;(ISNUMBER(SEARCH('Backend Coding'!$H$5,'Budget 24-25'!A43)))&amp;", "&amp;(ISNUMBER(SEARCH('Backend Coding'!$H$6,'Budget 24-25'!A43)))&amp;", "&amp;(ISNUMBER(SEARCH('Backend Coding'!$H$7,'Budget 24-25'!A43)))&amp;", "&amp;(ISNUMBER(SEARCH('Backend Coding'!$H$8,'Budget 24-25'!A43)))&amp;", "&amp;(ISNUMBER(SEARCH('Backend Coding'!$H$9,'Budget 24-25'!A43)))&amp;", "&amp;(ISNUMBER(SEARCH('Backend Coding'!$H$10,'Budget 24-25'!A43)))&amp;", "&amp;(ISNUMBER(SEARCH('Backend Coding'!$H$11,'Budget 24-25'!A43)))&amp;", "&amp;(ISNUMBER(SEARCH('Backend Coding'!$H$12,'Budget 24-25'!A43)))&amp;", "&amp;(ISNUMBER(SEARCH('Backend Coding'!$H$13,'Budget 24-25'!A43)))&amp;", "&amp;(ISNUMBER(SEARCH('Backend Coding'!$H$14,'Budget 24-25'!A43)))&amp;", "&amp;(ISNUMBER(SEARCH('Backend Coding'!$H$15,'Budget 24-25'!A43)))&amp;", "&amp;(ISNUMBER(SEARCH('Backend Coding'!$H$16,'Budget 24-25'!A43)))&amp;", "&amp;(ISNUMBER(SEARCH('Backend Coding'!$H$17,'Budget 24-25'!A43)))&amp;", "&amp;(ISNUMBER(SEARCH('Backend Coding'!$H$18,'Budget 24-25'!A43)))&amp;", "&amp;(ISNUMBER(SEARCH('Backend Coding'!$H$19,'Budget 24-25'!A43)))&amp;", "&amp;(ISNUMBER(SEARCH('Backend Coding'!$H$20,'Budget 24-25'!A43)))&amp;", "&amp;(ISNUMBER(SEARCH('Backend Coding'!$H$21,'Budget 24-25'!A43)))&amp;", "&amp;(ISNUMBER(SEARCH('Backend Coding'!$H$22,'Budget 24-25'!A43)))&amp;", "&amp;(ISNUMBER(SEARCH('Backend Coding'!$H$23,'Budget 24-25'!A43)))&amp;", "&amp;(ISNUMBER(SEARCH('Backend Coding'!$H$24,'Budget 24-25'!A43)))&amp;", "&amp;(ISNUMBER(SEARCH('Backend Coding'!$H$25,'Budget 24-25'!A43)))&amp;", "&amp;(ISNUMBER(SEARCH('Backend Coding'!$H$26,'Budget 24-25'!A43)))</f>
        <v>FALSE, FALSE, FALSE, FALSE, FALSE, FALSE, FALSE, FALSE, FALSE, FALSE, FALSE, FALSE, FALSE, FALSE, FALSE, FALSE, FALSE, FALSE, FALSE, FALSE, FALSE, FALSE, FALSE, FALSE, FALSE</v>
      </c>
      <c r="U43" s="69" t="str">
        <f>(ISNUMBER(SEARCH('Backend Coding'!$J$2,'Budget 24-25'!A43)))&amp;", "&amp;(ISNUMBER(SEARCH('Backend Coding'!$J$3,'Budget 24-25'!A43)))&amp;", "&amp;(ISNUMBER(SEARCH('Backend Coding'!$J$4,'Budget 24-25'!A43)))&amp;", "&amp;(ISNUMBER(SEARCH('Backend Coding'!$J$5,'Budget 24-25'!A43)))&amp;", "&amp;(ISNUMBER(SEARCH('Backend Coding'!$J$6,'Budget 24-25'!A43)))&amp;", "&amp;(ISNUMBER(SEARCH('Backend Coding'!$J$7,'Budget 24-25'!A43)))&amp;", "&amp;(ISNUMBER(SEARCH('Backend Coding'!$J$8,'Budget 24-25'!A43)))&amp;", "&amp;(ISNUMBER(SEARCH('Backend Coding'!$J$9,'Budget 24-25'!A43)))&amp;", "&amp;(ISNUMBER(SEARCH('Backend Coding'!$J$10,'Budget 24-25'!A43)))&amp;", "&amp;(ISNUMBER(SEARCH('Backend Coding'!$J$11,'Budget 24-25'!A43)))&amp;", "&amp;(ISNUMBER(SEARCH('Backend Coding'!$J$12,'Budget 24-25'!A43)))&amp;", "&amp;(ISNUMBER(SEARCH('Backend Coding'!$J$13,'Budget 24-25'!A43)))&amp;", "&amp;(ISNUMBER(SEARCH('Backend Coding'!$J$14,'Budget 24-25'!A43)))&amp;", "&amp;(ISNUMBER(SEARCH('Backend Coding'!$J$15,'Budget 24-25'!A43)))&amp;", "&amp;(ISNUMBER(SEARCH('Backend Coding'!$J$16,'Budget 24-25'!A43)))&amp;", "&amp;(ISNUMBER(SEARCH('Backend Coding'!$J$17,'Budget 24-25'!A43)))&amp;", "&amp;(ISNUMBER(SEARCH('Backend Coding'!$J$18,'Budget 24-25'!A43)))&amp;", "&amp;(ISNUMBER(SEARCH('Backend Coding'!$J$19,'Budget 24-25'!A43)))&amp;", "&amp;(ISNUMBER(SEARCH('Backend Coding'!$J$20,'Budget 24-25'!A43)))&amp;", "&amp;(ISNUMBER(SEARCH('Backend Coding'!$J$21,'Budget 24-25'!A43)))&amp;", "&amp;(ISNUMBER(SEARCH('Backend Coding'!$J$22,'Budget 24-25'!A43)))&amp;", "&amp;(ISNUMBER(SEARCH('Backend Coding'!$J$23,'Budget 24-25'!A43)))&amp;", "&amp;(ISNUMBER(SEARCH('Backend Coding'!$J$24,'Budget 24-25'!A43)))&amp;", "&amp;(ISNUMBER(SEARCH('Backend Coding'!$J$25,'Budget 24-25'!A43)))&amp;", "&amp;(ISNUMBER(SEARCH('Backend Coding'!$J$26,'Budget 24-25'!A43)))</f>
        <v>FALSE, FALSE, FALSE, FALSE, FALSE, FALSE, FALSE, FALSE, FALSE, FALSE, FALSE, FALSE, FALSE, FALSE, FALSE, FALSE, FALSE, FALSE, FALSE, FALSE, FALSE, FALSE, FALSE, FALSE, FALSE</v>
      </c>
    </row>
    <row r="44" spans="1:21" ht="14.25" customHeight="1">
      <c r="A44" s="24" t="s">
        <v>69</v>
      </c>
      <c r="B44" s="60" t="s">
        <v>172</v>
      </c>
      <c r="C44" s="66"/>
      <c r="D44" s="67">
        <v>0.66669999999999996</v>
      </c>
      <c r="E44" s="67" t="s">
        <v>147</v>
      </c>
      <c r="F44" s="66"/>
      <c r="G44" s="66"/>
      <c r="H44" s="67" t="s">
        <v>173</v>
      </c>
      <c r="I44" s="66"/>
      <c r="J44" s="67">
        <v>112</v>
      </c>
      <c r="K44" s="62"/>
      <c r="L44" s="62"/>
      <c r="M44" s="63"/>
      <c r="N44" s="63">
        <f>'Budget 23-24'!N44*1.05</f>
        <v>41895</v>
      </c>
      <c r="O44" s="63"/>
      <c r="P44" s="46">
        <f t="shared" si="0"/>
        <v>41895</v>
      </c>
      <c r="Q44" s="69" t="str">
        <f>(ISNUMBER(SEARCH('Backend Coding'!$B$2,'Budget 24-25'!A44)))&amp;", "&amp;(ISNUMBER(SEARCH('Backend Coding'!$B$3,'Budget 24-25'!A44)))&amp;", "&amp;(ISNUMBER(SEARCH('Backend Coding'!$B$4,'Budget 24-25'!A44)))&amp;", "&amp;(ISNUMBER(SEARCH('Backend Coding'!$B$5,'Budget 24-25'!A44)))&amp;", "&amp;(ISNUMBER(SEARCH('Backend Coding'!$B$6,'Budget 24-25'!A44)))&amp;", "&amp;(ISNUMBER(SEARCH('Backend Coding'!$B$7,'Budget 24-25'!A44)))&amp;", "&amp;(ISNUMBER(SEARCH('Backend Coding'!$B$8,'Budget 24-25'!A44)))&amp;", "&amp;(ISNUMBER(SEARCH('Backend Coding'!$B$9,'Budget 24-25'!A44)))&amp;", "&amp;(ISNUMBER(SEARCH('Backend Coding'!$B$10,'Budget 24-25'!A44)))&amp;", "&amp;(ISNUMBER(SEARCH('Backend Coding'!$B$11,'Budget 24-25'!A44)))&amp;", "&amp;(ISNUMBER(SEARCH('Backend Coding'!$B$12,'Budget 24-25'!A44)))&amp;", "&amp;(ISNUMBER(SEARCH('Backend Coding'!$B$13,'Budget 24-25'!A44)))&amp;", "&amp;(ISNUMBER(SEARCH('Backend Coding'!$B$14,'Budget 24-25'!A44)))&amp;", "&amp;(ISNUMBER(SEARCH('Backend Coding'!$B$15,'Budget 24-25'!A44)))&amp;", "&amp;(ISNUMBER(SEARCH('Backend Coding'!$B$16,'Budget 24-25'!A44)))&amp;", "&amp;(ISNUMBER(SEARCH('Backend Coding'!$B$17,'Budget 24-25'!A44)))&amp;", "&amp;(ISNUMBER(SEARCH('Backend Coding'!$B$18,'Budget 24-25'!A44)))&amp;", "&amp;(ISNUMBER(SEARCH('Backend Coding'!$B$19,'Budget 24-25'!A44)))&amp;", "&amp;(ISNUMBER(SEARCH('Backend Coding'!$B$20,'Budget 24-25'!A44)))&amp;", "&amp;(ISNUMBER(SEARCH('Backend Coding'!$B$21,'Budget 24-25'!A44)))&amp;", "&amp;(ISNUMBER(SEARCH('Backend Coding'!$B$22,'Budget 24-25'!A44)))&amp;", "&amp;(ISNUMBER(SEARCH('Backend Coding'!$B$23,'Budget 24-25'!A44)))&amp;", "&amp;(ISNUMBER(SEARCH('Backend Coding'!$B$24,'Budget 24-25'!A44)))&amp;", "&amp;(ISNUMBER(SEARCH('Backend Coding'!$B$25,'Budget 24-25'!A44)))&amp;", "&amp;(ISNUMBER(SEARCH('Backend Coding'!$B$26,'Budget 24-25'!A44)))</f>
        <v>FALSE, FALSE, FALSE, FALSE, FALSE, FALSE, FALSE, FALSE, FALSE, FALSE, FALSE, FALSE, FALSE, FALSE, FALSE, FALSE, FALSE, FALSE, FALSE, FALSE, FALSE, FALSE, FALSE, FALSE, FALSE</v>
      </c>
      <c r="R44" s="69" t="str">
        <f>(ISNUMBER(SEARCH('Backend Coding'!$D$2,'Budget 24-25'!A44)))&amp;", "&amp;(ISNUMBER(SEARCH('Backend Coding'!$D$3,'Budget 24-25'!A44)))&amp;", "&amp;(ISNUMBER(SEARCH('Backend Coding'!$D$4,'Budget 24-25'!A44)))&amp;", "&amp;(ISNUMBER(SEARCH('Backend Coding'!$D$5,'Budget 24-25'!A44)))&amp;", "&amp;(ISNUMBER(SEARCH('Backend Coding'!$D$6,'Budget 24-25'!A44)))&amp;", "&amp;(ISNUMBER(SEARCH('Backend Coding'!$D$7,'Budget 24-25'!A44)))&amp;", "&amp;(ISNUMBER(SEARCH('Backend Coding'!$D$8,'Budget 24-25'!A44)))&amp;", "&amp;(ISNUMBER(SEARCH('Backend Coding'!$D$9,'Budget 24-25'!A44)))&amp;", "&amp;(ISNUMBER(SEARCH('Backend Coding'!$D$10,'Budget 24-25'!A44)))&amp;", "&amp;(ISNUMBER(SEARCH('Backend Coding'!$D$11,'Budget 24-25'!A44)))&amp;", "&amp;(ISNUMBER(SEARCH('Backend Coding'!$D$12,'Budget 24-25'!A44)))&amp;", "&amp;(ISNUMBER(SEARCH('Backend Coding'!$D$13,'Budget 24-25'!A44)))&amp;", "&amp;(ISNUMBER(SEARCH('Backend Coding'!$D$14,'Budget 24-25'!A44)))&amp;", "&amp;(ISNUMBER(SEARCH('Backend Coding'!$D$15,'Budget 24-25'!A44)))&amp;", "&amp;(ISNUMBER(SEARCH('Backend Coding'!$D$16,'Budget 24-25'!A44)))&amp;", "&amp;(ISNUMBER(SEARCH('Backend Coding'!$D$17,'Budget 24-25'!A44)))&amp;", "&amp;(ISNUMBER(SEARCH('Backend Coding'!$D$18,'Budget 24-25'!A44)))&amp;", "&amp;(ISNUMBER(SEARCH('Backend Coding'!$D$19,'Budget 24-25'!A44)))&amp;", "&amp;(ISNUMBER(SEARCH('Backend Coding'!$D$20,'Budget 24-25'!A44)))&amp;", "&amp;(ISNUMBER(SEARCH('Backend Coding'!$D$21,'Budget 24-25'!A44)))&amp;", "&amp;(ISNUMBER(SEARCH('Backend Coding'!$D$22,'Budget 24-25'!A44)))&amp;", "&amp;(ISNUMBER(SEARCH('Backend Coding'!$D$23,'Budget 24-25'!A44)))&amp;", "&amp;(ISNUMBER(SEARCH('Backend Coding'!$D$24,'Budget 24-25'!A44)))&amp;", "&amp;(ISNUMBER(SEARCH('Backend Coding'!$D$25,'Budget 24-25'!A44)))&amp;", "&amp;(ISNUMBER(SEARCH('Backend Coding'!$D$26,'Budget 24-25'!A44)))</f>
        <v>FALSE, FALSE, FALSE, FALSE, FALSE, FALSE, FALSE, FALSE, FALSE, FALSE, FALSE, FALSE, FALSE, FALSE, FALSE, FALSE, FALSE, FALSE, FALSE, FALSE, FALSE, FALSE, FALSE, FALSE, FALSE</v>
      </c>
      <c r="S44" s="69" t="str">
        <f>(ISNUMBER(SEARCH('Backend Coding'!$F$2,'Budget 24-25'!A44)))&amp;", "&amp;(ISNUMBER(SEARCH('Backend Coding'!$F$3,'Budget 24-25'!A44)))&amp;", "&amp;(ISNUMBER(SEARCH('Backend Coding'!$F$4,'Budget 24-25'!A44)))&amp;", "&amp;(ISNUMBER(SEARCH('Backend Coding'!$F$5,'Budget 24-25'!A44)))&amp;", "&amp;(ISNUMBER(SEARCH('Backend Coding'!$F$6,'Budget 24-25'!A44)))&amp;", "&amp;(ISNUMBER(SEARCH('Backend Coding'!$F$7,'Budget 24-25'!A44)))&amp;", "&amp;(ISNUMBER(SEARCH('Backend Coding'!$F$8,'Budget 24-25'!A44)))&amp;", "&amp;(ISNUMBER(SEARCH('Backend Coding'!$F$9,'Budget 24-25'!A44)))&amp;", "&amp;(ISNUMBER(SEARCH('Backend Coding'!$F$10,'Budget 24-25'!A44)))&amp;", "&amp;(ISNUMBER(SEARCH('Backend Coding'!$F$11,'Budget 24-25'!A44)))&amp;", "&amp;(ISNUMBER(SEARCH('Backend Coding'!$F$12,'Budget 24-25'!A44)))&amp;", "&amp;(ISNUMBER(SEARCH('Backend Coding'!$F$13,'Budget 24-25'!A44)))&amp;", "&amp;(ISNUMBER(SEARCH('Backend Coding'!$F$14,'Budget 24-25'!A44)))&amp;", "&amp;(ISNUMBER(SEARCH('Backend Coding'!$F$15,'Budget 24-25'!A44)))&amp;", "&amp;(ISNUMBER(SEARCH('Backend Coding'!$F$16,'Budget 24-25'!A44)))&amp;", "&amp;(ISNUMBER(SEARCH('Backend Coding'!$F$17,'Budget 24-25'!A44)))&amp;", "&amp;(ISNUMBER(SEARCH('Backend Coding'!$F$18,'Budget 24-25'!A44)))&amp;", "&amp;(ISNUMBER(SEARCH('Backend Coding'!$F$19,'Budget 24-25'!A44)))&amp;", "&amp;(ISNUMBER(SEARCH('Backend Coding'!$F$20,'Budget 24-25'!A44)))&amp;", "&amp;(ISNUMBER(SEARCH('Backend Coding'!$F$21,'Budget 24-25'!A44)))&amp;", "&amp;(ISNUMBER(SEARCH('Backend Coding'!$F$22,'Budget 24-25'!A44)))&amp;", "&amp;(ISNUMBER(SEARCH('Backend Coding'!$F$23,'Budget 24-25'!A44)))&amp;", "&amp;(ISNUMBER(SEARCH('Backend Coding'!$F$24,'Budget 24-25'!A44)))&amp;", "&amp;(ISNUMBER(SEARCH('Backend Coding'!$F$25,'Budget 24-25'!A44)))&amp;", "&amp;(ISNUMBER(SEARCH('Backend Coding'!$F$26,'Budget 24-25'!A44)))</f>
        <v>FALSE, FALSE, FALSE, FALSE, FALSE, FALSE, FALSE, FALSE, FALSE, FALSE, FALSE, FALSE, FALSE, FALSE, FALSE, FALSE, FALSE, FALSE, FALSE, FALSE, FALSE, FALSE, FALSE, FALSE, FALSE</v>
      </c>
      <c r="T44" s="69" t="str">
        <f>(ISNUMBER(SEARCH('Backend Coding'!$H$2,'Budget 24-25'!A44)))&amp;", "&amp;(ISNUMBER(SEARCH('Backend Coding'!$H$3,'Budget 24-25'!A44)))&amp;", "&amp;(ISNUMBER(SEARCH('Backend Coding'!$H$4,'Budget 24-25'!A44)))&amp;", "&amp;(ISNUMBER(SEARCH('Backend Coding'!$H$5,'Budget 24-25'!A44)))&amp;", "&amp;(ISNUMBER(SEARCH('Backend Coding'!$H$6,'Budget 24-25'!A44)))&amp;", "&amp;(ISNUMBER(SEARCH('Backend Coding'!$H$7,'Budget 24-25'!A44)))&amp;", "&amp;(ISNUMBER(SEARCH('Backend Coding'!$H$8,'Budget 24-25'!A44)))&amp;", "&amp;(ISNUMBER(SEARCH('Backend Coding'!$H$9,'Budget 24-25'!A44)))&amp;", "&amp;(ISNUMBER(SEARCH('Backend Coding'!$H$10,'Budget 24-25'!A44)))&amp;", "&amp;(ISNUMBER(SEARCH('Backend Coding'!$H$11,'Budget 24-25'!A44)))&amp;", "&amp;(ISNUMBER(SEARCH('Backend Coding'!$H$12,'Budget 24-25'!A44)))&amp;", "&amp;(ISNUMBER(SEARCH('Backend Coding'!$H$13,'Budget 24-25'!A44)))&amp;", "&amp;(ISNUMBER(SEARCH('Backend Coding'!$H$14,'Budget 24-25'!A44)))&amp;", "&amp;(ISNUMBER(SEARCH('Backend Coding'!$H$15,'Budget 24-25'!A44)))&amp;", "&amp;(ISNUMBER(SEARCH('Backend Coding'!$H$16,'Budget 24-25'!A44)))&amp;", "&amp;(ISNUMBER(SEARCH('Backend Coding'!$H$17,'Budget 24-25'!A44)))&amp;", "&amp;(ISNUMBER(SEARCH('Backend Coding'!$H$18,'Budget 24-25'!A44)))&amp;", "&amp;(ISNUMBER(SEARCH('Backend Coding'!$H$19,'Budget 24-25'!A44)))&amp;", "&amp;(ISNUMBER(SEARCH('Backend Coding'!$H$20,'Budget 24-25'!A44)))&amp;", "&amp;(ISNUMBER(SEARCH('Backend Coding'!$H$21,'Budget 24-25'!A44)))&amp;", "&amp;(ISNUMBER(SEARCH('Backend Coding'!$H$22,'Budget 24-25'!A44)))&amp;", "&amp;(ISNUMBER(SEARCH('Backend Coding'!$H$23,'Budget 24-25'!A44)))&amp;", "&amp;(ISNUMBER(SEARCH('Backend Coding'!$H$24,'Budget 24-25'!A44)))&amp;", "&amp;(ISNUMBER(SEARCH('Backend Coding'!$H$25,'Budget 24-25'!A44)))&amp;", "&amp;(ISNUMBER(SEARCH('Backend Coding'!$H$26,'Budget 24-25'!A44)))</f>
        <v>FALSE, FALSE, FALSE, FALSE, FALSE, FALSE, FALSE, FALSE, FALSE, FALSE, FALSE, FALSE, FALSE, FALSE, FALSE, FALSE, FALSE, FALSE, FALSE, FALSE, FALSE, FALSE, FALSE, FALSE, FALSE</v>
      </c>
      <c r="U44" s="69" t="str">
        <f>(ISNUMBER(SEARCH('Backend Coding'!$J$2,'Budget 24-25'!A44)))&amp;", "&amp;(ISNUMBER(SEARCH('Backend Coding'!$J$3,'Budget 24-25'!A44)))&amp;", "&amp;(ISNUMBER(SEARCH('Backend Coding'!$J$4,'Budget 24-25'!A44)))&amp;", "&amp;(ISNUMBER(SEARCH('Backend Coding'!$J$5,'Budget 24-25'!A44)))&amp;", "&amp;(ISNUMBER(SEARCH('Backend Coding'!$J$6,'Budget 24-25'!A44)))&amp;", "&amp;(ISNUMBER(SEARCH('Backend Coding'!$J$7,'Budget 24-25'!A44)))&amp;", "&amp;(ISNUMBER(SEARCH('Backend Coding'!$J$8,'Budget 24-25'!A44)))&amp;", "&amp;(ISNUMBER(SEARCH('Backend Coding'!$J$9,'Budget 24-25'!A44)))&amp;", "&amp;(ISNUMBER(SEARCH('Backend Coding'!$J$10,'Budget 24-25'!A44)))&amp;", "&amp;(ISNUMBER(SEARCH('Backend Coding'!$J$11,'Budget 24-25'!A44)))&amp;", "&amp;(ISNUMBER(SEARCH('Backend Coding'!$J$12,'Budget 24-25'!A44)))&amp;", "&amp;(ISNUMBER(SEARCH('Backend Coding'!$J$13,'Budget 24-25'!A44)))&amp;", "&amp;(ISNUMBER(SEARCH('Backend Coding'!$J$14,'Budget 24-25'!A44)))&amp;", "&amp;(ISNUMBER(SEARCH('Backend Coding'!$J$15,'Budget 24-25'!A44)))&amp;", "&amp;(ISNUMBER(SEARCH('Backend Coding'!$J$16,'Budget 24-25'!A44)))&amp;", "&amp;(ISNUMBER(SEARCH('Backend Coding'!$J$17,'Budget 24-25'!A44)))&amp;", "&amp;(ISNUMBER(SEARCH('Backend Coding'!$J$18,'Budget 24-25'!A44)))&amp;", "&amp;(ISNUMBER(SEARCH('Backend Coding'!$J$19,'Budget 24-25'!A44)))&amp;", "&amp;(ISNUMBER(SEARCH('Backend Coding'!$J$20,'Budget 24-25'!A44)))&amp;", "&amp;(ISNUMBER(SEARCH('Backend Coding'!$J$21,'Budget 24-25'!A44)))&amp;", "&amp;(ISNUMBER(SEARCH('Backend Coding'!$J$22,'Budget 24-25'!A44)))&amp;", "&amp;(ISNUMBER(SEARCH('Backend Coding'!$J$23,'Budget 24-25'!A44)))&amp;", "&amp;(ISNUMBER(SEARCH('Backend Coding'!$J$24,'Budget 24-25'!A44)))&amp;", "&amp;(ISNUMBER(SEARCH('Backend Coding'!$J$25,'Budget 24-25'!A44)))&amp;", "&amp;(ISNUMBER(SEARCH('Backend Coding'!$J$26,'Budget 24-25'!A44)))</f>
        <v>FALSE, FALSE, FALSE, FALSE, FALSE, FALSE, FALSE, FALSE, FALSE, FALSE, FALSE, FALSE, FALSE, FALSE, FALSE, FALSE, FALSE, FALSE, FALSE, FALSE, FALSE, FALSE, FALSE, FALSE, FALSE</v>
      </c>
    </row>
    <row r="45" spans="1:21" ht="14.25" customHeight="1">
      <c r="A45" s="24" t="s">
        <v>22</v>
      </c>
      <c r="B45" s="60" t="s">
        <v>174</v>
      </c>
      <c r="C45" s="71" t="s">
        <v>164</v>
      </c>
      <c r="D45" s="70"/>
      <c r="E45" s="70"/>
      <c r="F45" s="70"/>
      <c r="G45" s="71" t="s">
        <v>175</v>
      </c>
      <c r="H45" s="70"/>
      <c r="I45" s="70"/>
      <c r="J45" s="71">
        <v>470</v>
      </c>
      <c r="K45" s="62"/>
      <c r="L45" s="62"/>
      <c r="M45" s="63">
        <v>6582.18</v>
      </c>
      <c r="N45" s="63"/>
      <c r="O45" s="63"/>
      <c r="P45" s="46">
        <f t="shared" si="0"/>
        <v>6582.18</v>
      </c>
      <c r="Q45" s="69" t="str">
        <f>(ISNUMBER(SEARCH('Backend Coding'!$B$2,'Budget 24-25'!A45)))&amp;", "&amp;(ISNUMBER(SEARCH('Backend Coding'!$B$3,'Budget 24-25'!A45)))&amp;", "&amp;(ISNUMBER(SEARCH('Backend Coding'!$B$4,'Budget 24-25'!A45)))&amp;", "&amp;(ISNUMBER(SEARCH('Backend Coding'!$B$5,'Budget 24-25'!A45)))&amp;", "&amp;(ISNUMBER(SEARCH('Backend Coding'!$B$6,'Budget 24-25'!A45)))&amp;", "&amp;(ISNUMBER(SEARCH('Backend Coding'!$B$7,'Budget 24-25'!A45)))&amp;", "&amp;(ISNUMBER(SEARCH('Backend Coding'!$B$8,'Budget 24-25'!A45)))&amp;", "&amp;(ISNUMBER(SEARCH('Backend Coding'!$B$9,'Budget 24-25'!A45)))&amp;", "&amp;(ISNUMBER(SEARCH('Backend Coding'!$B$10,'Budget 24-25'!A45)))&amp;", "&amp;(ISNUMBER(SEARCH('Backend Coding'!$B$11,'Budget 24-25'!A45)))&amp;", "&amp;(ISNUMBER(SEARCH('Backend Coding'!$B$12,'Budget 24-25'!A45)))&amp;", "&amp;(ISNUMBER(SEARCH('Backend Coding'!$B$13,'Budget 24-25'!A45)))&amp;", "&amp;(ISNUMBER(SEARCH('Backend Coding'!$B$14,'Budget 24-25'!A45)))&amp;", "&amp;(ISNUMBER(SEARCH('Backend Coding'!$B$15,'Budget 24-25'!A45)))&amp;", "&amp;(ISNUMBER(SEARCH('Backend Coding'!$B$16,'Budget 24-25'!A45)))&amp;", "&amp;(ISNUMBER(SEARCH('Backend Coding'!$B$17,'Budget 24-25'!A45)))&amp;", "&amp;(ISNUMBER(SEARCH('Backend Coding'!$B$18,'Budget 24-25'!A45)))&amp;", "&amp;(ISNUMBER(SEARCH('Backend Coding'!$B$19,'Budget 24-25'!A45)))&amp;", "&amp;(ISNUMBER(SEARCH('Backend Coding'!$B$20,'Budget 24-25'!A45)))&amp;", "&amp;(ISNUMBER(SEARCH('Backend Coding'!$B$21,'Budget 24-25'!A45)))&amp;", "&amp;(ISNUMBER(SEARCH('Backend Coding'!$B$22,'Budget 24-25'!A45)))&amp;", "&amp;(ISNUMBER(SEARCH('Backend Coding'!$B$23,'Budget 24-25'!A45)))&amp;", "&amp;(ISNUMBER(SEARCH('Backend Coding'!$B$24,'Budget 24-25'!A45)))&amp;", "&amp;(ISNUMBER(SEARCH('Backend Coding'!$B$25,'Budget 24-25'!A45)))&amp;", "&amp;(ISNUMBER(SEARCH('Backend Coding'!$B$26,'Budget 24-25'!A45)))</f>
        <v>FALSE, FALSE, FALSE, FALSE, FALSE, FALSE, FALSE, FALSE, FALSE, FALSE, FALSE, FALSE, FALSE, FALSE, FALSE, FALSE, FALSE, FALSE, FALSE, FALSE, FALSE, FALSE, FALSE, FALSE, FALSE</v>
      </c>
      <c r="R45" s="69" t="str">
        <f>(ISNUMBER(SEARCH('Backend Coding'!$D$2,'Budget 24-25'!A45)))&amp;", "&amp;(ISNUMBER(SEARCH('Backend Coding'!$D$3,'Budget 24-25'!A45)))&amp;", "&amp;(ISNUMBER(SEARCH('Backend Coding'!$D$4,'Budget 24-25'!A45)))&amp;", "&amp;(ISNUMBER(SEARCH('Backend Coding'!$D$5,'Budget 24-25'!A45)))&amp;", "&amp;(ISNUMBER(SEARCH('Backend Coding'!$D$6,'Budget 24-25'!A45)))&amp;", "&amp;(ISNUMBER(SEARCH('Backend Coding'!$D$7,'Budget 24-25'!A45)))&amp;", "&amp;(ISNUMBER(SEARCH('Backend Coding'!$D$8,'Budget 24-25'!A45)))&amp;", "&amp;(ISNUMBER(SEARCH('Backend Coding'!$D$9,'Budget 24-25'!A45)))&amp;", "&amp;(ISNUMBER(SEARCH('Backend Coding'!$D$10,'Budget 24-25'!A45)))&amp;", "&amp;(ISNUMBER(SEARCH('Backend Coding'!$D$11,'Budget 24-25'!A45)))&amp;", "&amp;(ISNUMBER(SEARCH('Backend Coding'!$D$12,'Budget 24-25'!A45)))&amp;", "&amp;(ISNUMBER(SEARCH('Backend Coding'!$D$13,'Budget 24-25'!A45)))&amp;", "&amp;(ISNUMBER(SEARCH('Backend Coding'!$D$14,'Budget 24-25'!A45)))&amp;", "&amp;(ISNUMBER(SEARCH('Backend Coding'!$D$15,'Budget 24-25'!A45)))&amp;", "&amp;(ISNUMBER(SEARCH('Backend Coding'!$D$16,'Budget 24-25'!A45)))&amp;", "&amp;(ISNUMBER(SEARCH('Backend Coding'!$D$17,'Budget 24-25'!A45)))&amp;", "&amp;(ISNUMBER(SEARCH('Backend Coding'!$D$18,'Budget 24-25'!A45)))&amp;", "&amp;(ISNUMBER(SEARCH('Backend Coding'!$D$19,'Budget 24-25'!A45)))&amp;", "&amp;(ISNUMBER(SEARCH('Backend Coding'!$D$20,'Budget 24-25'!A45)))&amp;", "&amp;(ISNUMBER(SEARCH('Backend Coding'!$D$21,'Budget 24-25'!A45)))&amp;", "&amp;(ISNUMBER(SEARCH('Backend Coding'!$D$22,'Budget 24-25'!A45)))&amp;", "&amp;(ISNUMBER(SEARCH('Backend Coding'!$D$23,'Budget 24-25'!A45)))&amp;", "&amp;(ISNUMBER(SEARCH('Backend Coding'!$D$24,'Budget 24-25'!A45)))&amp;", "&amp;(ISNUMBER(SEARCH('Backend Coding'!$D$25,'Budget 24-25'!A45)))&amp;", "&amp;(ISNUMBER(SEARCH('Backend Coding'!$D$26,'Budget 24-25'!A45)))</f>
        <v>FALSE, FALSE, FALSE, FALSE, FALSE, FALSE, FALSE, FALSE, FALSE, FALSE, FALSE, FALSE, FALSE, FALSE, FALSE, FALSE, FALSE, FALSE, FALSE, FALSE, FALSE, FALSE, FALSE, FALSE, FALSE</v>
      </c>
      <c r="S45" s="69" t="str">
        <f>(ISNUMBER(SEARCH('Backend Coding'!$F$2,'Budget 24-25'!A45)))&amp;", "&amp;(ISNUMBER(SEARCH('Backend Coding'!$F$3,'Budget 24-25'!A45)))&amp;", "&amp;(ISNUMBER(SEARCH('Backend Coding'!$F$4,'Budget 24-25'!A45)))&amp;", "&amp;(ISNUMBER(SEARCH('Backend Coding'!$F$5,'Budget 24-25'!A45)))&amp;", "&amp;(ISNUMBER(SEARCH('Backend Coding'!$F$6,'Budget 24-25'!A45)))&amp;", "&amp;(ISNUMBER(SEARCH('Backend Coding'!$F$7,'Budget 24-25'!A45)))&amp;", "&amp;(ISNUMBER(SEARCH('Backend Coding'!$F$8,'Budget 24-25'!A45)))&amp;", "&amp;(ISNUMBER(SEARCH('Backend Coding'!$F$9,'Budget 24-25'!A45)))&amp;", "&amp;(ISNUMBER(SEARCH('Backend Coding'!$F$10,'Budget 24-25'!A45)))&amp;", "&amp;(ISNUMBER(SEARCH('Backend Coding'!$F$11,'Budget 24-25'!A45)))&amp;", "&amp;(ISNUMBER(SEARCH('Backend Coding'!$F$12,'Budget 24-25'!A45)))&amp;", "&amp;(ISNUMBER(SEARCH('Backend Coding'!$F$13,'Budget 24-25'!A45)))&amp;", "&amp;(ISNUMBER(SEARCH('Backend Coding'!$F$14,'Budget 24-25'!A45)))&amp;", "&amp;(ISNUMBER(SEARCH('Backend Coding'!$F$15,'Budget 24-25'!A45)))&amp;", "&amp;(ISNUMBER(SEARCH('Backend Coding'!$F$16,'Budget 24-25'!A45)))&amp;", "&amp;(ISNUMBER(SEARCH('Backend Coding'!$F$17,'Budget 24-25'!A45)))&amp;", "&amp;(ISNUMBER(SEARCH('Backend Coding'!$F$18,'Budget 24-25'!A45)))&amp;", "&amp;(ISNUMBER(SEARCH('Backend Coding'!$F$19,'Budget 24-25'!A45)))&amp;", "&amp;(ISNUMBER(SEARCH('Backend Coding'!$F$20,'Budget 24-25'!A45)))&amp;", "&amp;(ISNUMBER(SEARCH('Backend Coding'!$F$21,'Budget 24-25'!A45)))&amp;", "&amp;(ISNUMBER(SEARCH('Backend Coding'!$F$22,'Budget 24-25'!A45)))&amp;", "&amp;(ISNUMBER(SEARCH('Backend Coding'!$F$23,'Budget 24-25'!A45)))&amp;", "&amp;(ISNUMBER(SEARCH('Backend Coding'!$F$24,'Budget 24-25'!A45)))&amp;", "&amp;(ISNUMBER(SEARCH('Backend Coding'!$F$25,'Budget 24-25'!A45)))&amp;", "&amp;(ISNUMBER(SEARCH('Backend Coding'!$F$26,'Budget 24-25'!A45)))</f>
        <v>FALSE, FALSE, FALSE, FALSE, FALSE, FALSE, FALSE, FALSE, FALSE, FALSE, FALSE, FALSE, FALSE, FALSE, FALSE, FALSE, FALSE, FALSE, FALSE, FALSE, FALSE, FALSE, FALSE, FALSE, FALSE</v>
      </c>
      <c r="T45" s="69" t="str">
        <f>(ISNUMBER(SEARCH('Backend Coding'!$H$2,'Budget 24-25'!A45)))&amp;", "&amp;(ISNUMBER(SEARCH('Backend Coding'!$H$3,'Budget 24-25'!A45)))&amp;", "&amp;(ISNUMBER(SEARCH('Backend Coding'!$H$4,'Budget 24-25'!A45)))&amp;", "&amp;(ISNUMBER(SEARCH('Backend Coding'!$H$5,'Budget 24-25'!A45)))&amp;", "&amp;(ISNUMBER(SEARCH('Backend Coding'!$H$6,'Budget 24-25'!A45)))&amp;", "&amp;(ISNUMBER(SEARCH('Backend Coding'!$H$7,'Budget 24-25'!A45)))&amp;", "&amp;(ISNUMBER(SEARCH('Backend Coding'!$H$8,'Budget 24-25'!A45)))&amp;", "&amp;(ISNUMBER(SEARCH('Backend Coding'!$H$9,'Budget 24-25'!A45)))&amp;", "&amp;(ISNUMBER(SEARCH('Backend Coding'!$H$10,'Budget 24-25'!A45)))&amp;", "&amp;(ISNUMBER(SEARCH('Backend Coding'!$H$11,'Budget 24-25'!A45)))&amp;", "&amp;(ISNUMBER(SEARCH('Backend Coding'!$H$12,'Budget 24-25'!A45)))&amp;", "&amp;(ISNUMBER(SEARCH('Backend Coding'!$H$13,'Budget 24-25'!A45)))&amp;", "&amp;(ISNUMBER(SEARCH('Backend Coding'!$H$14,'Budget 24-25'!A45)))&amp;", "&amp;(ISNUMBER(SEARCH('Backend Coding'!$H$15,'Budget 24-25'!A45)))&amp;", "&amp;(ISNUMBER(SEARCH('Backend Coding'!$H$16,'Budget 24-25'!A45)))&amp;", "&amp;(ISNUMBER(SEARCH('Backend Coding'!$H$17,'Budget 24-25'!A45)))&amp;", "&amp;(ISNUMBER(SEARCH('Backend Coding'!$H$18,'Budget 24-25'!A45)))&amp;", "&amp;(ISNUMBER(SEARCH('Backend Coding'!$H$19,'Budget 24-25'!A45)))&amp;", "&amp;(ISNUMBER(SEARCH('Backend Coding'!$H$20,'Budget 24-25'!A45)))&amp;", "&amp;(ISNUMBER(SEARCH('Backend Coding'!$H$21,'Budget 24-25'!A45)))&amp;", "&amp;(ISNUMBER(SEARCH('Backend Coding'!$H$22,'Budget 24-25'!A45)))&amp;", "&amp;(ISNUMBER(SEARCH('Backend Coding'!$H$23,'Budget 24-25'!A45)))&amp;", "&amp;(ISNUMBER(SEARCH('Backend Coding'!$H$24,'Budget 24-25'!A45)))&amp;", "&amp;(ISNUMBER(SEARCH('Backend Coding'!$H$25,'Budget 24-25'!A45)))&amp;", "&amp;(ISNUMBER(SEARCH('Backend Coding'!$H$26,'Budget 24-25'!A45)))</f>
        <v>FALSE, FALSE, FALSE, FALSE, FALSE, FALSE, FALSE, FALSE, FALSE, FALSE, FALSE, FALSE, FALSE, FALSE, FALSE, FALSE, FALSE, FALSE, FALSE, FALSE, FALSE, FALSE, FALSE, FALSE, FALSE</v>
      </c>
      <c r="U45" s="69" t="str">
        <f>(ISNUMBER(SEARCH('Backend Coding'!$J$2,'Budget 24-25'!A45)))&amp;", "&amp;(ISNUMBER(SEARCH('Backend Coding'!$J$3,'Budget 24-25'!A45)))&amp;", "&amp;(ISNUMBER(SEARCH('Backend Coding'!$J$4,'Budget 24-25'!A45)))&amp;", "&amp;(ISNUMBER(SEARCH('Backend Coding'!$J$5,'Budget 24-25'!A45)))&amp;", "&amp;(ISNUMBER(SEARCH('Backend Coding'!$J$6,'Budget 24-25'!A45)))&amp;", "&amp;(ISNUMBER(SEARCH('Backend Coding'!$J$7,'Budget 24-25'!A45)))&amp;", "&amp;(ISNUMBER(SEARCH('Backend Coding'!$J$8,'Budget 24-25'!A45)))&amp;", "&amp;(ISNUMBER(SEARCH('Backend Coding'!$J$9,'Budget 24-25'!A45)))&amp;", "&amp;(ISNUMBER(SEARCH('Backend Coding'!$J$10,'Budget 24-25'!A45)))&amp;", "&amp;(ISNUMBER(SEARCH('Backend Coding'!$J$11,'Budget 24-25'!A45)))&amp;", "&amp;(ISNUMBER(SEARCH('Backend Coding'!$J$12,'Budget 24-25'!A45)))&amp;", "&amp;(ISNUMBER(SEARCH('Backend Coding'!$J$13,'Budget 24-25'!A45)))&amp;", "&amp;(ISNUMBER(SEARCH('Backend Coding'!$J$14,'Budget 24-25'!A45)))&amp;", "&amp;(ISNUMBER(SEARCH('Backend Coding'!$J$15,'Budget 24-25'!A45)))&amp;", "&amp;(ISNUMBER(SEARCH('Backend Coding'!$J$16,'Budget 24-25'!A45)))&amp;", "&amp;(ISNUMBER(SEARCH('Backend Coding'!$J$17,'Budget 24-25'!A45)))&amp;", "&amp;(ISNUMBER(SEARCH('Backend Coding'!$J$18,'Budget 24-25'!A45)))&amp;", "&amp;(ISNUMBER(SEARCH('Backend Coding'!$J$19,'Budget 24-25'!A45)))&amp;", "&amp;(ISNUMBER(SEARCH('Backend Coding'!$J$20,'Budget 24-25'!A45)))&amp;", "&amp;(ISNUMBER(SEARCH('Backend Coding'!$J$21,'Budget 24-25'!A45)))&amp;", "&amp;(ISNUMBER(SEARCH('Backend Coding'!$J$22,'Budget 24-25'!A45)))&amp;", "&amp;(ISNUMBER(SEARCH('Backend Coding'!$J$23,'Budget 24-25'!A45)))&amp;", "&amp;(ISNUMBER(SEARCH('Backend Coding'!$J$24,'Budget 24-25'!A45)))&amp;", "&amp;(ISNUMBER(SEARCH('Backend Coding'!$J$25,'Budget 24-25'!A45)))&amp;", "&amp;(ISNUMBER(SEARCH('Backend Coding'!$J$26,'Budget 24-25'!A45)))</f>
        <v>FALSE, FALSE, FALSE, FALSE, FALSE, FALSE, FALSE, FALSE, FALSE, FALSE, FALSE, FALSE, FALSE, FALSE, FALSE, FALSE, FALSE, FALSE, FALSE, FALSE, FALSE, FALSE, FALSE, FALSE, FALSE</v>
      </c>
    </row>
    <row r="46" spans="1:21" ht="14.25" customHeight="1">
      <c r="A46" s="24" t="s">
        <v>24</v>
      </c>
      <c r="B46" s="60" t="s">
        <v>176</v>
      </c>
      <c r="C46" s="85" t="s">
        <v>164</v>
      </c>
      <c r="D46" s="86"/>
      <c r="E46" s="65"/>
      <c r="F46" s="86"/>
      <c r="G46" s="86"/>
      <c r="H46" s="86"/>
      <c r="I46" s="86"/>
      <c r="J46" s="71" t="s">
        <v>130</v>
      </c>
      <c r="K46" s="62"/>
      <c r="L46" s="62"/>
      <c r="M46" s="62"/>
      <c r="N46" s="62"/>
      <c r="O46" s="78">
        <v>45202.720000000001</v>
      </c>
      <c r="P46" s="46">
        <f t="shared" si="0"/>
        <v>45202.720000000001</v>
      </c>
      <c r="Q46" s="69" t="str">
        <f>(ISNUMBER(SEARCH('Backend Coding'!$B$2,'Budget 24-25'!A46)))&amp;", "&amp;(ISNUMBER(SEARCH('Backend Coding'!$B$3,'Budget 24-25'!A46)))&amp;", "&amp;(ISNUMBER(SEARCH('Backend Coding'!$B$4,'Budget 24-25'!A46)))&amp;", "&amp;(ISNUMBER(SEARCH('Backend Coding'!$B$5,'Budget 24-25'!A46)))&amp;", "&amp;(ISNUMBER(SEARCH('Backend Coding'!$B$6,'Budget 24-25'!A46)))&amp;", "&amp;(ISNUMBER(SEARCH('Backend Coding'!$B$7,'Budget 24-25'!A46)))&amp;", "&amp;(ISNUMBER(SEARCH('Backend Coding'!$B$8,'Budget 24-25'!A46)))&amp;", "&amp;(ISNUMBER(SEARCH('Backend Coding'!$B$9,'Budget 24-25'!A46)))&amp;", "&amp;(ISNUMBER(SEARCH('Backend Coding'!$B$10,'Budget 24-25'!A46)))&amp;", "&amp;(ISNUMBER(SEARCH('Backend Coding'!$B$11,'Budget 24-25'!A46)))&amp;", "&amp;(ISNUMBER(SEARCH('Backend Coding'!$B$12,'Budget 24-25'!A46)))&amp;", "&amp;(ISNUMBER(SEARCH('Backend Coding'!$B$13,'Budget 24-25'!A46)))&amp;", "&amp;(ISNUMBER(SEARCH('Backend Coding'!$B$14,'Budget 24-25'!A46)))&amp;", "&amp;(ISNUMBER(SEARCH('Backend Coding'!$B$15,'Budget 24-25'!A46)))&amp;", "&amp;(ISNUMBER(SEARCH('Backend Coding'!$B$16,'Budget 24-25'!A46)))&amp;", "&amp;(ISNUMBER(SEARCH('Backend Coding'!$B$17,'Budget 24-25'!A46)))&amp;", "&amp;(ISNUMBER(SEARCH('Backend Coding'!$B$18,'Budget 24-25'!A46)))&amp;", "&amp;(ISNUMBER(SEARCH('Backend Coding'!$B$19,'Budget 24-25'!A46)))&amp;", "&amp;(ISNUMBER(SEARCH('Backend Coding'!$B$20,'Budget 24-25'!A46)))&amp;", "&amp;(ISNUMBER(SEARCH('Backend Coding'!$B$21,'Budget 24-25'!A46)))&amp;", "&amp;(ISNUMBER(SEARCH('Backend Coding'!$B$22,'Budget 24-25'!A46)))&amp;", "&amp;(ISNUMBER(SEARCH('Backend Coding'!$B$23,'Budget 24-25'!A46)))&amp;", "&amp;(ISNUMBER(SEARCH('Backend Coding'!$B$24,'Budget 24-25'!A46)))&amp;", "&amp;(ISNUMBER(SEARCH('Backend Coding'!$B$25,'Budget 24-25'!A46)))&amp;", "&amp;(ISNUMBER(SEARCH('Backend Coding'!$B$26,'Budget 24-25'!A46)))</f>
        <v>FALSE, FALSE, FALSE, FALSE, FALSE, FALSE, FALSE, FALSE, FALSE, FALSE, FALSE, FALSE, FALSE, FALSE, FALSE, FALSE, FALSE, FALSE, FALSE, FALSE, FALSE, FALSE, FALSE, FALSE, FALSE</v>
      </c>
      <c r="R46" s="69" t="str">
        <f>(ISNUMBER(SEARCH('Backend Coding'!$D$2,'Budget 24-25'!A46)))&amp;", "&amp;(ISNUMBER(SEARCH('Backend Coding'!$D$3,'Budget 24-25'!A46)))&amp;", "&amp;(ISNUMBER(SEARCH('Backend Coding'!$D$4,'Budget 24-25'!A46)))&amp;", "&amp;(ISNUMBER(SEARCH('Backend Coding'!$D$5,'Budget 24-25'!A46)))&amp;", "&amp;(ISNUMBER(SEARCH('Backend Coding'!$D$6,'Budget 24-25'!A46)))&amp;", "&amp;(ISNUMBER(SEARCH('Backend Coding'!$D$7,'Budget 24-25'!A46)))&amp;", "&amp;(ISNUMBER(SEARCH('Backend Coding'!$D$8,'Budget 24-25'!A46)))&amp;", "&amp;(ISNUMBER(SEARCH('Backend Coding'!$D$9,'Budget 24-25'!A46)))&amp;", "&amp;(ISNUMBER(SEARCH('Backend Coding'!$D$10,'Budget 24-25'!A46)))&amp;", "&amp;(ISNUMBER(SEARCH('Backend Coding'!$D$11,'Budget 24-25'!A46)))&amp;", "&amp;(ISNUMBER(SEARCH('Backend Coding'!$D$12,'Budget 24-25'!A46)))&amp;", "&amp;(ISNUMBER(SEARCH('Backend Coding'!$D$13,'Budget 24-25'!A46)))&amp;", "&amp;(ISNUMBER(SEARCH('Backend Coding'!$D$14,'Budget 24-25'!A46)))&amp;", "&amp;(ISNUMBER(SEARCH('Backend Coding'!$D$15,'Budget 24-25'!A46)))&amp;", "&amp;(ISNUMBER(SEARCH('Backend Coding'!$D$16,'Budget 24-25'!A46)))&amp;", "&amp;(ISNUMBER(SEARCH('Backend Coding'!$D$17,'Budget 24-25'!A46)))&amp;", "&amp;(ISNUMBER(SEARCH('Backend Coding'!$D$18,'Budget 24-25'!A46)))&amp;", "&amp;(ISNUMBER(SEARCH('Backend Coding'!$D$19,'Budget 24-25'!A46)))&amp;", "&amp;(ISNUMBER(SEARCH('Backend Coding'!$D$20,'Budget 24-25'!A46)))&amp;", "&amp;(ISNUMBER(SEARCH('Backend Coding'!$D$21,'Budget 24-25'!A46)))&amp;", "&amp;(ISNUMBER(SEARCH('Backend Coding'!$D$22,'Budget 24-25'!A46)))&amp;", "&amp;(ISNUMBER(SEARCH('Backend Coding'!$D$23,'Budget 24-25'!A46)))&amp;", "&amp;(ISNUMBER(SEARCH('Backend Coding'!$D$24,'Budget 24-25'!A46)))&amp;", "&amp;(ISNUMBER(SEARCH('Backend Coding'!$D$25,'Budget 24-25'!A46)))&amp;", "&amp;(ISNUMBER(SEARCH('Backend Coding'!$D$26,'Budget 24-25'!A46)))</f>
        <v>FALSE, FALSE, FALSE, FALSE, FALSE, FALSE, FALSE, FALSE, FALSE, FALSE, FALSE, FALSE, FALSE, FALSE, FALSE, FALSE, FALSE, FALSE, FALSE, FALSE, FALSE, FALSE, FALSE, FALSE, FALSE</v>
      </c>
      <c r="S46" s="69" t="str">
        <f>(ISNUMBER(SEARCH('Backend Coding'!$F$2,'Budget 24-25'!A46)))&amp;", "&amp;(ISNUMBER(SEARCH('Backend Coding'!$F$3,'Budget 24-25'!A46)))&amp;", "&amp;(ISNUMBER(SEARCH('Backend Coding'!$F$4,'Budget 24-25'!A46)))&amp;", "&amp;(ISNUMBER(SEARCH('Backend Coding'!$F$5,'Budget 24-25'!A46)))&amp;", "&amp;(ISNUMBER(SEARCH('Backend Coding'!$F$6,'Budget 24-25'!A46)))&amp;", "&amp;(ISNUMBER(SEARCH('Backend Coding'!$F$7,'Budget 24-25'!A46)))&amp;", "&amp;(ISNUMBER(SEARCH('Backend Coding'!$F$8,'Budget 24-25'!A46)))&amp;", "&amp;(ISNUMBER(SEARCH('Backend Coding'!$F$9,'Budget 24-25'!A46)))&amp;", "&amp;(ISNUMBER(SEARCH('Backend Coding'!$F$10,'Budget 24-25'!A46)))&amp;", "&amp;(ISNUMBER(SEARCH('Backend Coding'!$F$11,'Budget 24-25'!A46)))&amp;", "&amp;(ISNUMBER(SEARCH('Backend Coding'!$F$12,'Budget 24-25'!A46)))&amp;", "&amp;(ISNUMBER(SEARCH('Backend Coding'!$F$13,'Budget 24-25'!A46)))&amp;", "&amp;(ISNUMBER(SEARCH('Backend Coding'!$F$14,'Budget 24-25'!A46)))&amp;", "&amp;(ISNUMBER(SEARCH('Backend Coding'!$F$15,'Budget 24-25'!A46)))&amp;", "&amp;(ISNUMBER(SEARCH('Backend Coding'!$F$16,'Budget 24-25'!A46)))&amp;", "&amp;(ISNUMBER(SEARCH('Backend Coding'!$F$17,'Budget 24-25'!A46)))&amp;", "&amp;(ISNUMBER(SEARCH('Backend Coding'!$F$18,'Budget 24-25'!A46)))&amp;", "&amp;(ISNUMBER(SEARCH('Backend Coding'!$F$19,'Budget 24-25'!A46)))&amp;", "&amp;(ISNUMBER(SEARCH('Backend Coding'!$F$20,'Budget 24-25'!A46)))&amp;", "&amp;(ISNUMBER(SEARCH('Backend Coding'!$F$21,'Budget 24-25'!A46)))&amp;", "&amp;(ISNUMBER(SEARCH('Backend Coding'!$F$22,'Budget 24-25'!A46)))&amp;", "&amp;(ISNUMBER(SEARCH('Backend Coding'!$F$23,'Budget 24-25'!A46)))&amp;", "&amp;(ISNUMBER(SEARCH('Backend Coding'!$F$24,'Budget 24-25'!A46)))&amp;", "&amp;(ISNUMBER(SEARCH('Backend Coding'!$F$25,'Budget 24-25'!A46)))&amp;", "&amp;(ISNUMBER(SEARCH('Backend Coding'!$F$26,'Budget 24-25'!A46)))</f>
        <v>FALSE, FALSE, FALSE, FALSE, FALSE, FALSE, FALSE, FALSE, FALSE, FALSE, FALSE, FALSE, FALSE, FALSE, FALSE, FALSE, FALSE, FALSE, FALSE, FALSE, FALSE, FALSE, FALSE, FALSE, FALSE</v>
      </c>
      <c r="T46" s="69" t="str">
        <f>(ISNUMBER(SEARCH('Backend Coding'!$H$2,'Budget 24-25'!A46)))&amp;", "&amp;(ISNUMBER(SEARCH('Backend Coding'!$H$3,'Budget 24-25'!A46)))&amp;", "&amp;(ISNUMBER(SEARCH('Backend Coding'!$H$4,'Budget 24-25'!A46)))&amp;", "&amp;(ISNUMBER(SEARCH('Backend Coding'!$H$5,'Budget 24-25'!A46)))&amp;", "&amp;(ISNUMBER(SEARCH('Backend Coding'!$H$6,'Budget 24-25'!A46)))&amp;", "&amp;(ISNUMBER(SEARCH('Backend Coding'!$H$7,'Budget 24-25'!A46)))&amp;", "&amp;(ISNUMBER(SEARCH('Backend Coding'!$H$8,'Budget 24-25'!A46)))&amp;", "&amp;(ISNUMBER(SEARCH('Backend Coding'!$H$9,'Budget 24-25'!A46)))&amp;", "&amp;(ISNUMBER(SEARCH('Backend Coding'!$H$10,'Budget 24-25'!A46)))&amp;", "&amp;(ISNUMBER(SEARCH('Backend Coding'!$H$11,'Budget 24-25'!A46)))&amp;", "&amp;(ISNUMBER(SEARCH('Backend Coding'!$H$12,'Budget 24-25'!A46)))&amp;", "&amp;(ISNUMBER(SEARCH('Backend Coding'!$H$13,'Budget 24-25'!A46)))&amp;", "&amp;(ISNUMBER(SEARCH('Backend Coding'!$H$14,'Budget 24-25'!A46)))&amp;", "&amp;(ISNUMBER(SEARCH('Backend Coding'!$H$15,'Budget 24-25'!A46)))&amp;", "&amp;(ISNUMBER(SEARCH('Backend Coding'!$H$16,'Budget 24-25'!A46)))&amp;", "&amp;(ISNUMBER(SEARCH('Backend Coding'!$H$17,'Budget 24-25'!A46)))&amp;", "&amp;(ISNUMBER(SEARCH('Backend Coding'!$H$18,'Budget 24-25'!A46)))&amp;", "&amp;(ISNUMBER(SEARCH('Backend Coding'!$H$19,'Budget 24-25'!A46)))&amp;", "&amp;(ISNUMBER(SEARCH('Backend Coding'!$H$20,'Budget 24-25'!A46)))&amp;", "&amp;(ISNUMBER(SEARCH('Backend Coding'!$H$21,'Budget 24-25'!A46)))&amp;", "&amp;(ISNUMBER(SEARCH('Backend Coding'!$H$22,'Budget 24-25'!A46)))&amp;", "&amp;(ISNUMBER(SEARCH('Backend Coding'!$H$23,'Budget 24-25'!A46)))&amp;", "&amp;(ISNUMBER(SEARCH('Backend Coding'!$H$24,'Budget 24-25'!A46)))&amp;", "&amp;(ISNUMBER(SEARCH('Backend Coding'!$H$25,'Budget 24-25'!A46)))&amp;", "&amp;(ISNUMBER(SEARCH('Backend Coding'!$H$26,'Budget 24-25'!A46)))</f>
        <v>FALSE, FALSE, FALSE, FALSE, FALSE, FALSE, FALSE, FALSE, FALSE, FALSE, FALSE, FALSE, FALSE, FALSE, FALSE, FALSE, FALSE, FALSE, FALSE, FALSE, FALSE, FALSE, FALSE, FALSE, FALSE</v>
      </c>
      <c r="U46" s="69" t="str">
        <f>(ISNUMBER(SEARCH('Backend Coding'!$J$2,'Budget 24-25'!A46)))&amp;", "&amp;(ISNUMBER(SEARCH('Backend Coding'!$J$3,'Budget 24-25'!A46)))&amp;", "&amp;(ISNUMBER(SEARCH('Backend Coding'!$J$4,'Budget 24-25'!A46)))&amp;", "&amp;(ISNUMBER(SEARCH('Backend Coding'!$J$5,'Budget 24-25'!A46)))&amp;", "&amp;(ISNUMBER(SEARCH('Backend Coding'!$J$6,'Budget 24-25'!A46)))&amp;", "&amp;(ISNUMBER(SEARCH('Backend Coding'!$J$7,'Budget 24-25'!A46)))&amp;", "&amp;(ISNUMBER(SEARCH('Backend Coding'!$J$8,'Budget 24-25'!A46)))&amp;", "&amp;(ISNUMBER(SEARCH('Backend Coding'!$J$9,'Budget 24-25'!A46)))&amp;", "&amp;(ISNUMBER(SEARCH('Backend Coding'!$J$10,'Budget 24-25'!A46)))&amp;", "&amp;(ISNUMBER(SEARCH('Backend Coding'!$J$11,'Budget 24-25'!A46)))&amp;", "&amp;(ISNUMBER(SEARCH('Backend Coding'!$J$12,'Budget 24-25'!A46)))&amp;", "&amp;(ISNUMBER(SEARCH('Backend Coding'!$J$13,'Budget 24-25'!A46)))&amp;", "&amp;(ISNUMBER(SEARCH('Backend Coding'!$J$14,'Budget 24-25'!A46)))&amp;", "&amp;(ISNUMBER(SEARCH('Backend Coding'!$J$15,'Budget 24-25'!A46)))&amp;", "&amp;(ISNUMBER(SEARCH('Backend Coding'!$J$16,'Budget 24-25'!A46)))&amp;", "&amp;(ISNUMBER(SEARCH('Backend Coding'!$J$17,'Budget 24-25'!A46)))&amp;", "&amp;(ISNUMBER(SEARCH('Backend Coding'!$J$18,'Budget 24-25'!A46)))&amp;", "&amp;(ISNUMBER(SEARCH('Backend Coding'!$J$19,'Budget 24-25'!A46)))&amp;", "&amp;(ISNUMBER(SEARCH('Backend Coding'!$J$20,'Budget 24-25'!A46)))&amp;", "&amp;(ISNUMBER(SEARCH('Backend Coding'!$J$21,'Budget 24-25'!A46)))&amp;", "&amp;(ISNUMBER(SEARCH('Backend Coding'!$J$22,'Budget 24-25'!A46)))&amp;", "&amp;(ISNUMBER(SEARCH('Backend Coding'!$J$23,'Budget 24-25'!A46)))&amp;", "&amp;(ISNUMBER(SEARCH('Backend Coding'!$J$24,'Budget 24-25'!A46)))&amp;", "&amp;(ISNUMBER(SEARCH('Backend Coding'!$J$25,'Budget 24-25'!A46)))&amp;", "&amp;(ISNUMBER(SEARCH('Backend Coding'!$J$26,'Budget 24-25'!A46)))</f>
        <v>FALSE, FALSE, FALSE, FALSE, FALSE, FALSE, FALSE, FALSE, FALSE, FALSE, FALSE, FALSE, FALSE, FALSE, FALSE, FALSE, FALSE, FALSE, FALSE, FALSE, FALSE, FALSE, FALSE, FALSE, FALSE</v>
      </c>
    </row>
    <row r="47" spans="1:21" ht="14.25" customHeight="1">
      <c r="A47" s="86"/>
      <c r="B47" s="86"/>
      <c r="C47" s="86"/>
      <c r="D47" s="86"/>
      <c r="E47" s="53"/>
      <c r="F47" s="86"/>
      <c r="G47" s="86"/>
      <c r="H47" s="86"/>
      <c r="I47" s="86"/>
      <c r="J47" s="86"/>
      <c r="K47" s="62"/>
      <c r="L47" s="62"/>
      <c r="M47" s="62"/>
      <c r="N47" s="62"/>
      <c r="O47" s="62"/>
      <c r="P47" s="46">
        <f t="shared" si="0"/>
        <v>0</v>
      </c>
      <c r="Q47" s="69" t="str">
        <f>(ISNUMBER(SEARCH('Backend Coding'!$B$2,'Budget 24-25'!A47)))&amp;", "&amp;(ISNUMBER(SEARCH('Backend Coding'!$B$3,'Budget 24-25'!A47)))&amp;", "&amp;(ISNUMBER(SEARCH('Backend Coding'!$B$4,'Budget 24-25'!A47)))&amp;", "&amp;(ISNUMBER(SEARCH('Backend Coding'!$B$5,'Budget 24-25'!A47)))&amp;", "&amp;(ISNUMBER(SEARCH('Backend Coding'!$B$6,'Budget 24-25'!A47)))&amp;", "&amp;(ISNUMBER(SEARCH('Backend Coding'!$B$7,'Budget 24-25'!A47)))&amp;", "&amp;(ISNUMBER(SEARCH('Backend Coding'!$B$8,'Budget 24-25'!A47)))&amp;", "&amp;(ISNUMBER(SEARCH('Backend Coding'!$B$9,'Budget 24-25'!A47)))&amp;", "&amp;(ISNUMBER(SEARCH('Backend Coding'!$B$10,'Budget 24-25'!A47)))&amp;", "&amp;(ISNUMBER(SEARCH('Backend Coding'!$B$11,'Budget 24-25'!A47)))&amp;", "&amp;(ISNUMBER(SEARCH('Backend Coding'!$B$12,'Budget 24-25'!A47)))&amp;", "&amp;(ISNUMBER(SEARCH('Backend Coding'!$B$13,'Budget 24-25'!A47)))&amp;", "&amp;(ISNUMBER(SEARCH('Backend Coding'!$B$14,'Budget 24-25'!A47)))&amp;", "&amp;(ISNUMBER(SEARCH('Backend Coding'!$B$15,'Budget 24-25'!A47)))&amp;", "&amp;(ISNUMBER(SEARCH('Backend Coding'!$B$16,'Budget 24-25'!A47)))&amp;", "&amp;(ISNUMBER(SEARCH('Backend Coding'!$B$17,'Budget 24-25'!A47)))&amp;", "&amp;(ISNUMBER(SEARCH('Backend Coding'!$B$18,'Budget 24-25'!A47)))&amp;", "&amp;(ISNUMBER(SEARCH('Backend Coding'!$B$19,'Budget 24-25'!A47)))&amp;", "&amp;(ISNUMBER(SEARCH('Backend Coding'!$B$20,'Budget 24-25'!A47)))&amp;", "&amp;(ISNUMBER(SEARCH('Backend Coding'!$B$21,'Budget 24-25'!A47)))&amp;", "&amp;(ISNUMBER(SEARCH('Backend Coding'!$B$22,'Budget 24-25'!A47)))&amp;", "&amp;(ISNUMBER(SEARCH('Backend Coding'!$B$23,'Budget 24-25'!A47)))&amp;", "&amp;(ISNUMBER(SEARCH('Backend Coding'!$B$24,'Budget 24-25'!A47)))&amp;", "&amp;(ISNUMBER(SEARCH('Backend Coding'!$B$25,'Budget 24-25'!A47)))&amp;", "&amp;(ISNUMBER(SEARCH('Backend Coding'!$B$26,'Budget 24-25'!A47)))</f>
        <v>FALSE, FALSE, FALSE, FALSE, FALSE, FALSE, FALSE, FALSE, FALSE, FALSE, FALSE, FALSE, FALSE, FALSE, FALSE, FALSE, FALSE, FALSE, FALSE, FALSE, FALSE, FALSE, FALSE, FALSE, FALSE</v>
      </c>
      <c r="R47" s="69" t="str">
        <f>(ISNUMBER(SEARCH('Backend Coding'!$D$2,'Budget 24-25'!A47)))&amp;", "&amp;(ISNUMBER(SEARCH('Backend Coding'!$D$3,'Budget 24-25'!A47)))&amp;", "&amp;(ISNUMBER(SEARCH('Backend Coding'!$D$4,'Budget 24-25'!A47)))&amp;", "&amp;(ISNUMBER(SEARCH('Backend Coding'!$D$5,'Budget 24-25'!A47)))&amp;", "&amp;(ISNUMBER(SEARCH('Backend Coding'!$D$6,'Budget 24-25'!A47)))&amp;", "&amp;(ISNUMBER(SEARCH('Backend Coding'!$D$7,'Budget 24-25'!A47)))&amp;", "&amp;(ISNUMBER(SEARCH('Backend Coding'!$D$8,'Budget 24-25'!A47)))&amp;", "&amp;(ISNUMBER(SEARCH('Backend Coding'!$D$9,'Budget 24-25'!A47)))&amp;", "&amp;(ISNUMBER(SEARCH('Backend Coding'!$D$10,'Budget 24-25'!A47)))&amp;", "&amp;(ISNUMBER(SEARCH('Backend Coding'!$D$11,'Budget 24-25'!A47)))&amp;", "&amp;(ISNUMBER(SEARCH('Backend Coding'!$D$12,'Budget 24-25'!A47)))&amp;", "&amp;(ISNUMBER(SEARCH('Backend Coding'!$D$13,'Budget 24-25'!A47)))&amp;", "&amp;(ISNUMBER(SEARCH('Backend Coding'!$D$14,'Budget 24-25'!A47)))&amp;", "&amp;(ISNUMBER(SEARCH('Backend Coding'!$D$15,'Budget 24-25'!A47)))&amp;", "&amp;(ISNUMBER(SEARCH('Backend Coding'!$D$16,'Budget 24-25'!A47)))&amp;", "&amp;(ISNUMBER(SEARCH('Backend Coding'!$D$17,'Budget 24-25'!A47)))&amp;", "&amp;(ISNUMBER(SEARCH('Backend Coding'!$D$18,'Budget 24-25'!A47)))&amp;", "&amp;(ISNUMBER(SEARCH('Backend Coding'!$D$19,'Budget 24-25'!A47)))&amp;", "&amp;(ISNUMBER(SEARCH('Backend Coding'!$D$20,'Budget 24-25'!A47)))&amp;", "&amp;(ISNUMBER(SEARCH('Backend Coding'!$D$21,'Budget 24-25'!A47)))&amp;", "&amp;(ISNUMBER(SEARCH('Backend Coding'!$D$22,'Budget 24-25'!A47)))&amp;", "&amp;(ISNUMBER(SEARCH('Backend Coding'!$D$23,'Budget 24-25'!A47)))&amp;", "&amp;(ISNUMBER(SEARCH('Backend Coding'!$D$24,'Budget 24-25'!A47)))&amp;", "&amp;(ISNUMBER(SEARCH('Backend Coding'!$D$25,'Budget 24-25'!A47)))&amp;", "&amp;(ISNUMBER(SEARCH('Backend Coding'!$D$26,'Budget 24-25'!A47)))</f>
        <v>FALSE, FALSE, FALSE, FALSE, FALSE, FALSE, FALSE, FALSE, FALSE, FALSE, FALSE, FALSE, FALSE, FALSE, FALSE, FALSE, FALSE, FALSE, FALSE, FALSE, FALSE, FALSE, FALSE, FALSE, FALSE</v>
      </c>
      <c r="S47" s="69" t="str">
        <f>(ISNUMBER(SEARCH('Backend Coding'!$F$2,'Budget 24-25'!A47)))&amp;", "&amp;(ISNUMBER(SEARCH('Backend Coding'!$F$3,'Budget 24-25'!A47)))&amp;", "&amp;(ISNUMBER(SEARCH('Backend Coding'!$F$4,'Budget 24-25'!A47)))&amp;", "&amp;(ISNUMBER(SEARCH('Backend Coding'!$F$5,'Budget 24-25'!A47)))&amp;", "&amp;(ISNUMBER(SEARCH('Backend Coding'!$F$6,'Budget 24-25'!A47)))&amp;", "&amp;(ISNUMBER(SEARCH('Backend Coding'!$F$7,'Budget 24-25'!A47)))&amp;", "&amp;(ISNUMBER(SEARCH('Backend Coding'!$F$8,'Budget 24-25'!A47)))&amp;", "&amp;(ISNUMBER(SEARCH('Backend Coding'!$F$9,'Budget 24-25'!A47)))&amp;", "&amp;(ISNUMBER(SEARCH('Backend Coding'!$F$10,'Budget 24-25'!A47)))&amp;", "&amp;(ISNUMBER(SEARCH('Backend Coding'!$F$11,'Budget 24-25'!A47)))&amp;", "&amp;(ISNUMBER(SEARCH('Backend Coding'!$F$12,'Budget 24-25'!A47)))&amp;", "&amp;(ISNUMBER(SEARCH('Backend Coding'!$F$13,'Budget 24-25'!A47)))&amp;", "&amp;(ISNUMBER(SEARCH('Backend Coding'!$F$14,'Budget 24-25'!A47)))&amp;", "&amp;(ISNUMBER(SEARCH('Backend Coding'!$F$15,'Budget 24-25'!A47)))&amp;", "&amp;(ISNUMBER(SEARCH('Backend Coding'!$F$16,'Budget 24-25'!A47)))&amp;", "&amp;(ISNUMBER(SEARCH('Backend Coding'!$F$17,'Budget 24-25'!A47)))&amp;", "&amp;(ISNUMBER(SEARCH('Backend Coding'!$F$18,'Budget 24-25'!A47)))&amp;", "&amp;(ISNUMBER(SEARCH('Backend Coding'!$F$19,'Budget 24-25'!A47)))&amp;", "&amp;(ISNUMBER(SEARCH('Backend Coding'!$F$20,'Budget 24-25'!A47)))&amp;", "&amp;(ISNUMBER(SEARCH('Backend Coding'!$F$21,'Budget 24-25'!A47)))&amp;", "&amp;(ISNUMBER(SEARCH('Backend Coding'!$F$22,'Budget 24-25'!A47)))&amp;", "&amp;(ISNUMBER(SEARCH('Backend Coding'!$F$23,'Budget 24-25'!A47)))&amp;", "&amp;(ISNUMBER(SEARCH('Backend Coding'!$F$24,'Budget 24-25'!A47)))&amp;", "&amp;(ISNUMBER(SEARCH('Backend Coding'!$F$25,'Budget 24-25'!A47)))&amp;", "&amp;(ISNUMBER(SEARCH('Backend Coding'!$F$26,'Budget 24-25'!A47)))</f>
        <v>FALSE, FALSE, FALSE, FALSE, FALSE, FALSE, FALSE, FALSE, FALSE, FALSE, FALSE, FALSE, FALSE, FALSE, FALSE, FALSE, FALSE, FALSE, FALSE, FALSE, FALSE, FALSE, FALSE, FALSE, FALSE</v>
      </c>
      <c r="T47" s="69" t="str">
        <f>(ISNUMBER(SEARCH('Backend Coding'!$H$2,'Budget 24-25'!A47)))&amp;", "&amp;(ISNUMBER(SEARCH('Backend Coding'!$H$3,'Budget 24-25'!A47)))&amp;", "&amp;(ISNUMBER(SEARCH('Backend Coding'!$H$4,'Budget 24-25'!A47)))&amp;", "&amp;(ISNUMBER(SEARCH('Backend Coding'!$H$5,'Budget 24-25'!A47)))&amp;", "&amp;(ISNUMBER(SEARCH('Backend Coding'!$H$6,'Budget 24-25'!A47)))&amp;", "&amp;(ISNUMBER(SEARCH('Backend Coding'!$H$7,'Budget 24-25'!A47)))&amp;", "&amp;(ISNUMBER(SEARCH('Backend Coding'!$H$8,'Budget 24-25'!A47)))&amp;", "&amp;(ISNUMBER(SEARCH('Backend Coding'!$H$9,'Budget 24-25'!A47)))&amp;", "&amp;(ISNUMBER(SEARCH('Backend Coding'!$H$10,'Budget 24-25'!A47)))&amp;", "&amp;(ISNUMBER(SEARCH('Backend Coding'!$H$11,'Budget 24-25'!A47)))&amp;", "&amp;(ISNUMBER(SEARCH('Backend Coding'!$H$12,'Budget 24-25'!A47)))&amp;", "&amp;(ISNUMBER(SEARCH('Backend Coding'!$H$13,'Budget 24-25'!A47)))&amp;", "&amp;(ISNUMBER(SEARCH('Backend Coding'!$H$14,'Budget 24-25'!A47)))&amp;", "&amp;(ISNUMBER(SEARCH('Backend Coding'!$H$15,'Budget 24-25'!A47)))&amp;", "&amp;(ISNUMBER(SEARCH('Backend Coding'!$H$16,'Budget 24-25'!A47)))&amp;", "&amp;(ISNUMBER(SEARCH('Backend Coding'!$H$17,'Budget 24-25'!A47)))&amp;", "&amp;(ISNUMBER(SEARCH('Backend Coding'!$H$18,'Budget 24-25'!A47)))&amp;", "&amp;(ISNUMBER(SEARCH('Backend Coding'!$H$19,'Budget 24-25'!A47)))&amp;", "&amp;(ISNUMBER(SEARCH('Backend Coding'!$H$20,'Budget 24-25'!A47)))&amp;", "&amp;(ISNUMBER(SEARCH('Backend Coding'!$H$21,'Budget 24-25'!A47)))&amp;", "&amp;(ISNUMBER(SEARCH('Backend Coding'!$H$22,'Budget 24-25'!A47)))&amp;", "&amp;(ISNUMBER(SEARCH('Backend Coding'!$H$23,'Budget 24-25'!A47)))&amp;", "&amp;(ISNUMBER(SEARCH('Backend Coding'!$H$24,'Budget 24-25'!A47)))&amp;", "&amp;(ISNUMBER(SEARCH('Backend Coding'!$H$25,'Budget 24-25'!A47)))&amp;", "&amp;(ISNUMBER(SEARCH('Backend Coding'!$H$26,'Budget 24-25'!A47)))</f>
        <v>FALSE, FALSE, FALSE, FALSE, FALSE, FALSE, FALSE, FALSE, FALSE, FALSE, FALSE, FALSE, FALSE, FALSE, FALSE, FALSE, FALSE, FALSE, FALSE, FALSE, FALSE, FALSE, FALSE, FALSE, FALSE</v>
      </c>
      <c r="U47" s="69" t="str">
        <f>(ISNUMBER(SEARCH('Backend Coding'!$J$2,'Budget 24-25'!A47)))&amp;", "&amp;(ISNUMBER(SEARCH('Backend Coding'!$J$3,'Budget 24-25'!A47)))&amp;", "&amp;(ISNUMBER(SEARCH('Backend Coding'!$J$4,'Budget 24-25'!A47)))&amp;", "&amp;(ISNUMBER(SEARCH('Backend Coding'!$J$5,'Budget 24-25'!A47)))&amp;", "&amp;(ISNUMBER(SEARCH('Backend Coding'!$J$6,'Budget 24-25'!A47)))&amp;", "&amp;(ISNUMBER(SEARCH('Backend Coding'!$J$7,'Budget 24-25'!A47)))&amp;", "&amp;(ISNUMBER(SEARCH('Backend Coding'!$J$8,'Budget 24-25'!A47)))&amp;", "&amp;(ISNUMBER(SEARCH('Backend Coding'!$J$9,'Budget 24-25'!A47)))&amp;", "&amp;(ISNUMBER(SEARCH('Backend Coding'!$J$10,'Budget 24-25'!A47)))&amp;", "&amp;(ISNUMBER(SEARCH('Backend Coding'!$J$11,'Budget 24-25'!A47)))&amp;", "&amp;(ISNUMBER(SEARCH('Backend Coding'!$J$12,'Budget 24-25'!A47)))&amp;", "&amp;(ISNUMBER(SEARCH('Backend Coding'!$J$13,'Budget 24-25'!A47)))&amp;", "&amp;(ISNUMBER(SEARCH('Backend Coding'!$J$14,'Budget 24-25'!A47)))&amp;", "&amp;(ISNUMBER(SEARCH('Backend Coding'!$J$15,'Budget 24-25'!A47)))&amp;", "&amp;(ISNUMBER(SEARCH('Backend Coding'!$J$16,'Budget 24-25'!A47)))&amp;", "&amp;(ISNUMBER(SEARCH('Backend Coding'!$J$17,'Budget 24-25'!A47)))&amp;", "&amp;(ISNUMBER(SEARCH('Backend Coding'!$J$18,'Budget 24-25'!A47)))&amp;", "&amp;(ISNUMBER(SEARCH('Backend Coding'!$J$19,'Budget 24-25'!A47)))&amp;", "&amp;(ISNUMBER(SEARCH('Backend Coding'!$J$20,'Budget 24-25'!A47)))&amp;", "&amp;(ISNUMBER(SEARCH('Backend Coding'!$J$21,'Budget 24-25'!A47)))&amp;", "&amp;(ISNUMBER(SEARCH('Backend Coding'!$J$22,'Budget 24-25'!A47)))&amp;", "&amp;(ISNUMBER(SEARCH('Backend Coding'!$J$23,'Budget 24-25'!A47)))&amp;", "&amp;(ISNUMBER(SEARCH('Backend Coding'!$J$24,'Budget 24-25'!A47)))&amp;", "&amp;(ISNUMBER(SEARCH('Backend Coding'!$J$25,'Budget 24-25'!A47)))&amp;", "&amp;(ISNUMBER(SEARCH('Backend Coding'!$J$26,'Budget 24-25'!A47)))</f>
        <v>FALSE, FALSE, FALSE, FALSE, FALSE, FALSE, FALSE, FALSE, FALSE, FALSE, FALSE, FALSE, FALSE, FALSE, FALSE, FALSE, FALSE, FALSE, FALSE, FALSE, FALSE, FALSE, FALSE, FALSE, FALSE</v>
      </c>
    </row>
    <row r="48" spans="1:21" ht="14.25" customHeight="1">
      <c r="A48" s="86"/>
      <c r="B48" s="86"/>
      <c r="C48" s="86"/>
      <c r="D48" s="86"/>
      <c r="E48" s="53"/>
      <c r="F48" s="86"/>
      <c r="G48" s="86"/>
      <c r="H48" s="86"/>
      <c r="I48" s="86"/>
      <c r="J48" s="86"/>
      <c r="K48" s="62"/>
      <c r="L48" s="62"/>
      <c r="M48" s="62"/>
      <c r="N48" s="62"/>
      <c r="O48" s="62"/>
      <c r="P48" s="46">
        <f t="shared" si="0"/>
        <v>0</v>
      </c>
      <c r="Q48" s="69" t="str">
        <f>(ISNUMBER(SEARCH('Backend Coding'!$B$2,'Budget 24-25'!A48)))&amp;", "&amp;(ISNUMBER(SEARCH('Backend Coding'!$B$3,'Budget 24-25'!A48)))&amp;", "&amp;(ISNUMBER(SEARCH('Backend Coding'!$B$4,'Budget 24-25'!A48)))&amp;", "&amp;(ISNUMBER(SEARCH('Backend Coding'!$B$5,'Budget 24-25'!A48)))&amp;", "&amp;(ISNUMBER(SEARCH('Backend Coding'!$B$6,'Budget 24-25'!A48)))&amp;", "&amp;(ISNUMBER(SEARCH('Backend Coding'!$B$7,'Budget 24-25'!A48)))&amp;", "&amp;(ISNUMBER(SEARCH('Backend Coding'!$B$8,'Budget 24-25'!A48)))&amp;", "&amp;(ISNUMBER(SEARCH('Backend Coding'!$B$9,'Budget 24-25'!A48)))&amp;", "&amp;(ISNUMBER(SEARCH('Backend Coding'!$B$10,'Budget 24-25'!A48)))&amp;", "&amp;(ISNUMBER(SEARCH('Backend Coding'!$B$11,'Budget 24-25'!A48)))&amp;", "&amp;(ISNUMBER(SEARCH('Backend Coding'!$B$12,'Budget 24-25'!A48)))&amp;", "&amp;(ISNUMBER(SEARCH('Backend Coding'!$B$13,'Budget 24-25'!A48)))&amp;", "&amp;(ISNUMBER(SEARCH('Backend Coding'!$B$14,'Budget 24-25'!A48)))&amp;", "&amp;(ISNUMBER(SEARCH('Backend Coding'!$B$15,'Budget 24-25'!A48)))&amp;", "&amp;(ISNUMBER(SEARCH('Backend Coding'!$B$16,'Budget 24-25'!A48)))&amp;", "&amp;(ISNUMBER(SEARCH('Backend Coding'!$B$17,'Budget 24-25'!A48)))&amp;", "&amp;(ISNUMBER(SEARCH('Backend Coding'!$B$18,'Budget 24-25'!A48)))&amp;", "&amp;(ISNUMBER(SEARCH('Backend Coding'!$B$19,'Budget 24-25'!A48)))&amp;", "&amp;(ISNUMBER(SEARCH('Backend Coding'!$B$20,'Budget 24-25'!A48)))&amp;", "&amp;(ISNUMBER(SEARCH('Backend Coding'!$B$21,'Budget 24-25'!A48)))&amp;", "&amp;(ISNUMBER(SEARCH('Backend Coding'!$B$22,'Budget 24-25'!A48)))&amp;", "&amp;(ISNUMBER(SEARCH('Backend Coding'!$B$23,'Budget 24-25'!A48)))&amp;", "&amp;(ISNUMBER(SEARCH('Backend Coding'!$B$24,'Budget 24-25'!A48)))&amp;", "&amp;(ISNUMBER(SEARCH('Backend Coding'!$B$25,'Budget 24-25'!A48)))&amp;", "&amp;(ISNUMBER(SEARCH('Backend Coding'!$B$26,'Budget 24-25'!A48)))</f>
        <v>FALSE, FALSE, FALSE, FALSE, FALSE, FALSE, FALSE, FALSE, FALSE, FALSE, FALSE, FALSE, FALSE, FALSE, FALSE, FALSE, FALSE, FALSE, FALSE, FALSE, FALSE, FALSE, FALSE, FALSE, FALSE</v>
      </c>
      <c r="R48" s="69" t="str">
        <f>(ISNUMBER(SEARCH('Backend Coding'!$D$2,'Budget 24-25'!A48)))&amp;", "&amp;(ISNUMBER(SEARCH('Backend Coding'!$D$3,'Budget 24-25'!A48)))&amp;", "&amp;(ISNUMBER(SEARCH('Backend Coding'!$D$4,'Budget 24-25'!A48)))&amp;", "&amp;(ISNUMBER(SEARCH('Backend Coding'!$D$5,'Budget 24-25'!A48)))&amp;", "&amp;(ISNUMBER(SEARCH('Backend Coding'!$D$6,'Budget 24-25'!A48)))&amp;", "&amp;(ISNUMBER(SEARCH('Backend Coding'!$D$7,'Budget 24-25'!A48)))&amp;", "&amp;(ISNUMBER(SEARCH('Backend Coding'!$D$8,'Budget 24-25'!A48)))&amp;", "&amp;(ISNUMBER(SEARCH('Backend Coding'!$D$9,'Budget 24-25'!A48)))&amp;", "&amp;(ISNUMBER(SEARCH('Backend Coding'!$D$10,'Budget 24-25'!A48)))&amp;", "&amp;(ISNUMBER(SEARCH('Backend Coding'!$D$11,'Budget 24-25'!A48)))&amp;", "&amp;(ISNUMBER(SEARCH('Backend Coding'!$D$12,'Budget 24-25'!A48)))&amp;", "&amp;(ISNUMBER(SEARCH('Backend Coding'!$D$13,'Budget 24-25'!A48)))&amp;", "&amp;(ISNUMBER(SEARCH('Backend Coding'!$D$14,'Budget 24-25'!A48)))&amp;", "&amp;(ISNUMBER(SEARCH('Backend Coding'!$D$15,'Budget 24-25'!A48)))&amp;", "&amp;(ISNUMBER(SEARCH('Backend Coding'!$D$16,'Budget 24-25'!A48)))&amp;", "&amp;(ISNUMBER(SEARCH('Backend Coding'!$D$17,'Budget 24-25'!A48)))&amp;", "&amp;(ISNUMBER(SEARCH('Backend Coding'!$D$18,'Budget 24-25'!A48)))&amp;", "&amp;(ISNUMBER(SEARCH('Backend Coding'!$D$19,'Budget 24-25'!A48)))&amp;", "&amp;(ISNUMBER(SEARCH('Backend Coding'!$D$20,'Budget 24-25'!A48)))&amp;", "&amp;(ISNUMBER(SEARCH('Backend Coding'!$D$21,'Budget 24-25'!A48)))&amp;", "&amp;(ISNUMBER(SEARCH('Backend Coding'!$D$22,'Budget 24-25'!A48)))&amp;", "&amp;(ISNUMBER(SEARCH('Backend Coding'!$D$23,'Budget 24-25'!A48)))&amp;", "&amp;(ISNUMBER(SEARCH('Backend Coding'!$D$24,'Budget 24-25'!A48)))&amp;", "&amp;(ISNUMBER(SEARCH('Backend Coding'!$D$25,'Budget 24-25'!A48)))&amp;", "&amp;(ISNUMBER(SEARCH('Backend Coding'!$D$26,'Budget 24-25'!A48)))</f>
        <v>FALSE, FALSE, FALSE, FALSE, FALSE, FALSE, FALSE, FALSE, FALSE, FALSE, FALSE, FALSE, FALSE, FALSE, FALSE, FALSE, FALSE, FALSE, FALSE, FALSE, FALSE, FALSE, FALSE, FALSE, FALSE</v>
      </c>
      <c r="S48" s="69" t="str">
        <f>(ISNUMBER(SEARCH('Backend Coding'!$F$2,'Budget 24-25'!A48)))&amp;", "&amp;(ISNUMBER(SEARCH('Backend Coding'!$F$3,'Budget 24-25'!A48)))&amp;", "&amp;(ISNUMBER(SEARCH('Backend Coding'!$F$4,'Budget 24-25'!A48)))&amp;", "&amp;(ISNUMBER(SEARCH('Backend Coding'!$F$5,'Budget 24-25'!A48)))&amp;", "&amp;(ISNUMBER(SEARCH('Backend Coding'!$F$6,'Budget 24-25'!A48)))&amp;", "&amp;(ISNUMBER(SEARCH('Backend Coding'!$F$7,'Budget 24-25'!A48)))&amp;", "&amp;(ISNUMBER(SEARCH('Backend Coding'!$F$8,'Budget 24-25'!A48)))&amp;", "&amp;(ISNUMBER(SEARCH('Backend Coding'!$F$9,'Budget 24-25'!A48)))&amp;", "&amp;(ISNUMBER(SEARCH('Backend Coding'!$F$10,'Budget 24-25'!A48)))&amp;", "&amp;(ISNUMBER(SEARCH('Backend Coding'!$F$11,'Budget 24-25'!A48)))&amp;", "&amp;(ISNUMBER(SEARCH('Backend Coding'!$F$12,'Budget 24-25'!A48)))&amp;", "&amp;(ISNUMBER(SEARCH('Backend Coding'!$F$13,'Budget 24-25'!A48)))&amp;", "&amp;(ISNUMBER(SEARCH('Backend Coding'!$F$14,'Budget 24-25'!A48)))&amp;", "&amp;(ISNUMBER(SEARCH('Backend Coding'!$F$15,'Budget 24-25'!A48)))&amp;", "&amp;(ISNUMBER(SEARCH('Backend Coding'!$F$16,'Budget 24-25'!A48)))&amp;", "&amp;(ISNUMBER(SEARCH('Backend Coding'!$F$17,'Budget 24-25'!A48)))&amp;", "&amp;(ISNUMBER(SEARCH('Backend Coding'!$F$18,'Budget 24-25'!A48)))&amp;", "&amp;(ISNUMBER(SEARCH('Backend Coding'!$F$19,'Budget 24-25'!A48)))&amp;", "&amp;(ISNUMBER(SEARCH('Backend Coding'!$F$20,'Budget 24-25'!A48)))&amp;", "&amp;(ISNUMBER(SEARCH('Backend Coding'!$F$21,'Budget 24-25'!A48)))&amp;", "&amp;(ISNUMBER(SEARCH('Backend Coding'!$F$22,'Budget 24-25'!A48)))&amp;", "&amp;(ISNUMBER(SEARCH('Backend Coding'!$F$23,'Budget 24-25'!A48)))&amp;", "&amp;(ISNUMBER(SEARCH('Backend Coding'!$F$24,'Budget 24-25'!A48)))&amp;", "&amp;(ISNUMBER(SEARCH('Backend Coding'!$F$25,'Budget 24-25'!A48)))&amp;", "&amp;(ISNUMBER(SEARCH('Backend Coding'!$F$26,'Budget 24-25'!A48)))</f>
        <v>FALSE, FALSE, FALSE, FALSE, FALSE, FALSE, FALSE, FALSE, FALSE, FALSE, FALSE, FALSE, FALSE, FALSE, FALSE, FALSE, FALSE, FALSE, FALSE, FALSE, FALSE, FALSE, FALSE, FALSE, FALSE</v>
      </c>
      <c r="T48" s="69" t="str">
        <f>(ISNUMBER(SEARCH('Backend Coding'!$H$2,'Budget 24-25'!A48)))&amp;", "&amp;(ISNUMBER(SEARCH('Backend Coding'!$H$3,'Budget 24-25'!A48)))&amp;", "&amp;(ISNUMBER(SEARCH('Backend Coding'!$H$4,'Budget 24-25'!A48)))&amp;", "&amp;(ISNUMBER(SEARCH('Backend Coding'!$H$5,'Budget 24-25'!A48)))&amp;", "&amp;(ISNUMBER(SEARCH('Backend Coding'!$H$6,'Budget 24-25'!A48)))&amp;", "&amp;(ISNUMBER(SEARCH('Backend Coding'!$H$7,'Budget 24-25'!A48)))&amp;", "&amp;(ISNUMBER(SEARCH('Backend Coding'!$H$8,'Budget 24-25'!A48)))&amp;", "&amp;(ISNUMBER(SEARCH('Backend Coding'!$H$9,'Budget 24-25'!A48)))&amp;", "&amp;(ISNUMBER(SEARCH('Backend Coding'!$H$10,'Budget 24-25'!A48)))&amp;", "&amp;(ISNUMBER(SEARCH('Backend Coding'!$H$11,'Budget 24-25'!A48)))&amp;", "&amp;(ISNUMBER(SEARCH('Backend Coding'!$H$12,'Budget 24-25'!A48)))&amp;", "&amp;(ISNUMBER(SEARCH('Backend Coding'!$H$13,'Budget 24-25'!A48)))&amp;", "&amp;(ISNUMBER(SEARCH('Backend Coding'!$H$14,'Budget 24-25'!A48)))&amp;", "&amp;(ISNUMBER(SEARCH('Backend Coding'!$H$15,'Budget 24-25'!A48)))&amp;", "&amp;(ISNUMBER(SEARCH('Backend Coding'!$H$16,'Budget 24-25'!A48)))&amp;", "&amp;(ISNUMBER(SEARCH('Backend Coding'!$H$17,'Budget 24-25'!A48)))&amp;", "&amp;(ISNUMBER(SEARCH('Backend Coding'!$H$18,'Budget 24-25'!A48)))&amp;", "&amp;(ISNUMBER(SEARCH('Backend Coding'!$H$19,'Budget 24-25'!A48)))&amp;", "&amp;(ISNUMBER(SEARCH('Backend Coding'!$H$20,'Budget 24-25'!A48)))&amp;", "&amp;(ISNUMBER(SEARCH('Backend Coding'!$H$21,'Budget 24-25'!A48)))&amp;", "&amp;(ISNUMBER(SEARCH('Backend Coding'!$H$22,'Budget 24-25'!A48)))&amp;", "&amp;(ISNUMBER(SEARCH('Backend Coding'!$H$23,'Budget 24-25'!A48)))&amp;", "&amp;(ISNUMBER(SEARCH('Backend Coding'!$H$24,'Budget 24-25'!A48)))&amp;", "&amp;(ISNUMBER(SEARCH('Backend Coding'!$H$25,'Budget 24-25'!A48)))&amp;", "&amp;(ISNUMBER(SEARCH('Backend Coding'!$H$26,'Budget 24-25'!A48)))</f>
        <v>FALSE, FALSE, FALSE, FALSE, FALSE, FALSE, FALSE, FALSE, FALSE, FALSE, FALSE, FALSE, FALSE, FALSE, FALSE, FALSE, FALSE, FALSE, FALSE, FALSE, FALSE, FALSE, FALSE, FALSE, FALSE</v>
      </c>
      <c r="U48" s="69" t="str">
        <f>(ISNUMBER(SEARCH('Backend Coding'!$J$2,'Budget 24-25'!A48)))&amp;", "&amp;(ISNUMBER(SEARCH('Backend Coding'!$J$3,'Budget 24-25'!A48)))&amp;", "&amp;(ISNUMBER(SEARCH('Backend Coding'!$J$4,'Budget 24-25'!A48)))&amp;", "&amp;(ISNUMBER(SEARCH('Backend Coding'!$J$5,'Budget 24-25'!A48)))&amp;", "&amp;(ISNUMBER(SEARCH('Backend Coding'!$J$6,'Budget 24-25'!A48)))&amp;", "&amp;(ISNUMBER(SEARCH('Backend Coding'!$J$7,'Budget 24-25'!A48)))&amp;", "&amp;(ISNUMBER(SEARCH('Backend Coding'!$J$8,'Budget 24-25'!A48)))&amp;", "&amp;(ISNUMBER(SEARCH('Backend Coding'!$J$9,'Budget 24-25'!A48)))&amp;", "&amp;(ISNUMBER(SEARCH('Backend Coding'!$J$10,'Budget 24-25'!A48)))&amp;", "&amp;(ISNUMBER(SEARCH('Backend Coding'!$J$11,'Budget 24-25'!A48)))&amp;", "&amp;(ISNUMBER(SEARCH('Backend Coding'!$J$12,'Budget 24-25'!A48)))&amp;", "&amp;(ISNUMBER(SEARCH('Backend Coding'!$J$13,'Budget 24-25'!A48)))&amp;", "&amp;(ISNUMBER(SEARCH('Backend Coding'!$J$14,'Budget 24-25'!A48)))&amp;", "&amp;(ISNUMBER(SEARCH('Backend Coding'!$J$15,'Budget 24-25'!A48)))&amp;", "&amp;(ISNUMBER(SEARCH('Backend Coding'!$J$16,'Budget 24-25'!A48)))&amp;", "&amp;(ISNUMBER(SEARCH('Backend Coding'!$J$17,'Budget 24-25'!A48)))&amp;", "&amp;(ISNUMBER(SEARCH('Backend Coding'!$J$18,'Budget 24-25'!A48)))&amp;", "&amp;(ISNUMBER(SEARCH('Backend Coding'!$J$19,'Budget 24-25'!A48)))&amp;", "&amp;(ISNUMBER(SEARCH('Backend Coding'!$J$20,'Budget 24-25'!A48)))&amp;", "&amp;(ISNUMBER(SEARCH('Backend Coding'!$J$21,'Budget 24-25'!A48)))&amp;", "&amp;(ISNUMBER(SEARCH('Backend Coding'!$J$22,'Budget 24-25'!A48)))&amp;", "&amp;(ISNUMBER(SEARCH('Backend Coding'!$J$23,'Budget 24-25'!A48)))&amp;", "&amp;(ISNUMBER(SEARCH('Backend Coding'!$J$24,'Budget 24-25'!A48)))&amp;", "&amp;(ISNUMBER(SEARCH('Backend Coding'!$J$25,'Budget 24-25'!A48)))&amp;", "&amp;(ISNUMBER(SEARCH('Backend Coding'!$J$26,'Budget 24-25'!A48)))</f>
        <v>FALSE, FALSE, FALSE, FALSE, FALSE, FALSE, FALSE, FALSE, FALSE, FALSE, FALSE, FALSE, FALSE, FALSE, FALSE, FALSE, FALSE, FALSE, FALSE, FALSE, FALSE, FALSE, FALSE, FALSE, FALSE</v>
      </c>
    </row>
    <row r="49" spans="1:21" ht="14.25" customHeight="1">
      <c r="A49" s="86"/>
      <c r="B49" s="86"/>
      <c r="C49" s="86"/>
      <c r="D49" s="86"/>
      <c r="E49" s="53"/>
      <c r="F49" s="86"/>
      <c r="G49" s="86"/>
      <c r="H49" s="86"/>
      <c r="I49" s="86"/>
      <c r="J49" s="86"/>
      <c r="K49" s="62"/>
      <c r="L49" s="62"/>
      <c r="M49" s="62"/>
      <c r="N49" s="62"/>
      <c r="O49" s="62"/>
      <c r="P49" s="46">
        <f t="shared" si="0"/>
        <v>0</v>
      </c>
      <c r="Q49" s="69" t="str">
        <f>(ISNUMBER(SEARCH('Backend Coding'!$B$2,'Budget 24-25'!A49)))&amp;", "&amp;(ISNUMBER(SEARCH('Backend Coding'!$B$3,'Budget 24-25'!A49)))&amp;", "&amp;(ISNUMBER(SEARCH('Backend Coding'!$B$4,'Budget 24-25'!A49)))&amp;", "&amp;(ISNUMBER(SEARCH('Backend Coding'!$B$5,'Budget 24-25'!A49)))&amp;", "&amp;(ISNUMBER(SEARCH('Backend Coding'!$B$6,'Budget 24-25'!A49)))&amp;", "&amp;(ISNUMBER(SEARCH('Backend Coding'!$B$7,'Budget 24-25'!A49)))&amp;", "&amp;(ISNUMBER(SEARCH('Backend Coding'!$B$8,'Budget 24-25'!A49)))&amp;", "&amp;(ISNUMBER(SEARCH('Backend Coding'!$B$9,'Budget 24-25'!A49)))&amp;", "&amp;(ISNUMBER(SEARCH('Backend Coding'!$B$10,'Budget 24-25'!A49)))&amp;", "&amp;(ISNUMBER(SEARCH('Backend Coding'!$B$11,'Budget 24-25'!A49)))&amp;", "&amp;(ISNUMBER(SEARCH('Backend Coding'!$B$12,'Budget 24-25'!A49)))&amp;", "&amp;(ISNUMBER(SEARCH('Backend Coding'!$B$13,'Budget 24-25'!A49)))&amp;", "&amp;(ISNUMBER(SEARCH('Backend Coding'!$B$14,'Budget 24-25'!A49)))&amp;", "&amp;(ISNUMBER(SEARCH('Backend Coding'!$B$15,'Budget 24-25'!A49)))&amp;", "&amp;(ISNUMBER(SEARCH('Backend Coding'!$B$16,'Budget 24-25'!A49)))&amp;", "&amp;(ISNUMBER(SEARCH('Backend Coding'!$B$17,'Budget 24-25'!A49)))&amp;", "&amp;(ISNUMBER(SEARCH('Backend Coding'!$B$18,'Budget 24-25'!A49)))&amp;", "&amp;(ISNUMBER(SEARCH('Backend Coding'!$B$19,'Budget 24-25'!A49)))&amp;", "&amp;(ISNUMBER(SEARCH('Backend Coding'!$B$20,'Budget 24-25'!A49)))&amp;", "&amp;(ISNUMBER(SEARCH('Backend Coding'!$B$21,'Budget 24-25'!A49)))&amp;", "&amp;(ISNUMBER(SEARCH('Backend Coding'!$B$22,'Budget 24-25'!A49)))&amp;", "&amp;(ISNUMBER(SEARCH('Backend Coding'!$B$23,'Budget 24-25'!A49)))&amp;", "&amp;(ISNUMBER(SEARCH('Backend Coding'!$B$24,'Budget 24-25'!A49)))&amp;", "&amp;(ISNUMBER(SEARCH('Backend Coding'!$B$25,'Budget 24-25'!A49)))&amp;", "&amp;(ISNUMBER(SEARCH('Backend Coding'!$B$26,'Budget 24-25'!A49)))</f>
        <v>FALSE, FALSE, FALSE, FALSE, FALSE, FALSE, FALSE, FALSE, FALSE, FALSE, FALSE, FALSE, FALSE, FALSE, FALSE, FALSE, FALSE, FALSE, FALSE, FALSE, FALSE, FALSE, FALSE, FALSE, FALSE</v>
      </c>
      <c r="R49" s="69" t="str">
        <f>(ISNUMBER(SEARCH('Backend Coding'!$D$2,'Budget 24-25'!A49)))&amp;", "&amp;(ISNUMBER(SEARCH('Backend Coding'!$D$3,'Budget 24-25'!A49)))&amp;", "&amp;(ISNUMBER(SEARCH('Backend Coding'!$D$4,'Budget 24-25'!A49)))&amp;", "&amp;(ISNUMBER(SEARCH('Backend Coding'!$D$5,'Budget 24-25'!A49)))&amp;", "&amp;(ISNUMBER(SEARCH('Backend Coding'!$D$6,'Budget 24-25'!A49)))&amp;", "&amp;(ISNUMBER(SEARCH('Backend Coding'!$D$7,'Budget 24-25'!A49)))&amp;", "&amp;(ISNUMBER(SEARCH('Backend Coding'!$D$8,'Budget 24-25'!A49)))&amp;", "&amp;(ISNUMBER(SEARCH('Backend Coding'!$D$9,'Budget 24-25'!A49)))&amp;", "&amp;(ISNUMBER(SEARCH('Backend Coding'!$D$10,'Budget 24-25'!A49)))&amp;", "&amp;(ISNUMBER(SEARCH('Backend Coding'!$D$11,'Budget 24-25'!A49)))&amp;", "&amp;(ISNUMBER(SEARCH('Backend Coding'!$D$12,'Budget 24-25'!A49)))&amp;", "&amp;(ISNUMBER(SEARCH('Backend Coding'!$D$13,'Budget 24-25'!A49)))&amp;", "&amp;(ISNUMBER(SEARCH('Backend Coding'!$D$14,'Budget 24-25'!A49)))&amp;", "&amp;(ISNUMBER(SEARCH('Backend Coding'!$D$15,'Budget 24-25'!A49)))&amp;", "&amp;(ISNUMBER(SEARCH('Backend Coding'!$D$16,'Budget 24-25'!A49)))&amp;", "&amp;(ISNUMBER(SEARCH('Backend Coding'!$D$17,'Budget 24-25'!A49)))&amp;", "&amp;(ISNUMBER(SEARCH('Backend Coding'!$D$18,'Budget 24-25'!A49)))&amp;", "&amp;(ISNUMBER(SEARCH('Backend Coding'!$D$19,'Budget 24-25'!A49)))&amp;", "&amp;(ISNUMBER(SEARCH('Backend Coding'!$D$20,'Budget 24-25'!A49)))&amp;", "&amp;(ISNUMBER(SEARCH('Backend Coding'!$D$21,'Budget 24-25'!A49)))&amp;", "&amp;(ISNUMBER(SEARCH('Backend Coding'!$D$22,'Budget 24-25'!A49)))&amp;", "&amp;(ISNUMBER(SEARCH('Backend Coding'!$D$23,'Budget 24-25'!A49)))&amp;", "&amp;(ISNUMBER(SEARCH('Backend Coding'!$D$24,'Budget 24-25'!A49)))&amp;", "&amp;(ISNUMBER(SEARCH('Backend Coding'!$D$25,'Budget 24-25'!A49)))&amp;", "&amp;(ISNUMBER(SEARCH('Backend Coding'!$D$26,'Budget 24-25'!A49)))</f>
        <v>FALSE, FALSE, FALSE, FALSE, FALSE, FALSE, FALSE, FALSE, FALSE, FALSE, FALSE, FALSE, FALSE, FALSE, FALSE, FALSE, FALSE, FALSE, FALSE, FALSE, FALSE, FALSE, FALSE, FALSE, FALSE</v>
      </c>
      <c r="S49" s="69" t="str">
        <f>(ISNUMBER(SEARCH('Backend Coding'!$F$2,'Budget 24-25'!A49)))&amp;", "&amp;(ISNUMBER(SEARCH('Backend Coding'!$F$3,'Budget 24-25'!A49)))&amp;", "&amp;(ISNUMBER(SEARCH('Backend Coding'!$F$4,'Budget 24-25'!A49)))&amp;", "&amp;(ISNUMBER(SEARCH('Backend Coding'!$F$5,'Budget 24-25'!A49)))&amp;", "&amp;(ISNUMBER(SEARCH('Backend Coding'!$F$6,'Budget 24-25'!A49)))&amp;", "&amp;(ISNUMBER(SEARCH('Backend Coding'!$F$7,'Budget 24-25'!A49)))&amp;", "&amp;(ISNUMBER(SEARCH('Backend Coding'!$F$8,'Budget 24-25'!A49)))&amp;", "&amp;(ISNUMBER(SEARCH('Backend Coding'!$F$9,'Budget 24-25'!A49)))&amp;", "&amp;(ISNUMBER(SEARCH('Backend Coding'!$F$10,'Budget 24-25'!A49)))&amp;", "&amp;(ISNUMBER(SEARCH('Backend Coding'!$F$11,'Budget 24-25'!A49)))&amp;", "&amp;(ISNUMBER(SEARCH('Backend Coding'!$F$12,'Budget 24-25'!A49)))&amp;", "&amp;(ISNUMBER(SEARCH('Backend Coding'!$F$13,'Budget 24-25'!A49)))&amp;", "&amp;(ISNUMBER(SEARCH('Backend Coding'!$F$14,'Budget 24-25'!A49)))&amp;", "&amp;(ISNUMBER(SEARCH('Backend Coding'!$F$15,'Budget 24-25'!A49)))&amp;", "&amp;(ISNUMBER(SEARCH('Backend Coding'!$F$16,'Budget 24-25'!A49)))&amp;", "&amp;(ISNUMBER(SEARCH('Backend Coding'!$F$17,'Budget 24-25'!A49)))&amp;", "&amp;(ISNUMBER(SEARCH('Backend Coding'!$F$18,'Budget 24-25'!A49)))&amp;", "&amp;(ISNUMBER(SEARCH('Backend Coding'!$F$19,'Budget 24-25'!A49)))&amp;", "&amp;(ISNUMBER(SEARCH('Backend Coding'!$F$20,'Budget 24-25'!A49)))&amp;", "&amp;(ISNUMBER(SEARCH('Backend Coding'!$F$21,'Budget 24-25'!A49)))&amp;", "&amp;(ISNUMBER(SEARCH('Backend Coding'!$F$22,'Budget 24-25'!A49)))&amp;", "&amp;(ISNUMBER(SEARCH('Backend Coding'!$F$23,'Budget 24-25'!A49)))&amp;", "&amp;(ISNUMBER(SEARCH('Backend Coding'!$F$24,'Budget 24-25'!A49)))&amp;", "&amp;(ISNUMBER(SEARCH('Backend Coding'!$F$25,'Budget 24-25'!A49)))&amp;", "&amp;(ISNUMBER(SEARCH('Backend Coding'!$F$26,'Budget 24-25'!A49)))</f>
        <v>FALSE, FALSE, FALSE, FALSE, FALSE, FALSE, FALSE, FALSE, FALSE, FALSE, FALSE, FALSE, FALSE, FALSE, FALSE, FALSE, FALSE, FALSE, FALSE, FALSE, FALSE, FALSE, FALSE, FALSE, FALSE</v>
      </c>
      <c r="T49" s="69" t="str">
        <f>(ISNUMBER(SEARCH('Backend Coding'!$H$2,'Budget 24-25'!A49)))&amp;", "&amp;(ISNUMBER(SEARCH('Backend Coding'!$H$3,'Budget 24-25'!A49)))&amp;", "&amp;(ISNUMBER(SEARCH('Backend Coding'!$H$4,'Budget 24-25'!A49)))&amp;", "&amp;(ISNUMBER(SEARCH('Backend Coding'!$H$5,'Budget 24-25'!A49)))&amp;", "&amp;(ISNUMBER(SEARCH('Backend Coding'!$H$6,'Budget 24-25'!A49)))&amp;", "&amp;(ISNUMBER(SEARCH('Backend Coding'!$H$7,'Budget 24-25'!A49)))&amp;", "&amp;(ISNUMBER(SEARCH('Backend Coding'!$H$8,'Budget 24-25'!A49)))&amp;", "&amp;(ISNUMBER(SEARCH('Backend Coding'!$H$9,'Budget 24-25'!A49)))&amp;", "&amp;(ISNUMBER(SEARCH('Backend Coding'!$H$10,'Budget 24-25'!A49)))&amp;", "&amp;(ISNUMBER(SEARCH('Backend Coding'!$H$11,'Budget 24-25'!A49)))&amp;", "&amp;(ISNUMBER(SEARCH('Backend Coding'!$H$12,'Budget 24-25'!A49)))&amp;", "&amp;(ISNUMBER(SEARCH('Backend Coding'!$H$13,'Budget 24-25'!A49)))&amp;", "&amp;(ISNUMBER(SEARCH('Backend Coding'!$H$14,'Budget 24-25'!A49)))&amp;", "&amp;(ISNUMBER(SEARCH('Backend Coding'!$H$15,'Budget 24-25'!A49)))&amp;", "&amp;(ISNUMBER(SEARCH('Backend Coding'!$H$16,'Budget 24-25'!A49)))&amp;", "&amp;(ISNUMBER(SEARCH('Backend Coding'!$H$17,'Budget 24-25'!A49)))&amp;", "&amp;(ISNUMBER(SEARCH('Backend Coding'!$H$18,'Budget 24-25'!A49)))&amp;", "&amp;(ISNUMBER(SEARCH('Backend Coding'!$H$19,'Budget 24-25'!A49)))&amp;", "&amp;(ISNUMBER(SEARCH('Backend Coding'!$H$20,'Budget 24-25'!A49)))&amp;", "&amp;(ISNUMBER(SEARCH('Backend Coding'!$H$21,'Budget 24-25'!A49)))&amp;", "&amp;(ISNUMBER(SEARCH('Backend Coding'!$H$22,'Budget 24-25'!A49)))&amp;", "&amp;(ISNUMBER(SEARCH('Backend Coding'!$H$23,'Budget 24-25'!A49)))&amp;", "&amp;(ISNUMBER(SEARCH('Backend Coding'!$H$24,'Budget 24-25'!A49)))&amp;", "&amp;(ISNUMBER(SEARCH('Backend Coding'!$H$25,'Budget 24-25'!A49)))&amp;", "&amp;(ISNUMBER(SEARCH('Backend Coding'!$H$26,'Budget 24-25'!A49)))</f>
        <v>FALSE, FALSE, FALSE, FALSE, FALSE, FALSE, FALSE, FALSE, FALSE, FALSE, FALSE, FALSE, FALSE, FALSE, FALSE, FALSE, FALSE, FALSE, FALSE, FALSE, FALSE, FALSE, FALSE, FALSE, FALSE</v>
      </c>
      <c r="U49" s="69" t="str">
        <f>(ISNUMBER(SEARCH('Backend Coding'!$J$2,'Budget 24-25'!A49)))&amp;", "&amp;(ISNUMBER(SEARCH('Backend Coding'!$J$3,'Budget 24-25'!A49)))&amp;", "&amp;(ISNUMBER(SEARCH('Backend Coding'!$J$4,'Budget 24-25'!A49)))&amp;", "&amp;(ISNUMBER(SEARCH('Backend Coding'!$J$5,'Budget 24-25'!A49)))&amp;", "&amp;(ISNUMBER(SEARCH('Backend Coding'!$J$6,'Budget 24-25'!A49)))&amp;", "&amp;(ISNUMBER(SEARCH('Backend Coding'!$J$7,'Budget 24-25'!A49)))&amp;", "&amp;(ISNUMBER(SEARCH('Backend Coding'!$J$8,'Budget 24-25'!A49)))&amp;", "&amp;(ISNUMBER(SEARCH('Backend Coding'!$J$9,'Budget 24-25'!A49)))&amp;", "&amp;(ISNUMBER(SEARCH('Backend Coding'!$J$10,'Budget 24-25'!A49)))&amp;", "&amp;(ISNUMBER(SEARCH('Backend Coding'!$J$11,'Budget 24-25'!A49)))&amp;", "&amp;(ISNUMBER(SEARCH('Backend Coding'!$J$12,'Budget 24-25'!A49)))&amp;", "&amp;(ISNUMBER(SEARCH('Backend Coding'!$J$13,'Budget 24-25'!A49)))&amp;", "&amp;(ISNUMBER(SEARCH('Backend Coding'!$J$14,'Budget 24-25'!A49)))&amp;", "&amp;(ISNUMBER(SEARCH('Backend Coding'!$J$15,'Budget 24-25'!A49)))&amp;", "&amp;(ISNUMBER(SEARCH('Backend Coding'!$J$16,'Budget 24-25'!A49)))&amp;", "&amp;(ISNUMBER(SEARCH('Backend Coding'!$J$17,'Budget 24-25'!A49)))&amp;", "&amp;(ISNUMBER(SEARCH('Backend Coding'!$J$18,'Budget 24-25'!A49)))&amp;", "&amp;(ISNUMBER(SEARCH('Backend Coding'!$J$19,'Budget 24-25'!A49)))&amp;", "&amp;(ISNUMBER(SEARCH('Backend Coding'!$J$20,'Budget 24-25'!A49)))&amp;", "&amp;(ISNUMBER(SEARCH('Backend Coding'!$J$21,'Budget 24-25'!A49)))&amp;", "&amp;(ISNUMBER(SEARCH('Backend Coding'!$J$22,'Budget 24-25'!A49)))&amp;", "&amp;(ISNUMBER(SEARCH('Backend Coding'!$J$23,'Budget 24-25'!A49)))&amp;", "&amp;(ISNUMBER(SEARCH('Backend Coding'!$J$24,'Budget 24-25'!A49)))&amp;", "&amp;(ISNUMBER(SEARCH('Backend Coding'!$J$25,'Budget 24-25'!A49)))&amp;", "&amp;(ISNUMBER(SEARCH('Backend Coding'!$J$26,'Budget 24-25'!A49)))</f>
        <v>FALSE, FALSE, FALSE, FALSE, FALSE, FALSE, FALSE, FALSE, FALSE, FALSE, FALSE, FALSE, FALSE, FALSE, FALSE, FALSE, FALSE, FALSE, FALSE, FALSE, FALSE, FALSE, FALSE, FALSE, FALSE</v>
      </c>
    </row>
    <row r="50" spans="1:21" ht="14.25" customHeight="1">
      <c r="A50" s="86"/>
      <c r="B50" s="86"/>
      <c r="C50" s="86"/>
      <c r="D50" s="86"/>
      <c r="E50" s="53"/>
      <c r="F50" s="86"/>
      <c r="G50" s="86"/>
      <c r="H50" s="86"/>
      <c r="I50" s="86"/>
      <c r="J50" s="86"/>
      <c r="K50" s="62"/>
      <c r="L50" s="62"/>
      <c r="M50" s="62"/>
      <c r="N50" s="62"/>
      <c r="O50" s="62"/>
      <c r="P50" s="46">
        <f t="shared" si="0"/>
        <v>0</v>
      </c>
      <c r="Q50" s="69" t="str">
        <f>(ISNUMBER(SEARCH('Backend Coding'!$B$2,'Budget 24-25'!A50)))&amp;", "&amp;(ISNUMBER(SEARCH('Backend Coding'!$B$3,'Budget 24-25'!A50)))&amp;", "&amp;(ISNUMBER(SEARCH('Backend Coding'!$B$4,'Budget 24-25'!A50)))&amp;", "&amp;(ISNUMBER(SEARCH('Backend Coding'!$B$5,'Budget 24-25'!A50)))&amp;", "&amp;(ISNUMBER(SEARCH('Backend Coding'!$B$6,'Budget 24-25'!A50)))&amp;", "&amp;(ISNUMBER(SEARCH('Backend Coding'!$B$7,'Budget 24-25'!A50)))&amp;", "&amp;(ISNUMBER(SEARCH('Backend Coding'!$B$8,'Budget 24-25'!A50)))&amp;", "&amp;(ISNUMBER(SEARCH('Backend Coding'!$B$9,'Budget 24-25'!A50)))&amp;", "&amp;(ISNUMBER(SEARCH('Backend Coding'!$B$10,'Budget 24-25'!A50)))&amp;", "&amp;(ISNUMBER(SEARCH('Backend Coding'!$B$11,'Budget 24-25'!A50)))&amp;", "&amp;(ISNUMBER(SEARCH('Backend Coding'!$B$12,'Budget 24-25'!A50)))&amp;", "&amp;(ISNUMBER(SEARCH('Backend Coding'!$B$13,'Budget 24-25'!A50)))&amp;", "&amp;(ISNUMBER(SEARCH('Backend Coding'!$B$14,'Budget 24-25'!A50)))&amp;", "&amp;(ISNUMBER(SEARCH('Backend Coding'!$B$15,'Budget 24-25'!A50)))&amp;", "&amp;(ISNUMBER(SEARCH('Backend Coding'!$B$16,'Budget 24-25'!A50)))&amp;", "&amp;(ISNUMBER(SEARCH('Backend Coding'!$B$17,'Budget 24-25'!A50)))&amp;", "&amp;(ISNUMBER(SEARCH('Backend Coding'!$B$18,'Budget 24-25'!A50)))&amp;", "&amp;(ISNUMBER(SEARCH('Backend Coding'!$B$19,'Budget 24-25'!A50)))&amp;", "&amp;(ISNUMBER(SEARCH('Backend Coding'!$B$20,'Budget 24-25'!A50)))&amp;", "&amp;(ISNUMBER(SEARCH('Backend Coding'!$B$21,'Budget 24-25'!A50)))&amp;", "&amp;(ISNUMBER(SEARCH('Backend Coding'!$B$22,'Budget 24-25'!A50)))&amp;", "&amp;(ISNUMBER(SEARCH('Backend Coding'!$B$23,'Budget 24-25'!A50)))&amp;", "&amp;(ISNUMBER(SEARCH('Backend Coding'!$B$24,'Budget 24-25'!A50)))&amp;", "&amp;(ISNUMBER(SEARCH('Backend Coding'!$B$25,'Budget 24-25'!A50)))&amp;", "&amp;(ISNUMBER(SEARCH('Backend Coding'!$B$26,'Budget 24-25'!A50)))</f>
        <v>FALSE, FALSE, FALSE, FALSE, FALSE, FALSE, FALSE, FALSE, FALSE, FALSE, FALSE, FALSE, FALSE, FALSE, FALSE, FALSE, FALSE, FALSE, FALSE, FALSE, FALSE, FALSE, FALSE, FALSE, FALSE</v>
      </c>
      <c r="R50" s="69" t="str">
        <f>(ISNUMBER(SEARCH('Backend Coding'!$D$2,'Budget 24-25'!A50)))&amp;", "&amp;(ISNUMBER(SEARCH('Backend Coding'!$D$3,'Budget 24-25'!A50)))&amp;", "&amp;(ISNUMBER(SEARCH('Backend Coding'!$D$4,'Budget 24-25'!A50)))&amp;", "&amp;(ISNUMBER(SEARCH('Backend Coding'!$D$5,'Budget 24-25'!A50)))&amp;", "&amp;(ISNUMBER(SEARCH('Backend Coding'!$D$6,'Budget 24-25'!A50)))&amp;", "&amp;(ISNUMBER(SEARCH('Backend Coding'!$D$7,'Budget 24-25'!A50)))&amp;", "&amp;(ISNUMBER(SEARCH('Backend Coding'!$D$8,'Budget 24-25'!A50)))&amp;", "&amp;(ISNUMBER(SEARCH('Backend Coding'!$D$9,'Budget 24-25'!A50)))&amp;", "&amp;(ISNUMBER(SEARCH('Backend Coding'!$D$10,'Budget 24-25'!A50)))&amp;", "&amp;(ISNUMBER(SEARCH('Backend Coding'!$D$11,'Budget 24-25'!A50)))&amp;", "&amp;(ISNUMBER(SEARCH('Backend Coding'!$D$12,'Budget 24-25'!A50)))&amp;", "&amp;(ISNUMBER(SEARCH('Backend Coding'!$D$13,'Budget 24-25'!A50)))&amp;", "&amp;(ISNUMBER(SEARCH('Backend Coding'!$D$14,'Budget 24-25'!A50)))&amp;", "&amp;(ISNUMBER(SEARCH('Backend Coding'!$D$15,'Budget 24-25'!A50)))&amp;", "&amp;(ISNUMBER(SEARCH('Backend Coding'!$D$16,'Budget 24-25'!A50)))&amp;", "&amp;(ISNUMBER(SEARCH('Backend Coding'!$D$17,'Budget 24-25'!A50)))&amp;", "&amp;(ISNUMBER(SEARCH('Backend Coding'!$D$18,'Budget 24-25'!A50)))&amp;", "&amp;(ISNUMBER(SEARCH('Backend Coding'!$D$19,'Budget 24-25'!A50)))&amp;", "&amp;(ISNUMBER(SEARCH('Backend Coding'!$D$20,'Budget 24-25'!A50)))&amp;", "&amp;(ISNUMBER(SEARCH('Backend Coding'!$D$21,'Budget 24-25'!A50)))&amp;", "&amp;(ISNUMBER(SEARCH('Backend Coding'!$D$22,'Budget 24-25'!A50)))&amp;", "&amp;(ISNUMBER(SEARCH('Backend Coding'!$D$23,'Budget 24-25'!A50)))&amp;", "&amp;(ISNUMBER(SEARCH('Backend Coding'!$D$24,'Budget 24-25'!A50)))&amp;", "&amp;(ISNUMBER(SEARCH('Backend Coding'!$D$25,'Budget 24-25'!A50)))&amp;", "&amp;(ISNUMBER(SEARCH('Backend Coding'!$D$26,'Budget 24-25'!A50)))</f>
        <v>FALSE, FALSE, FALSE, FALSE, FALSE, FALSE, FALSE, FALSE, FALSE, FALSE, FALSE, FALSE, FALSE, FALSE, FALSE, FALSE, FALSE, FALSE, FALSE, FALSE, FALSE, FALSE, FALSE, FALSE, FALSE</v>
      </c>
      <c r="S50" s="69" t="str">
        <f>(ISNUMBER(SEARCH('Backend Coding'!$F$2,'Budget 24-25'!A50)))&amp;", "&amp;(ISNUMBER(SEARCH('Backend Coding'!$F$3,'Budget 24-25'!A50)))&amp;", "&amp;(ISNUMBER(SEARCH('Backend Coding'!$F$4,'Budget 24-25'!A50)))&amp;", "&amp;(ISNUMBER(SEARCH('Backend Coding'!$F$5,'Budget 24-25'!A50)))&amp;", "&amp;(ISNUMBER(SEARCH('Backend Coding'!$F$6,'Budget 24-25'!A50)))&amp;", "&amp;(ISNUMBER(SEARCH('Backend Coding'!$F$7,'Budget 24-25'!A50)))&amp;", "&amp;(ISNUMBER(SEARCH('Backend Coding'!$F$8,'Budget 24-25'!A50)))&amp;", "&amp;(ISNUMBER(SEARCH('Backend Coding'!$F$9,'Budget 24-25'!A50)))&amp;", "&amp;(ISNUMBER(SEARCH('Backend Coding'!$F$10,'Budget 24-25'!A50)))&amp;", "&amp;(ISNUMBER(SEARCH('Backend Coding'!$F$11,'Budget 24-25'!A50)))&amp;", "&amp;(ISNUMBER(SEARCH('Backend Coding'!$F$12,'Budget 24-25'!A50)))&amp;", "&amp;(ISNUMBER(SEARCH('Backend Coding'!$F$13,'Budget 24-25'!A50)))&amp;", "&amp;(ISNUMBER(SEARCH('Backend Coding'!$F$14,'Budget 24-25'!A50)))&amp;", "&amp;(ISNUMBER(SEARCH('Backend Coding'!$F$15,'Budget 24-25'!A50)))&amp;", "&amp;(ISNUMBER(SEARCH('Backend Coding'!$F$16,'Budget 24-25'!A50)))&amp;", "&amp;(ISNUMBER(SEARCH('Backend Coding'!$F$17,'Budget 24-25'!A50)))&amp;", "&amp;(ISNUMBER(SEARCH('Backend Coding'!$F$18,'Budget 24-25'!A50)))&amp;", "&amp;(ISNUMBER(SEARCH('Backend Coding'!$F$19,'Budget 24-25'!A50)))&amp;", "&amp;(ISNUMBER(SEARCH('Backend Coding'!$F$20,'Budget 24-25'!A50)))&amp;", "&amp;(ISNUMBER(SEARCH('Backend Coding'!$F$21,'Budget 24-25'!A50)))&amp;", "&amp;(ISNUMBER(SEARCH('Backend Coding'!$F$22,'Budget 24-25'!A50)))&amp;", "&amp;(ISNUMBER(SEARCH('Backend Coding'!$F$23,'Budget 24-25'!A50)))&amp;", "&amp;(ISNUMBER(SEARCH('Backend Coding'!$F$24,'Budget 24-25'!A50)))&amp;", "&amp;(ISNUMBER(SEARCH('Backend Coding'!$F$25,'Budget 24-25'!A50)))&amp;", "&amp;(ISNUMBER(SEARCH('Backend Coding'!$F$26,'Budget 24-25'!A50)))</f>
        <v>FALSE, FALSE, FALSE, FALSE, FALSE, FALSE, FALSE, FALSE, FALSE, FALSE, FALSE, FALSE, FALSE, FALSE, FALSE, FALSE, FALSE, FALSE, FALSE, FALSE, FALSE, FALSE, FALSE, FALSE, FALSE</v>
      </c>
      <c r="T50" s="69" t="str">
        <f>(ISNUMBER(SEARCH('Backend Coding'!$H$2,'Budget 24-25'!A50)))&amp;", "&amp;(ISNUMBER(SEARCH('Backend Coding'!$H$3,'Budget 24-25'!A50)))&amp;", "&amp;(ISNUMBER(SEARCH('Backend Coding'!$H$4,'Budget 24-25'!A50)))&amp;", "&amp;(ISNUMBER(SEARCH('Backend Coding'!$H$5,'Budget 24-25'!A50)))&amp;", "&amp;(ISNUMBER(SEARCH('Backend Coding'!$H$6,'Budget 24-25'!A50)))&amp;", "&amp;(ISNUMBER(SEARCH('Backend Coding'!$H$7,'Budget 24-25'!A50)))&amp;", "&amp;(ISNUMBER(SEARCH('Backend Coding'!$H$8,'Budget 24-25'!A50)))&amp;", "&amp;(ISNUMBER(SEARCH('Backend Coding'!$H$9,'Budget 24-25'!A50)))&amp;", "&amp;(ISNUMBER(SEARCH('Backend Coding'!$H$10,'Budget 24-25'!A50)))&amp;", "&amp;(ISNUMBER(SEARCH('Backend Coding'!$H$11,'Budget 24-25'!A50)))&amp;", "&amp;(ISNUMBER(SEARCH('Backend Coding'!$H$12,'Budget 24-25'!A50)))&amp;", "&amp;(ISNUMBER(SEARCH('Backend Coding'!$H$13,'Budget 24-25'!A50)))&amp;", "&amp;(ISNUMBER(SEARCH('Backend Coding'!$H$14,'Budget 24-25'!A50)))&amp;", "&amp;(ISNUMBER(SEARCH('Backend Coding'!$H$15,'Budget 24-25'!A50)))&amp;", "&amp;(ISNUMBER(SEARCH('Backend Coding'!$H$16,'Budget 24-25'!A50)))&amp;", "&amp;(ISNUMBER(SEARCH('Backend Coding'!$H$17,'Budget 24-25'!A50)))&amp;", "&amp;(ISNUMBER(SEARCH('Backend Coding'!$H$18,'Budget 24-25'!A50)))&amp;", "&amp;(ISNUMBER(SEARCH('Backend Coding'!$H$19,'Budget 24-25'!A50)))&amp;", "&amp;(ISNUMBER(SEARCH('Backend Coding'!$H$20,'Budget 24-25'!A50)))&amp;", "&amp;(ISNUMBER(SEARCH('Backend Coding'!$H$21,'Budget 24-25'!A50)))&amp;", "&amp;(ISNUMBER(SEARCH('Backend Coding'!$H$22,'Budget 24-25'!A50)))&amp;", "&amp;(ISNUMBER(SEARCH('Backend Coding'!$H$23,'Budget 24-25'!A50)))&amp;", "&amp;(ISNUMBER(SEARCH('Backend Coding'!$H$24,'Budget 24-25'!A50)))&amp;", "&amp;(ISNUMBER(SEARCH('Backend Coding'!$H$25,'Budget 24-25'!A50)))&amp;", "&amp;(ISNUMBER(SEARCH('Backend Coding'!$H$26,'Budget 24-25'!A50)))</f>
        <v>FALSE, FALSE, FALSE, FALSE, FALSE, FALSE, FALSE, FALSE, FALSE, FALSE, FALSE, FALSE, FALSE, FALSE, FALSE, FALSE, FALSE, FALSE, FALSE, FALSE, FALSE, FALSE, FALSE, FALSE, FALSE</v>
      </c>
      <c r="U50" s="69" t="str">
        <f>(ISNUMBER(SEARCH('Backend Coding'!$J$2,'Budget 24-25'!A50)))&amp;", "&amp;(ISNUMBER(SEARCH('Backend Coding'!$J$3,'Budget 24-25'!A50)))&amp;", "&amp;(ISNUMBER(SEARCH('Backend Coding'!$J$4,'Budget 24-25'!A50)))&amp;", "&amp;(ISNUMBER(SEARCH('Backend Coding'!$J$5,'Budget 24-25'!A50)))&amp;", "&amp;(ISNUMBER(SEARCH('Backend Coding'!$J$6,'Budget 24-25'!A50)))&amp;", "&amp;(ISNUMBER(SEARCH('Backend Coding'!$J$7,'Budget 24-25'!A50)))&amp;", "&amp;(ISNUMBER(SEARCH('Backend Coding'!$J$8,'Budget 24-25'!A50)))&amp;", "&amp;(ISNUMBER(SEARCH('Backend Coding'!$J$9,'Budget 24-25'!A50)))&amp;", "&amp;(ISNUMBER(SEARCH('Backend Coding'!$J$10,'Budget 24-25'!A50)))&amp;", "&amp;(ISNUMBER(SEARCH('Backend Coding'!$J$11,'Budget 24-25'!A50)))&amp;", "&amp;(ISNUMBER(SEARCH('Backend Coding'!$J$12,'Budget 24-25'!A50)))&amp;", "&amp;(ISNUMBER(SEARCH('Backend Coding'!$J$13,'Budget 24-25'!A50)))&amp;", "&amp;(ISNUMBER(SEARCH('Backend Coding'!$J$14,'Budget 24-25'!A50)))&amp;", "&amp;(ISNUMBER(SEARCH('Backend Coding'!$J$15,'Budget 24-25'!A50)))&amp;", "&amp;(ISNUMBER(SEARCH('Backend Coding'!$J$16,'Budget 24-25'!A50)))&amp;", "&amp;(ISNUMBER(SEARCH('Backend Coding'!$J$17,'Budget 24-25'!A50)))&amp;", "&amp;(ISNUMBER(SEARCH('Backend Coding'!$J$18,'Budget 24-25'!A50)))&amp;", "&amp;(ISNUMBER(SEARCH('Backend Coding'!$J$19,'Budget 24-25'!A50)))&amp;", "&amp;(ISNUMBER(SEARCH('Backend Coding'!$J$20,'Budget 24-25'!A50)))&amp;", "&amp;(ISNUMBER(SEARCH('Backend Coding'!$J$21,'Budget 24-25'!A50)))&amp;", "&amp;(ISNUMBER(SEARCH('Backend Coding'!$J$22,'Budget 24-25'!A50)))&amp;", "&amp;(ISNUMBER(SEARCH('Backend Coding'!$J$23,'Budget 24-25'!A50)))&amp;", "&amp;(ISNUMBER(SEARCH('Backend Coding'!$J$24,'Budget 24-25'!A50)))&amp;", "&amp;(ISNUMBER(SEARCH('Backend Coding'!$J$25,'Budget 24-25'!A50)))&amp;", "&amp;(ISNUMBER(SEARCH('Backend Coding'!$J$26,'Budget 24-25'!A50)))</f>
        <v>FALSE, FALSE, FALSE, FALSE, FALSE, FALSE, FALSE, FALSE, FALSE, FALSE, FALSE, FALSE, FALSE, FALSE, FALSE, FALSE, FALSE, FALSE, FALSE, FALSE, FALSE, FALSE, FALSE, FALSE, FALSE</v>
      </c>
    </row>
    <row r="51" spans="1:21" ht="14.25" customHeight="1">
      <c r="A51" s="86"/>
      <c r="B51" s="86"/>
      <c r="C51" s="86"/>
      <c r="D51" s="86"/>
      <c r="E51" s="53"/>
      <c r="F51" s="86"/>
      <c r="G51" s="86"/>
      <c r="H51" s="86"/>
      <c r="I51" s="86"/>
      <c r="J51" s="86"/>
      <c r="K51" s="62"/>
      <c r="L51" s="62"/>
      <c r="M51" s="62"/>
      <c r="N51" s="62"/>
      <c r="O51" s="62"/>
      <c r="P51" s="46">
        <f t="shared" si="0"/>
        <v>0</v>
      </c>
      <c r="Q51" s="69" t="str">
        <f>(ISNUMBER(SEARCH('Backend Coding'!$B$2,'Budget 24-25'!A51)))&amp;", "&amp;(ISNUMBER(SEARCH('Backend Coding'!$B$3,'Budget 24-25'!A51)))&amp;", "&amp;(ISNUMBER(SEARCH('Backend Coding'!$B$4,'Budget 24-25'!A51)))&amp;", "&amp;(ISNUMBER(SEARCH('Backend Coding'!$B$5,'Budget 24-25'!A51)))&amp;", "&amp;(ISNUMBER(SEARCH('Backend Coding'!$B$6,'Budget 24-25'!A51)))&amp;", "&amp;(ISNUMBER(SEARCH('Backend Coding'!$B$7,'Budget 24-25'!A51)))&amp;", "&amp;(ISNUMBER(SEARCH('Backend Coding'!$B$8,'Budget 24-25'!A51)))&amp;", "&amp;(ISNUMBER(SEARCH('Backend Coding'!$B$9,'Budget 24-25'!A51)))&amp;", "&amp;(ISNUMBER(SEARCH('Backend Coding'!$B$10,'Budget 24-25'!A51)))&amp;", "&amp;(ISNUMBER(SEARCH('Backend Coding'!$B$11,'Budget 24-25'!A51)))&amp;", "&amp;(ISNUMBER(SEARCH('Backend Coding'!$B$12,'Budget 24-25'!A51)))&amp;", "&amp;(ISNUMBER(SEARCH('Backend Coding'!$B$13,'Budget 24-25'!A51)))&amp;", "&amp;(ISNUMBER(SEARCH('Backend Coding'!$B$14,'Budget 24-25'!A51)))&amp;", "&amp;(ISNUMBER(SEARCH('Backend Coding'!$B$15,'Budget 24-25'!A51)))&amp;", "&amp;(ISNUMBER(SEARCH('Backend Coding'!$B$16,'Budget 24-25'!A51)))&amp;", "&amp;(ISNUMBER(SEARCH('Backend Coding'!$B$17,'Budget 24-25'!A51)))&amp;", "&amp;(ISNUMBER(SEARCH('Backend Coding'!$B$18,'Budget 24-25'!A51)))&amp;", "&amp;(ISNUMBER(SEARCH('Backend Coding'!$B$19,'Budget 24-25'!A51)))&amp;", "&amp;(ISNUMBER(SEARCH('Backend Coding'!$B$20,'Budget 24-25'!A51)))&amp;", "&amp;(ISNUMBER(SEARCH('Backend Coding'!$B$21,'Budget 24-25'!A51)))&amp;", "&amp;(ISNUMBER(SEARCH('Backend Coding'!$B$22,'Budget 24-25'!A51)))&amp;", "&amp;(ISNUMBER(SEARCH('Backend Coding'!$B$23,'Budget 24-25'!A51)))&amp;", "&amp;(ISNUMBER(SEARCH('Backend Coding'!$B$24,'Budget 24-25'!A51)))&amp;", "&amp;(ISNUMBER(SEARCH('Backend Coding'!$B$25,'Budget 24-25'!A51)))&amp;", "&amp;(ISNUMBER(SEARCH('Backend Coding'!$B$26,'Budget 24-25'!A51)))</f>
        <v>FALSE, FALSE, FALSE, FALSE, FALSE, FALSE, FALSE, FALSE, FALSE, FALSE, FALSE, FALSE, FALSE, FALSE, FALSE, FALSE, FALSE, FALSE, FALSE, FALSE, FALSE, FALSE, FALSE, FALSE, FALSE</v>
      </c>
      <c r="R51" s="69" t="str">
        <f>(ISNUMBER(SEARCH('Backend Coding'!$D$2,'Budget 24-25'!A51)))&amp;", "&amp;(ISNUMBER(SEARCH('Backend Coding'!$D$3,'Budget 24-25'!A51)))&amp;", "&amp;(ISNUMBER(SEARCH('Backend Coding'!$D$4,'Budget 24-25'!A51)))&amp;", "&amp;(ISNUMBER(SEARCH('Backend Coding'!$D$5,'Budget 24-25'!A51)))&amp;", "&amp;(ISNUMBER(SEARCH('Backend Coding'!$D$6,'Budget 24-25'!A51)))&amp;", "&amp;(ISNUMBER(SEARCH('Backend Coding'!$D$7,'Budget 24-25'!A51)))&amp;", "&amp;(ISNUMBER(SEARCH('Backend Coding'!$D$8,'Budget 24-25'!A51)))&amp;", "&amp;(ISNUMBER(SEARCH('Backend Coding'!$D$9,'Budget 24-25'!A51)))&amp;", "&amp;(ISNUMBER(SEARCH('Backend Coding'!$D$10,'Budget 24-25'!A51)))&amp;", "&amp;(ISNUMBER(SEARCH('Backend Coding'!$D$11,'Budget 24-25'!A51)))&amp;", "&amp;(ISNUMBER(SEARCH('Backend Coding'!$D$12,'Budget 24-25'!A51)))&amp;", "&amp;(ISNUMBER(SEARCH('Backend Coding'!$D$13,'Budget 24-25'!A51)))&amp;", "&amp;(ISNUMBER(SEARCH('Backend Coding'!$D$14,'Budget 24-25'!A51)))&amp;", "&amp;(ISNUMBER(SEARCH('Backend Coding'!$D$15,'Budget 24-25'!A51)))&amp;", "&amp;(ISNUMBER(SEARCH('Backend Coding'!$D$16,'Budget 24-25'!A51)))&amp;", "&amp;(ISNUMBER(SEARCH('Backend Coding'!$D$17,'Budget 24-25'!A51)))&amp;", "&amp;(ISNUMBER(SEARCH('Backend Coding'!$D$18,'Budget 24-25'!A51)))&amp;", "&amp;(ISNUMBER(SEARCH('Backend Coding'!$D$19,'Budget 24-25'!A51)))&amp;", "&amp;(ISNUMBER(SEARCH('Backend Coding'!$D$20,'Budget 24-25'!A51)))&amp;", "&amp;(ISNUMBER(SEARCH('Backend Coding'!$D$21,'Budget 24-25'!A51)))&amp;", "&amp;(ISNUMBER(SEARCH('Backend Coding'!$D$22,'Budget 24-25'!A51)))&amp;", "&amp;(ISNUMBER(SEARCH('Backend Coding'!$D$23,'Budget 24-25'!A51)))&amp;", "&amp;(ISNUMBER(SEARCH('Backend Coding'!$D$24,'Budget 24-25'!A51)))&amp;", "&amp;(ISNUMBER(SEARCH('Backend Coding'!$D$25,'Budget 24-25'!A51)))&amp;", "&amp;(ISNUMBER(SEARCH('Backend Coding'!$D$26,'Budget 24-25'!A51)))</f>
        <v>FALSE, FALSE, FALSE, FALSE, FALSE, FALSE, FALSE, FALSE, FALSE, FALSE, FALSE, FALSE, FALSE, FALSE, FALSE, FALSE, FALSE, FALSE, FALSE, FALSE, FALSE, FALSE, FALSE, FALSE, FALSE</v>
      </c>
      <c r="S51" s="69" t="str">
        <f>(ISNUMBER(SEARCH('Backend Coding'!$F$2,'Budget 24-25'!A51)))&amp;", "&amp;(ISNUMBER(SEARCH('Backend Coding'!$F$3,'Budget 24-25'!A51)))&amp;", "&amp;(ISNUMBER(SEARCH('Backend Coding'!$F$4,'Budget 24-25'!A51)))&amp;", "&amp;(ISNUMBER(SEARCH('Backend Coding'!$F$5,'Budget 24-25'!A51)))&amp;", "&amp;(ISNUMBER(SEARCH('Backend Coding'!$F$6,'Budget 24-25'!A51)))&amp;", "&amp;(ISNUMBER(SEARCH('Backend Coding'!$F$7,'Budget 24-25'!A51)))&amp;", "&amp;(ISNUMBER(SEARCH('Backend Coding'!$F$8,'Budget 24-25'!A51)))&amp;", "&amp;(ISNUMBER(SEARCH('Backend Coding'!$F$9,'Budget 24-25'!A51)))&amp;", "&amp;(ISNUMBER(SEARCH('Backend Coding'!$F$10,'Budget 24-25'!A51)))&amp;", "&amp;(ISNUMBER(SEARCH('Backend Coding'!$F$11,'Budget 24-25'!A51)))&amp;", "&amp;(ISNUMBER(SEARCH('Backend Coding'!$F$12,'Budget 24-25'!A51)))&amp;", "&amp;(ISNUMBER(SEARCH('Backend Coding'!$F$13,'Budget 24-25'!A51)))&amp;", "&amp;(ISNUMBER(SEARCH('Backend Coding'!$F$14,'Budget 24-25'!A51)))&amp;", "&amp;(ISNUMBER(SEARCH('Backend Coding'!$F$15,'Budget 24-25'!A51)))&amp;", "&amp;(ISNUMBER(SEARCH('Backend Coding'!$F$16,'Budget 24-25'!A51)))&amp;", "&amp;(ISNUMBER(SEARCH('Backend Coding'!$F$17,'Budget 24-25'!A51)))&amp;", "&amp;(ISNUMBER(SEARCH('Backend Coding'!$F$18,'Budget 24-25'!A51)))&amp;", "&amp;(ISNUMBER(SEARCH('Backend Coding'!$F$19,'Budget 24-25'!A51)))&amp;", "&amp;(ISNUMBER(SEARCH('Backend Coding'!$F$20,'Budget 24-25'!A51)))&amp;", "&amp;(ISNUMBER(SEARCH('Backend Coding'!$F$21,'Budget 24-25'!A51)))&amp;", "&amp;(ISNUMBER(SEARCH('Backend Coding'!$F$22,'Budget 24-25'!A51)))&amp;", "&amp;(ISNUMBER(SEARCH('Backend Coding'!$F$23,'Budget 24-25'!A51)))&amp;", "&amp;(ISNUMBER(SEARCH('Backend Coding'!$F$24,'Budget 24-25'!A51)))&amp;", "&amp;(ISNUMBER(SEARCH('Backend Coding'!$F$25,'Budget 24-25'!A51)))&amp;", "&amp;(ISNUMBER(SEARCH('Backend Coding'!$F$26,'Budget 24-25'!A51)))</f>
        <v>FALSE, FALSE, FALSE, FALSE, FALSE, FALSE, FALSE, FALSE, FALSE, FALSE, FALSE, FALSE, FALSE, FALSE, FALSE, FALSE, FALSE, FALSE, FALSE, FALSE, FALSE, FALSE, FALSE, FALSE, FALSE</v>
      </c>
      <c r="T51" s="69" t="str">
        <f>(ISNUMBER(SEARCH('Backend Coding'!$H$2,'Budget 24-25'!A51)))&amp;", "&amp;(ISNUMBER(SEARCH('Backend Coding'!$H$3,'Budget 24-25'!A51)))&amp;", "&amp;(ISNUMBER(SEARCH('Backend Coding'!$H$4,'Budget 24-25'!A51)))&amp;", "&amp;(ISNUMBER(SEARCH('Backend Coding'!$H$5,'Budget 24-25'!A51)))&amp;", "&amp;(ISNUMBER(SEARCH('Backend Coding'!$H$6,'Budget 24-25'!A51)))&amp;", "&amp;(ISNUMBER(SEARCH('Backend Coding'!$H$7,'Budget 24-25'!A51)))&amp;", "&amp;(ISNUMBER(SEARCH('Backend Coding'!$H$8,'Budget 24-25'!A51)))&amp;", "&amp;(ISNUMBER(SEARCH('Backend Coding'!$H$9,'Budget 24-25'!A51)))&amp;", "&amp;(ISNUMBER(SEARCH('Backend Coding'!$H$10,'Budget 24-25'!A51)))&amp;", "&amp;(ISNUMBER(SEARCH('Backend Coding'!$H$11,'Budget 24-25'!A51)))&amp;", "&amp;(ISNUMBER(SEARCH('Backend Coding'!$H$12,'Budget 24-25'!A51)))&amp;", "&amp;(ISNUMBER(SEARCH('Backend Coding'!$H$13,'Budget 24-25'!A51)))&amp;", "&amp;(ISNUMBER(SEARCH('Backend Coding'!$H$14,'Budget 24-25'!A51)))&amp;", "&amp;(ISNUMBER(SEARCH('Backend Coding'!$H$15,'Budget 24-25'!A51)))&amp;", "&amp;(ISNUMBER(SEARCH('Backend Coding'!$H$16,'Budget 24-25'!A51)))&amp;", "&amp;(ISNUMBER(SEARCH('Backend Coding'!$H$17,'Budget 24-25'!A51)))&amp;", "&amp;(ISNUMBER(SEARCH('Backend Coding'!$H$18,'Budget 24-25'!A51)))&amp;", "&amp;(ISNUMBER(SEARCH('Backend Coding'!$H$19,'Budget 24-25'!A51)))&amp;", "&amp;(ISNUMBER(SEARCH('Backend Coding'!$H$20,'Budget 24-25'!A51)))&amp;", "&amp;(ISNUMBER(SEARCH('Backend Coding'!$H$21,'Budget 24-25'!A51)))&amp;", "&amp;(ISNUMBER(SEARCH('Backend Coding'!$H$22,'Budget 24-25'!A51)))&amp;", "&amp;(ISNUMBER(SEARCH('Backend Coding'!$H$23,'Budget 24-25'!A51)))&amp;", "&amp;(ISNUMBER(SEARCH('Backend Coding'!$H$24,'Budget 24-25'!A51)))&amp;", "&amp;(ISNUMBER(SEARCH('Backend Coding'!$H$25,'Budget 24-25'!A51)))&amp;", "&amp;(ISNUMBER(SEARCH('Backend Coding'!$H$26,'Budget 24-25'!A51)))</f>
        <v>FALSE, FALSE, FALSE, FALSE, FALSE, FALSE, FALSE, FALSE, FALSE, FALSE, FALSE, FALSE, FALSE, FALSE, FALSE, FALSE, FALSE, FALSE, FALSE, FALSE, FALSE, FALSE, FALSE, FALSE, FALSE</v>
      </c>
      <c r="U51" s="69" t="str">
        <f>(ISNUMBER(SEARCH('Backend Coding'!$J$2,'Budget 24-25'!A51)))&amp;", "&amp;(ISNUMBER(SEARCH('Backend Coding'!$J$3,'Budget 24-25'!A51)))&amp;", "&amp;(ISNUMBER(SEARCH('Backend Coding'!$J$4,'Budget 24-25'!A51)))&amp;", "&amp;(ISNUMBER(SEARCH('Backend Coding'!$J$5,'Budget 24-25'!A51)))&amp;", "&amp;(ISNUMBER(SEARCH('Backend Coding'!$J$6,'Budget 24-25'!A51)))&amp;", "&amp;(ISNUMBER(SEARCH('Backend Coding'!$J$7,'Budget 24-25'!A51)))&amp;", "&amp;(ISNUMBER(SEARCH('Backend Coding'!$J$8,'Budget 24-25'!A51)))&amp;", "&amp;(ISNUMBER(SEARCH('Backend Coding'!$J$9,'Budget 24-25'!A51)))&amp;", "&amp;(ISNUMBER(SEARCH('Backend Coding'!$J$10,'Budget 24-25'!A51)))&amp;", "&amp;(ISNUMBER(SEARCH('Backend Coding'!$J$11,'Budget 24-25'!A51)))&amp;", "&amp;(ISNUMBER(SEARCH('Backend Coding'!$J$12,'Budget 24-25'!A51)))&amp;", "&amp;(ISNUMBER(SEARCH('Backend Coding'!$J$13,'Budget 24-25'!A51)))&amp;", "&amp;(ISNUMBER(SEARCH('Backend Coding'!$J$14,'Budget 24-25'!A51)))&amp;", "&amp;(ISNUMBER(SEARCH('Backend Coding'!$J$15,'Budget 24-25'!A51)))&amp;", "&amp;(ISNUMBER(SEARCH('Backend Coding'!$J$16,'Budget 24-25'!A51)))&amp;", "&amp;(ISNUMBER(SEARCH('Backend Coding'!$J$17,'Budget 24-25'!A51)))&amp;", "&amp;(ISNUMBER(SEARCH('Backend Coding'!$J$18,'Budget 24-25'!A51)))&amp;", "&amp;(ISNUMBER(SEARCH('Backend Coding'!$J$19,'Budget 24-25'!A51)))&amp;", "&amp;(ISNUMBER(SEARCH('Backend Coding'!$J$20,'Budget 24-25'!A51)))&amp;", "&amp;(ISNUMBER(SEARCH('Backend Coding'!$J$21,'Budget 24-25'!A51)))&amp;", "&amp;(ISNUMBER(SEARCH('Backend Coding'!$J$22,'Budget 24-25'!A51)))&amp;", "&amp;(ISNUMBER(SEARCH('Backend Coding'!$J$23,'Budget 24-25'!A51)))&amp;", "&amp;(ISNUMBER(SEARCH('Backend Coding'!$J$24,'Budget 24-25'!A51)))&amp;", "&amp;(ISNUMBER(SEARCH('Backend Coding'!$J$25,'Budget 24-25'!A51)))&amp;", "&amp;(ISNUMBER(SEARCH('Backend Coding'!$J$26,'Budget 24-25'!A51)))</f>
        <v>FALSE, FALSE, FALSE, FALSE, FALSE, FALSE, FALSE, FALSE, FALSE, FALSE, FALSE, FALSE, FALSE, FALSE, FALSE, FALSE, FALSE, FALSE, FALSE, FALSE, FALSE, FALSE, FALSE, FALSE, FALSE</v>
      </c>
    </row>
    <row r="52" spans="1:21" ht="14.25" customHeight="1">
      <c r="A52" s="86"/>
      <c r="B52" s="86"/>
      <c r="C52" s="86"/>
      <c r="D52" s="86"/>
      <c r="E52" s="53"/>
      <c r="F52" s="86"/>
      <c r="G52" s="86"/>
      <c r="H52" s="86"/>
      <c r="I52" s="86"/>
      <c r="J52" s="86"/>
      <c r="K52" s="62"/>
      <c r="L52" s="62"/>
      <c r="M52" s="62"/>
      <c r="N52" s="62"/>
      <c r="O52" s="62"/>
      <c r="P52" s="46">
        <f t="shared" si="0"/>
        <v>0</v>
      </c>
      <c r="Q52" s="69" t="str">
        <f>(ISNUMBER(SEARCH('Backend Coding'!$B$2,'Budget 24-25'!A52)))&amp;", "&amp;(ISNUMBER(SEARCH('Backend Coding'!$B$3,'Budget 24-25'!A52)))&amp;", "&amp;(ISNUMBER(SEARCH('Backend Coding'!$B$4,'Budget 24-25'!A52)))&amp;", "&amp;(ISNUMBER(SEARCH('Backend Coding'!$B$5,'Budget 24-25'!A52)))&amp;", "&amp;(ISNUMBER(SEARCH('Backend Coding'!$B$6,'Budget 24-25'!A52)))&amp;", "&amp;(ISNUMBER(SEARCH('Backend Coding'!$B$7,'Budget 24-25'!A52)))&amp;", "&amp;(ISNUMBER(SEARCH('Backend Coding'!$B$8,'Budget 24-25'!A52)))&amp;", "&amp;(ISNUMBER(SEARCH('Backend Coding'!$B$9,'Budget 24-25'!A52)))&amp;", "&amp;(ISNUMBER(SEARCH('Backend Coding'!$B$10,'Budget 24-25'!A52)))&amp;", "&amp;(ISNUMBER(SEARCH('Backend Coding'!$B$11,'Budget 24-25'!A52)))&amp;", "&amp;(ISNUMBER(SEARCH('Backend Coding'!$B$12,'Budget 24-25'!A52)))&amp;", "&amp;(ISNUMBER(SEARCH('Backend Coding'!$B$13,'Budget 24-25'!A52)))&amp;", "&amp;(ISNUMBER(SEARCH('Backend Coding'!$B$14,'Budget 24-25'!A52)))&amp;", "&amp;(ISNUMBER(SEARCH('Backend Coding'!$B$15,'Budget 24-25'!A52)))&amp;", "&amp;(ISNUMBER(SEARCH('Backend Coding'!$B$16,'Budget 24-25'!A52)))&amp;", "&amp;(ISNUMBER(SEARCH('Backend Coding'!$B$17,'Budget 24-25'!A52)))&amp;", "&amp;(ISNUMBER(SEARCH('Backend Coding'!$B$18,'Budget 24-25'!A52)))&amp;", "&amp;(ISNUMBER(SEARCH('Backend Coding'!$B$19,'Budget 24-25'!A52)))&amp;", "&amp;(ISNUMBER(SEARCH('Backend Coding'!$B$20,'Budget 24-25'!A52)))&amp;", "&amp;(ISNUMBER(SEARCH('Backend Coding'!$B$21,'Budget 24-25'!A52)))&amp;", "&amp;(ISNUMBER(SEARCH('Backend Coding'!$B$22,'Budget 24-25'!A52)))&amp;", "&amp;(ISNUMBER(SEARCH('Backend Coding'!$B$23,'Budget 24-25'!A52)))&amp;", "&amp;(ISNUMBER(SEARCH('Backend Coding'!$B$24,'Budget 24-25'!A52)))&amp;", "&amp;(ISNUMBER(SEARCH('Backend Coding'!$B$25,'Budget 24-25'!A52)))&amp;", "&amp;(ISNUMBER(SEARCH('Backend Coding'!$B$26,'Budget 24-25'!A52)))</f>
        <v>FALSE, FALSE, FALSE, FALSE, FALSE, FALSE, FALSE, FALSE, FALSE, FALSE, FALSE, FALSE, FALSE, FALSE, FALSE, FALSE, FALSE, FALSE, FALSE, FALSE, FALSE, FALSE, FALSE, FALSE, FALSE</v>
      </c>
      <c r="R52" s="69" t="str">
        <f>(ISNUMBER(SEARCH('Backend Coding'!$D$2,'Budget 24-25'!A52)))&amp;", "&amp;(ISNUMBER(SEARCH('Backend Coding'!$D$3,'Budget 24-25'!A52)))&amp;", "&amp;(ISNUMBER(SEARCH('Backend Coding'!$D$4,'Budget 24-25'!A52)))&amp;", "&amp;(ISNUMBER(SEARCH('Backend Coding'!$D$5,'Budget 24-25'!A52)))&amp;", "&amp;(ISNUMBER(SEARCH('Backend Coding'!$D$6,'Budget 24-25'!A52)))&amp;", "&amp;(ISNUMBER(SEARCH('Backend Coding'!$D$7,'Budget 24-25'!A52)))&amp;", "&amp;(ISNUMBER(SEARCH('Backend Coding'!$D$8,'Budget 24-25'!A52)))&amp;", "&amp;(ISNUMBER(SEARCH('Backend Coding'!$D$9,'Budget 24-25'!A52)))&amp;", "&amp;(ISNUMBER(SEARCH('Backend Coding'!$D$10,'Budget 24-25'!A52)))&amp;", "&amp;(ISNUMBER(SEARCH('Backend Coding'!$D$11,'Budget 24-25'!A52)))&amp;", "&amp;(ISNUMBER(SEARCH('Backend Coding'!$D$12,'Budget 24-25'!A52)))&amp;", "&amp;(ISNUMBER(SEARCH('Backend Coding'!$D$13,'Budget 24-25'!A52)))&amp;", "&amp;(ISNUMBER(SEARCH('Backend Coding'!$D$14,'Budget 24-25'!A52)))&amp;", "&amp;(ISNUMBER(SEARCH('Backend Coding'!$D$15,'Budget 24-25'!A52)))&amp;", "&amp;(ISNUMBER(SEARCH('Backend Coding'!$D$16,'Budget 24-25'!A52)))&amp;", "&amp;(ISNUMBER(SEARCH('Backend Coding'!$D$17,'Budget 24-25'!A52)))&amp;", "&amp;(ISNUMBER(SEARCH('Backend Coding'!$D$18,'Budget 24-25'!A52)))&amp;", "&amp;(ISNUMBER(SEARCH('Backend Coding'!$D$19,'Budget 24-25'!A52)))&amp;", "&amp;(ISNUMBER(SEARCH('Backend Coding'!$D$20,'Budget 24-25'!A52)))&amp;", "&amp;(ISNUMBER(SEARCH('Backend Coding'!$D$21,'Budget 24-25'!A52)))&amp;", "&amp;(ISNUMBER(SEARCH('Backend Coding'!$D$22,'Budget 24-25'!A52)))&amp;", "&amp;(ISNUMBER(SEARCH('Backend Coding'!$D$23,'Budget 24-25'!A52)))&amp;", "&amp;(ISNUMBER(SEARCH('Backend Coding'!$D$24,'Budget 24-25'!A52)))&amp;", "&amp;(ISNUMBER(SEARCH('Backend Coding'!$D$25,'Budget 24-25'!A52)))&amp;", "&amp;(ISNUMBER(SEARCH('Backend Coding'!$D$26,'Budget 24-25'!A52)))</f>
        <v>FALSE, FALSE, FALSE, FALSE, FALSE, FALSE, FALSE, FALSE, FALSE, FALSE, FALSE, FALSE, FALSE, FALSE, FALSE, FALSE, FALSE, FALSE, FALSE, FALSE, FALSE, FALSE, FALSE, FALSE, FALSE</v>
      </c>
      <c r="S52" s="69" t="str">
        <f>(ISNUMBER(SEARCH('Backend Coding'!$F$2,'Budget 24-25'!A52)))&amp;", "&amp;(ISNUMBER(SEARCH('Backend Coding'!$F$3,'Budget 24-25'!A52)))&amp;", "&amp;(ISNUMBER(SEARCH('Backend Coding'!$F$4,'Budget 24-25'!A52)))&amp;", "&amp;(ISNUMBER(SEARCH('Backend Coding'!$F$5,'Budget 24-25'!A52)))&amp;", "&amp;(ISNUMBER(SEARCH('Backend Coding'!$F$6,'Budget 24-25'!A52)))&amp;", "&amp;(ISNUMBER(SEARCH('Backend Coding'!$F$7,'Budget 24-25'!A52)))&amp;", "&amp;(ISNUMBER(SEARCH('Backend Coding'!$F$8,'Budget 24-25'!A52)))&amp;", "&amp;(ISNUMBER(SEARCH('Backend Coding'!$F$9,'Budget 24-25'!A52)))&amp;", "&amp;(ISNUMBER(SEARCH('Backend Coding'!$F$10,'Budget 24-25'!A52)))&amp;", "&amp;(ISNUMBER(SEARCH('Backend Coding'!$F$11,'Budget 24-25'!A52)))&amp;", "&amp;(ISNUMBER(SEARCH('Backend Coding'!$F$12,'Budget 24-25'!A52)))&amp;", "&amp;(ISNUMBER(SEARCH('Backend Coding'!$F$13,'Budget 24-25'!A52)))&amp;", "&amp;(ISNUMBER(SEARCH('Backend Coding'!$F$14,'Budget 24-25'!A52)))&amp;", "&amp;(ISNUMBER(SEARCH('Backend Coding'!$F$15,'Budget 24-25'!A52)))&amp;", "&amp;(ISNUMBER(SEARCH('Backend Coding'!$F$16,'Budget 24-25'!A52)))&amp;", "&amp;(ISNUMBER(SEARCH('Backend Coding'!$F$17,'Budget 24-25'!A52)))&amp;", "&amp;(ISNUMBER(SEARCH('Backend Coding'!$F$18,'Budget 24-25'!A52)))&amp;", "&amp;(ISNUMBER(SEARCH('Backend Coding'!$F$19,'Budget 24-25'!A52)))&amp;", "&amp;(ISNUMBER(SEARCH('Backend Coding'!$F$20,'Budget 24-25'!A52)))&amp;", "&amp;(ISNUMBER(SEARCH('Backend Coding'!$F$21,'Budget 24-25'!A52)))&amp;", "&amp;(ISNUMBER(SEARCH('Backend Coding'!$F$22,'Budget 24-25'!A52)))&amp;", "&amp;(ISNUMBER(SEARCH('Backend Coding'!$F$23,'Budget 24-25'!A52)))&amp;", "&amp;(ISNUMBER(SEARCH('Backend Coding'!$F$24,'Budget 24-25'!A52)))&amp;", "&amp;(ISNUMBER(SEARCH('Backend Coding'!$F$25,'Budget 24-25'!A52)))&amp;", "&amp;(ISNUMBER(SEARCH('Backend Coding'!$F$26,'Budget 24-25'!A52)))</f>
        <v>FALSE, FALSE, FALSE, FALSE, FALSE, FALSE, FALSE, FALSE, FALSE, FALSE, FALSE, FALSE, FALSE, FALSE, FALSE, FALSE, FALSE, FALSE, FALSE, FALSE, FALSE, FALSE, FALSE, FALSE, FALSE</v>
      </c>
      <c r="T52" s="69" t="str">
        <f>(ISNUMBER(SEARCH('Backend Coding'!$H$2,'Budget 24-25'!A52)))&amp;", "&amp;(ISNUMBER(SEARCH('Backend Coding'!$H$3,'Budget 24-25'!A52)))&amp;", "&amp;(ISNUMBER(SEARCH('Backend Coding'!$H$4,'Budget 24-25'!A52)))&amp;", "&amp;(ISNUMBER(SEARCH('Backend Coding'!$H$5,'Budget 24-25'!A52)))&amp;", "&amp;(ISNUMBER(SEARCH('Backend Coding'!$H$6,'Budget 24-25'!A52)))&amp;", "&amp;(ISNUMBER(SEARCH('Backend Coding'!$H$7,'Budget 24-25'!A52)))&amp;", "&amp;(ISNUMBER(SEARCH('Backend Coding'!$H$8,'Budget 24-25'!A52)))&amp;", "&amp;(ISNUMBER(SEARCH('Backend Coding'!$H$9,'Budget 24-25'!A52)))&amp;", "&amp;(ISNUMBER(SEARCH('Backend Coding'!$H$10,'Budget 24-25'!A52)))&amp;", "&amp;(ISNUMBER(SEARCH('Backend Coding'!$H$11,'Budget 24-25'!A52)))&amp;", "&amp;(ISNUMBER(SEARCH('Backend Coding'!$H$12,'Budget 24-25'!A52)))&amp;", "&amp;(ISNUMBER(SEARCH('Backend Coding'!$H$13,'Budget 24-25'!A52)))&amp;", "&amp;(ISNUMBER(SEARCH('Backend Coding'!$H$14,'Budget 24-25'!A52)))&amp;", "&amp;(ISNUMBER(SEARCH('Backend Coding'!$H$15,'Budget 24-25'!A52)))&amp;", "&amp;(ISNUMBER(SEARCH('Backend Coding'!$H$16,'Budget 24-25'!A52)))&amp;", "&amp;(ISNUMBER(SEARCH('Backend Coding'!$H$17,'Budget 24-25'!A52)))&amp;", "&amp;(ISNUMBER(SEARCH('Backend Coding'!$H$18,'Budget 24-25'!A52)))&amp;", "&amp;(ISNUMBER(SEARCH('Backend Coding'!$H$19,'Budget 24-25'!A52)))&amp;", "&amp;(ISNUMBER(SEARCH('Backend Coding'!$H$20,'Budget 24-25'!A52)))&amp;", "&amp;(ISNUMBER(SEARCH('Backend Coding'!$H$21,'Budget 24-25'!A52)))&amp;", "&amp;(ISNUMBER(SEARCH('Backend Coding'!$H$22,'Budget 24-25'!A52)))&amp;", "&amp;(ISNUMBER(SEARCH('Backend Coding'!$H$23,'Budget 24-25'!A52)))&amp;", "&amp;(ISNUMBER(SEARCH('Backend Coding'!$H$24,'Budget 24-25'!A52)))&amp;", "&amp;(ISNUMBER(SEARCH('Backend Coding'!$H$25,'Budget 24-25'!A52)))&amp;", "&amp;(ISNUMBER(SEARCH('Backend Coding'!$H$26,'Budget 24-25'!A52)))</f>
        <v>FALSE, FALSE, FALSE, FALSE, FALSE, FALSE, FALSE, FALSE, FALSE, FALSE, FALSE, FALSE, FALSE, FALSE, FALSE, FALSE, FALSE, FALSE, FALSE, FALSE, FALSE, FALSE, FALSE, FALSE, FALSE</v>
      </c>
      <c r="U52" s="69" t="str">
        <f>(ISNUMBER(SEARCH('Backend Coding'!$J$2,'Budget 24-25'!A52)))&amp;", "&amp;(ISNUMBER(SEARCH('Backend Coding'!$J$3,'Budget 24-25'!A52)))&amp;", "&amp;(ISNUMBER(SEARCH('Backend Coding'!$J$4,'Budget 24-25'!A52)))&amp;", "&amp;(ISNUMBER(SEARCH('Backend Coding'!$J$5,'Budget 24-25'!A52)))&amp;", "&amp;(ISNUMBER(SEARCH('Backend Coding'!$J$6,'Budget 24-25'!A52)))&amp;", "&amp;(ISNUMBER(SEARCH('Backend Coding'!$J$7,'Budget 24-25'!A52)))&amp;", "&amp;(ISNUMBER(SEARCH('Backend Coding'!$J$8,'Budget 24-25'!A52)))&amp;", "&amp;(ISNUMBER(SEARCH('Backend Coding'!$J$9,'Budget 24-25'!A52)))&amp;", "&amp;(ISNUMBER(SEARCH('Backend Coding'!$J$10,'Budget 24-25'!A52)))&amp;", "&amp;(ISNUMBER(SEARCH('Backend Coding'!$J$11,'Budget 24-25'!A52)))&amp;", "&amp;(ISNUMBER(SEARCH('Backend Coding'!$J$12,'Budget 24-25'!A52)))&amp;", "&amp;(ISNUMBER(SEARCH('Backend Coding'!$J$13,'Budget 24-25'!A52)))&amp;", "&amp;(ISNUMBER(SEARCH('Backend Coding'!$J$14,'Budget 24-25'!A52)))&amp;", "&amp;(ISNUMBER(SEARCH('Backend Coding'!$J$15,'Budget 24-25'!A52)))&amp;", "&amp;(ISNUMBER(SEARCH('Backend Coding'!$J$16,'Budget 24-25'!A52)))&amp;", "&amp;(ISNUMBER(SEARCH('Backend Coding'!$J$17,'Budget 24-25'!A52)))&amp;", "&amp;(ISNUMBER(SEARCH('Backend Coding'!$J$18,'Budget 24-25'!A52)))&amp;", "&amp;(ISNUMBER(SEARCH('Backend Coding'!$J$19,'Budget 24-25'!A52)))&amp;", "&amp;(ISNUMBER(SEARCH('Backend Coding'!$J$20,'Budget 24-25'!A52)))&amp;", "&amp;(ISNUMBER(SEARCH('Backend Coding'!$J$21,'Budget 24-25'!A52)))&amp;", "&amp;(ISNUMBER(SEARCH('Backend Coding'!$J$22,'Budget 24-25'!A52)))&amp;", "&amp;(ISNUMBER(SEARCH('Backend Coding'!$J$23,'Budget 24-25'!A52)))&amp;", "&amp;(ISNUMBER(SEARCH('Backend Coding'!$J$24,'Budget 24-25'!A52)))&amp;", "&amp;(ISNUMBER(SEARCH('Backend Coding'!$J$25,'Budget 24-25'!A52)))&amp;", "&amp;(ISNUMBER(SEARCH('Backend Coding'!$J$26,'Budget 24-25'!A52)))</f>
        <v>FALSE, FALSE, FALSE, FALSE, FALSE, FALSE, FALSE, FALSE, FALSE, FALSE, FALSE, FALSE, FALSE, FALSE, FALSE, FALSE, FALSE, FALSE, FALSE, FALSE, FALSE, FALSE, FALSE, FALSE, FALSE</v>
      </c>
    </row>
    <row r="53" spans="1:21" ht="14.25" customHeight="1">
      <c r="A53" s="86"/>
      <c r="B53" s="86"/>
      <c r="C53" s="86"/>
      <c r="D53" s="86"/>
      <c r="E53" s="53"/>
      <c r="F53" s="86"/>
      <c r="G53" s="86"/>
      <c r="H53" s="86"/>
      <c r="I53" s="86"/>
      <c r="J53" s="86"/>
      <c r="K53" s="62"/>
      <c r="L53" s="62"/>
      <c r="M53" s="62"/>
      <c r="N53" s="62"/>
      <c r="O53" s="62"/>
      <c r="P53" s="46">
        <f t="shared" si="0"/>
        <v>0</v>
      </c>
      <c r="Q53" s="69" t="str">
        <f>(ISNUMBER(SEARCH('Backend Coding'!$B$2,'Budget 24-25'!A53)))&amp;", "&amp;(ISNUMBER(SEARCH('Backend Coding'!$B$3,'Budget 24-25'!A53)))&amp;", "&amp;(ISNUMBER(SEARCH('Backend Coding'!$B$4,'Budget 24-25'!A53)))&amp;", "&amp;(ISNUMBER(SEARCH('Backend Coding'!$B$5,'Budget 24-25'!A53)))&amp;", "&amp;(ISNUMBER(SEARCH('Backend Coding'!$B$6,'Budget 24-25'!A53)))&amp;", "&amp;(ISNUMBER(SEARCH('Backend Coding'!$B$7,'Budget 24-25'!A53)))&amp;", "&amp;(ISNUMBER(SEARCH('Backend Coding'!$B$8,'Budget 24-25'!A53)))&amp;", "&amp;(ISNUMBER(SEARCH('Backend Coding'!$B$9,'Budget 24-25'!A53)))&amp;", "&amp;(ISNUMBER(SEARCH('Backend Coding'!$B$10,'Budget 24-25'!A53)))&amp;", "&amp;(ISNUMBER(SEARCH('Backend Coding'!$B$11,'Budget 24-25'!A53)))&amp;", "&amp;(ISNUMBER(SEARCH('Backend Coding'!$B$12,'Budget 24-25'!A53)))&amp;", "&amp;(ISNUMBER(SEARCH('Backend Coding'!$B$13,'Budget 24-25'!A53)))&amp;", "&amp;(ISNUMBER(SEARCH('Backend Coding'!$B$14,'Budget 24-25'!A53)))&amp;", "&amp;(ISNUMBER(SEARCH('Backend Coding'!$B$15,'Budget 24-25'!A53)))&amp;", "&amp;(ISNUMBER(SEARCH('Backend Coding'!$B$16,'Budget 24-25'!A53)))&amp;", "&amp;(ISNUMBER(SEARCH('Backend Coding'!$B$17,'Budget 24-25'!A53)))&amp;", "&amp;(ISNUMBER(SEARCH('Backend Coding'!$B$18,'Budget 24-25'!A53)))&amp;", "&amp;(ISNUMBER(SEARCH('Backend Coding'!$B$19,'Budget 24-25'!A53)))&amp;", "&amp;(ISNUMBER(SEARCH('Backend Coding'!$B$20,'Budget 24-25'!A53)))&amp;", "&amp;(ISNUMBER(SEARCH('Backend Coding'!$B$21,'Budget 24-25'!A53)))&amp;", "&amp;(ISNUMBER(SEARCH('Backend Coding'!$B$22,'Budget 24-25'!A53)))&amp;", "&amp;(ISNUMBER(SEARCH('Backend Coding'!$B$23,'Budget 24-25'!A53)))&amp;", "&amp;(ISNUMBER(SEARCH('Backend Coding'!$B$24,'Budget 24-25'!A53)))&amp;", "&amp;(ISNUMBER(SEARCH('Backend Coding'!$B$25,'Budget 24-25'!A53)))&amp;", "&amp;(ISNUMBER(SEARCH('Backend Coding'!$B$26,'Budget 24-25'!A53)))</f>
        <v>FALSE, FALSE, FALSE, FALSE, FALSE, FALSE, FALSE, FALSE, FALSE, FALSE, FALSE, FALSE, FALSE, FALSE, FALSE, FALSE, FALSE, FALSE, FALSE, FALSE, FALSE, FALSE, FALSE, FALSE, FALSE</v>
      </c>
      <c r="R53" s="69" t="str">
        <f>(ISNUMBER(SEARCH('Backend Coding'!$D$2,'Budget 24-25'!A53)))&amp;", "&amp;(ISNUMBER(SEARCH('Backend Coding'!$D$3,'Budget 24-25'!A53)))&amp;", "&amp;(ISNUMBER(SEARCH('Backend Coding'!$D$4,'Budget 24-25'!A53)))&amp;", "&amp;(ISNUMBER(SEARCH('Backend Coding'!$D$5,'Budget 24-25'!A53)))&amp;", "&amp;(ISNUMBER(SEARCH('Backend Coding'!$D$6,'Budget 24-25'!A53)))&amp;", "&amp;(ISNUMBER(SEARCH('Backend Coding'!$D$7,'Budget 24-25'!A53)))&amp;", "&amp;(ISNUMBER(SEARCH('Backend Coding'!$D$8,'Budget 24-25'!A53)))&amp;", "&amp;(ISNUMBER(SEARCH('Backend Coding'!$D$9,'Budget 24-25'!A53)))&amp;", "&amp;(ISNUMBER(SEARCH('Backend Coding'!$D$10,'Budget 24-25'!A53)))&amp;", "&amp;(ISNUMBER(SEARCH('Backend Coding'!$D$11,'Budget 24-25'!A53)))&amp;", "&amp;(ISNUMBER(SEARCH('Backend Coding'!$D$12,'Budget 24-25'!A53)))&amp;", "&amp;(ISNUMBER(SEARCH('Backend Coding'!$D$13,'Budget 24-25'!A53)))&amp;", "&amp;(ISNUMBER(SEARCH('Backend Coding'!$D$14,'Budget 24-25'!A53)))&amp;", "&amp;(ISNUMBER(SEARCH('Backend Coding'!$D$15,'Budget 24-25'!A53)))&amp;", "&amp;(ISNUMBER(SEARCH('Backend Coding'!$D$16,'Budget 24-25'!A53)))&amp;", "&amp;(ISNUMBER(SEARCH('Backend Coding'!$D$17,'Budget 24-25'!A53)))&amp;", "&amp;(ISNUMBER(SEARCH('Backend Coding'!$D$18,'Budget 24-25'!A53)))&amp;", "&amp;(ISNUMBER(SEARCH('Backend Coding'!$D$19,'Budget 24-25'!A53)))&amp;", "&amp;(ISNUMBER(SEARCH('Backend Coding'!$D$20,'Budget 24-25'!A53)))&amp;", "&amp;(ISNUMBER(SEARCH('Backend Coding'!$D$21,'Budget 24-25'!A53)))&amp;", "&amp;(ISNUMBER(SEARCH('Backend Coding'!$D$22,'Budget 24-25'!A53)))&amp;", "&amp;(ISNUMBER(SEARCH('Backend Coding'!$D$23,'Budget 24-25'!A53)))&amp;", "&amp;(ISNUMBER(SEARCH('Backend Coding'!$D$24,'Budget 24-25'!A53)))&amp;", "&amp;(ISNUMBER(SEARCH('Backend Coding'!$D$25,'Budget 24-25'!A53)))&amp;", "&amp;(ISNUMBER(SEARCH('Backend Coding'!$D$26,'Budget 24-25'!A53)))</f>
        <v>FALSE, FALSE, FALSE, FALSE, FALSE, FALSE, FALSE, FALSE, FALSE, FALSE, FALSE, FALSE, FALSE, FALSE, FALSE, FALSE, FALSE, FALSE, FALSE, FALSE, FALSE, FALSE, FALSE, FALSE, FALSE</v>
      </c>
      <c r="S53" s="69" t="str">
        <f>(ISNUMBER(SEARCH('Backend Coding'!$F$2,'Budget 24-25'!A53)))&amp;", "&amp;(ISNUMBER(SEARCH('Backend Coding'!$F$3,'Budget 24-25'!A53)))&amp;", "&amp;(ISNUMBER(SEARCH('Backend Coding'!$F$4,'Budget 24-25'!A53)))&amp;", "&amp;(ISNUMBER(SEARCH('Backend Coding'!$F$5,'Budget 24-25'!A53)))&amp;", "&amp;(ISNUMBER(SEARCH('Backend Coding'!$F$6,'Budget 24-25'!A53)))&amp;", "&amp;(ISNUMBER(SEARCH('Backend Coding'!$F$7,'Budget 24-25'!A53)))&amp;", "&amp;(ISNUMBER(SEARCH('Backend Coding'!$F$8,'Budget 24-25'!A53)))&amp;", "&amp;(ISNUMBER(SEARCH('Backend Coding'!$F$9,'Budget 24-25'!A53)))&amp;", "&amp;(ISNUMBER(SEARCH('Backend Coding'!$F$10,'Budget 24-25'!A53)))&amp;", "&amp;(ISNUMBER(SEARCH('Backend Coding'!$F$11,'Budget 24-25'!A53)))&amp;", "&amp;(ISNUMBER(SEARCH('Backend Coding'!$F$12,'Budget 24-25'!A53)))&amp;", "&amp;(ISNUMBER(SEARCH('Backend Coding'!$F$13,'Budget 24-25'!A53)))&amp;", "&amp;(ISNUMBER(SEARCH('Backend Coding'!$F$14,'Budget 24-25'!A53)))&amp;", "&amp;(ISNUMBER(SEARCH('Backend Coding'!$F$15,'Budget 24-25'!A53)))&amp;", "&amp;(ISNUMBER(SEARCH('Backend Coding'!$F$16,'Budget 24-25'!A53)))&amp;", "&amp;(ISNUMBER(SEARCH('Backend Coding'!$F$17,'Budget 24-25'!A53)))&amp;", "&amp;(ISNUMBER(SEARCH('Backend Coding'!$F$18,'Budget 24-25'!A53)))&amp;", "&amp;(ISNUMBER(SEARCH('Backend Coding'!$F$19,'Budget 24-25'!A53)))&amp;", "&amp;(ISNUMBER(SEARCH('Backend Coding'!$F$20,'Budget 24-25'!A53)))&amp;", "&amp;(ISNUMBER(SEARCH('Backend Coding'!$F$21,'Budget 24-25'!A53)))&amp;", "&amp;(ISNUMBER(SEARCH('Backend Coding'!$F$22,'Budget 24-25'!A53)))&amp;", "&amp;(ISNUMBER(SEARCH('Backend Coding'!$F$23,'Budget 24-25'!A53)))&amp;", "&amp;(ISNUMBER(SEARCH('Backend Coding'!$F$24,'Budget 24-25'!A53)))&amp;", "&amp;(ISNUMBER(SEARCH('Backend Coding'!$F$25,'Budget 24-25'!A53)))&amp;", "&amp;(ISNUMBER(SEARCH('Backend Coding'!$F$26,'Budget 24-25'!A53)))</f>
        <v>FALSE, FALSE, FALSE, FALSE, FALSE, FALSE, FALSE, FALSE, FALSE, FALSE, FALSE, FALSE, FALSE, FALSE, FALSE, FALSE, FALSE, FALSE, FALSE, FALSE, FALSE, FALSE, FALSE, FALSE, FALSE</v>
      </c>
      <c r="T53" s="69" t="str">
        <f>(ISNUMBER(SEARCH('Backend Coding'!$H$2,'Budget 24-25'!A53)))&amp;", "&amp;(ISNUMBER(SEARCH('Backend Coding'!$H$3,'Budget 24-25'!A53)))&amp;", "&amp;(ISNUMBER(SEARCH('Backend Coding'!$H$4,'Budget 24-25'!A53)))&amp;", "&amp;(ISNUMBER(SEARCH('Backend Coding'!$H$5,'Budget 24-25'!A53)))&amp;", "&amp;(ISNUMBER(SEARCH('Backend Coding'!$H$6,'Budget 24-25'!A53)))&amp;", "&amp;(ISNUMBER(SEARCH('Backend Coding'!$H$7,'Budget 24-25'!A53)))&amp;", "&amp;(ISNUMBER(SEARCH('Backend Coding'!$H$8,'Budget 24-25'!A53)))&amp;", "&amp;(ISNUMBER(SEARCH('Backend Coding'!$H$9,'Budget 24-25'!A53)))&amp;", "&amp;(ISNUMBER(SEARCH('Backend Coding'!$H$10,'Budget 24-25'!A53)))&amp;", "&amp;(ISNUMBER(SEARCH('Backend Coding'!$H$11,'Budget 24-25'!A53)))&amp;", "&amp;(ISNUMBER(SEARCH('Backend Coding'!$H$12,'Budget 24-25'!A53)))&amp;", "&amp;(ISNUMBER(SEARCH('Backend Coding'!$H$13,'Budget 24-25'!A53)))&amp;", "&amp;(ISNUMBER(SEARCH('Backend Coding'!$H$14,'Budget 24-25'!A53)))&amp;", "&amp;(ISNUMBER(SEARCH('Backend Coding'!$H$15,'Budget 24-25'!A53)))&amp;", "&amp;(ISNUMBER(SEARCH('Backend Coding'!$H$16,'Budget 24-25'!A53)))&amp;", "&amp;(ISNUMBER(SEARCH('Backend Coding'!$H$17,'Budget 24-25'!A53)))&amp;", "&amp;(ISNUMBER(SEARCH('Backend Coding'!$H$18,'Budget 24-25'!A53)))&amp;", "&amp;(ISNUMBER(SEARCH('Backend Coding'!$H$19,'Budget 24-25'!A53)))&amp;", "&amp;(ISNUMBER(SEARCH('Backend Coding'!$H$20,'Budget 24-25'!A53)))&amp;", "&amp;(ISNUMBER(SEARCH('Backend Coding'!$H$21,'Budget 24-25'!A53)))&amp;", "&amp;(ISNUMBER(SEARCH('Backend Coding'!$H$22,'Budget 24-25'!A53)))&amp;", "&amp;(ISNUMBER(SEARCH('Backend Coding'!$H$23,'Budget 24-25'!A53)))&amp;", "&amp;(ISNUMBER(SEARCH('Backend Coding'!$H$24,'Budget 24-25'!A53)))&amp;", "&amp;(ISNUMBER(SEARCH('Backend Coding'!$H$25,'Budget 24-25'!A53)))&amp;", "&amp;(ISNUMBER(SEARCH('Backend Coding'!$H$26,'Budget 24-25'!A53)))</f>
        <v>FALSE, FALSE, FALSE, FALSE, FALSE, FALSE, FALSE, FALSE, FALSE, FALSE, FALSE, FALSE, FALSE, FALSE, FALSE, FALSE, FALSE, FALSE, FALSE, FALSE, FALSE, FALSE, FALSE, FALSE, FALSE</v>
      </c>
      <c r="U53" s="69" t="str">
        <f>(ISNUMBER(SEARCH('Backend Coding'!$J$2,'Budget 24-25'!A53)))&amp;", "&amp;(ISNUMBER(SEARCH('Backend Coding'!$J$3,'Budget 24-25'!A53)))&amp;", "&amp;(ISNUMBER(SEARCH('Backend Coding'!$J$4,'Budget 24-25'!A53)))&amp;", "&amp;(ISNUMBER(SEARCH('Backend Coding'!$J$5,'Budget 24-25'!A53)))&amp;", "&amp;(ISNUMBER(SEARCH('Backend Coding'!$J$6,'Budget 24-25'!A53)))&amp;", "&amp;(ISNUMBER(SEARCH('Backend Coding'!$J$7,'Budget 24-25'!A53)))&amp;", "&amp;(ISNUMBER(SEARCH('Backend Coding'!$J$8,'Budget 24-25'!A53)))&amp;", "&amp;(ISNUMBER(SEARCH('Backend Coding'!$J$9,'Budget 24-25'!A53)))&amp;", "&amp;(ISNUMBER(SEARCH('Backend Coding'!$J$10,'Budget 24-25'!A53)))&amp;", "&amp;(ISNUMBER(SEARCH('Backend Coding'!$J$11,'Budget 24-25'!A53)))&amp;", "&amp;(ISNUMBER(SEARCH('Backend Coding'!$J$12,'Budget 24-25'!A53)))&amp;", "&amp;(ISNUMBER(SEARCH('Backend Coding'!$J$13,'Budget 24-25'!A53)))&amp;", "&amp;(ISNUMBER(SEARCH('Backend Coding'!$J$14,'Budget 24-25'!A53)))&amp;", "&amp;(ISNUMBER(SEARCH('Backend Coding'!$J$15,'Budget 24-25'!A53)))&amp;", "&amp;(ISNUMBER(SEARCH('Backend Coding'!$J$16,'Budget 24-25'!A53)))&amp;", "&amp;(ISNUMBER(SEARCH('Backend Coding'!$J$17,'Budget 24-25'!A53)))&amp;", "&amp;(ISNUMBER(SEARCH('Backend Coding'!$J$18,'Budget 24-25'!A53)))&amp;", "&amp;(ISNUMBER(SEARCH('Backend Coding'!$J$19,'Budget 24-25'!A53)))&amp;", "&amp;(ISNUMBER(SEARCH('Backend Coding'!$J$20,'Budget 24-25'!A53)))&amp;", "&amp;(ISNUMBER(SEARCH('Backend Coding'!$J$21,'Budget 24-25'!A53)))&amp;", "&amp;(ISNUMBER(SEARCH('Backend Coding'!$J$22,'Budget 24-25'!A53)))&amp;", "&amp;(ISNUMBER(SEARCH('Backend Coding'!$J$23,'Budget 24-25'!A53)))&amp;", "&amp;(ISNUMBER(SEARCH('Backend Coding'!$J$24,'Budget 24-25'!A53)))&amp;", "&amp;(ISNUMBER(SEARCH('Backend Coding'!$J$25,'Budget 24-25'!A53)))&amp;", "&amp;(ISNUMBER(SEARCH('Backend Coding'!$J$26,'Budget 24-25'!A53)))</f>
        <v>FALSE, FALSE, FALSE, FALSE, FALSE, FALSE, FALSE, FALSE, FALSE, FALSE, FALSE, FALSE, FALSE, FALSE, FALSE, FALSE, FALSE, FALSE, FALSE, FALSE, FALSE, FALSE, FALSE, FALSE, FALSE</v>
      </c>
    </row>
    <row r="54" spans="1:21" ht="14.25" customHeight="1">
      <c r="A54" s="86"/>
      <c r="B54" s="86"/>
      <c r="C54" s="86"/>
      <c r="D54" s="86"/>
      <c r="E54" s="53"/>
      <c r="F54" s="86"/>
      <c r="G54" s="86"/>
      <c r="H54" s="86"/>
      <c r="I54" s="86"/>
      <c r="J54" s="86"/>
      <c r="K54" s="62"/>
      <c r="L54" s="62"/>
      <c r="M54" s="62"/>
      <c r="N54" s="62"/>
      <c r="O54" s="62"/>
      <c r="P54" s="46">
        <f t="shared" si="0"/>
        <v>0</v>
      </c>
      <c r="Q54" s="69" t="str">
        <f>(ISNUMBER(SEARCH('Backend Coding'!$B$2,'Budget 24-25'!A54)))&amp;", "&amp;(ISNUMBER(SEARCH('Backend Coding'!$B$3,'Budget 24-25'!A54)))&amp;", "&amp;(ISNUMBER(SEARCH('Backend Coding'!$B$4,'Budget 24-25'!A54)))&amp;", "&amp;(ISNUMBER(SEARCH('Backend Coding'!$B$5,'Budget 24-25'!A54)))&amp;", "&amp;(ISNUMBER(SEARCH('Backend Coding'!$B$6,'Budget 24-25'!A54)))&amp;", "&amp;(ISNUMBER(SEARCH('Backend Coding'!$B$7,'Budget 24-25'!A54)))&amp;", "&amp;(ISNUMBER(SEARCH('Backend Coding'!$B$8,'Budget 24-25'!A54)))&amp;", "&amp;(ISNUMBER(SEARCH('Backend Coding'!$B$9,'Budget 24-25'!A54)))&amp;", "&amp;(ISNUMBER(SEARCH('Backend Coding'!$B$10,'Budget 24-25'!A54)))&amp;", "&amp;(ISNUMBER(SEARCH('Backend Coding'!$B$11,'Budget 24-25'!A54)))&amp;", "&amp;(ISNUMBER(SEARCH('Backend Coding'!$B$12,'Budget 24-25'!A54)))&amp;", "&amp;(ISNUMBER(SEARCH('Backend Coding'!$B$13,'Budget 24-25'!A54)))&amp;", "&amp;(ISNUMBER(SEARCH('Backend Coding'!$B$14,'Budget 24-25'!A54)))&amp;", "&amp;(ISNUMBER(SEARCH('Backend Coding'!$B$15,'Budget 24-25'!A54)))&amp;", "&amp;(ISNUMBER(SEARCH('Backend Coding'!$B$16,'Budget 24-25'!A54)))&amp;", "&amp;(ISNUMBER(SEARCH('Backend Coding'!$B$17,'Budget 24-25'!A54)))&amp;", "&amp;(ISNUMBER(SEARCH('Backend Coding'!$B$18,'Budget 24-25'!A54)))&amp;", "&amp;(ISNUMBER(SEARCH('Backend Coding'!$B$19,'Budget 24-25'!A54)))&amp;", "&amp;(ISNUMBER(SEARCH('Backend Coding'!$B$20,'Budget 24-25'!A54)))&amp;", "&amp;(ISNUMBER(SEARCH('Backend Coding'!$B$21,'Budget 24-25'!A54)))&amp;", "&amp;(ISNUMBER(SEARCH('Backend Coding'!$B$22,'Budget 24-25'!A54)))&amp;", "&amp;(ISNUMBER(SEARCH('Backend Coding'!$B$23,'Budget 24-25'!A54)))&amp;", "&amp;(ISNUMBER(SEARCH('Backend Coding'!$B$24,'Budget 24-25'!A54)))&amp;", "&amp;(ISNUMBER(SEARCH('Backend Coding'!$B$25,'Budget 24-25'!A54)))&amp;", "&amp;(ISNUMBER(SEARCH('Backend Coding'!$B$26,'Budget 24-25'!A54)))</f>
        <v>FALSE, FALSE, FALSE, FALSE, FALSE, FALSE, FALSE, FALSE, FALSE, FALSE, FALSE, FALSE, FALSE, FALSE, FALSE, FALSE, FALSE, FALSE, FALSE, FALSE, FALSE, FALSE, FALSE, FALSE, FALSE</v>
      </c>
      <c r="R54" s="69" t="str">
        <f>(ISNUMBER(SEARCH('Backend Coding'!$D$2,'Budget 24-25'!A54)))&amp;", "&amp;(ISNUMBER(SEARCH('Backend Coding'!$D$3,'Budget 24-25'!A54)))&amp;", "&amp;(ISNUMBER(SEARCH('Backend Coding'!$D$4,'Budget 24-25'!A54)))&amp;", "&amp;(ISNUMBER(SEARCH('Backend Coding'!$D$5,'Budget 24-25'!A54)))&amp;", "&amp;(ISNUMBER(SEARCH('Backend Coding'!$D$6,'Budget 24-25'!A54)))&amp;", "&amp;(ISNUMBER(SEARCH('Backend Coding'!$D$7,'Budget 24-25'!A54)))&amp;", "&amp;(ISNUMBER(SEARCH('Backend Coding'!$D$8,'Budget 24-25'!A54)))&amp;", "&amp;(ISNUMBER(SEARCH('Backend Coding'!$D$9,'Budget 24-25'!A54)))&amp;", "&amp;(ISNUMBER(SEARCH('Backend Coding'!$D$10,'Budget 24-25'!A54)))&amp;", "&amp;(ISNUMBER(SEARCH('Backend Coding'!$D$11,'Budget 24-25'!A54)))&amp;", "&amp;(ISNUMBER(SEARCH('Backend Coding'!$D$12,'Budget 24-25'!A54)))&amp;", "&amp;(ISNUMBER(SEARCH('Backend Coding'!$D$13,'Budget 24-25'!A54)))&amp;", "&amp;(ISNUMBER(SEARCH('Backend Coding'!$D$14,'Budget 24-25'!A54)))&amp;", "&amp;(ISNUMBER(SEARCH('Backend Coding'!$D$15,'Budget 24-25'!A54)))&amp;", "&amp;(ISNUMBER(SEARCH('Backend Coding'!$D$16,'Budget 24-25'!A54)))&amp;", "&amp;(ISNUMBER(SEARCH('Backend Coding'!$D$17,'Budget 24-25'!A54)))&amp;", "&amp;(ISNUMBER(SEARCH('Backend Coding'!$D$18,'Budget 24-25'!A54)))&amp;", "&amp;(ISNUMBER(SEARCH('Backend Coding'!$D$19,'Budget 24-25'!A54)))&amp;", "&amp;(ISNUMBER(SEARCH('Backend Coding'!$D$20,'Budget 24-25'!A54)))&amp;", "&amp;(ISNUMBER(SEARCH('Backend Coding'!$D$21,'Budget 24-25'!A54)))&amp;", "&amp;(ISNUMBER(SEARCH('Backend Coding'!$D$22,'Budget 24-25'!A54)))&amp;", "&amp;(ISNUMBER(SEARCH('Backend Coding'!$D$23,'Budget 24-25'!A54)))&amp;", "&amp;(ISNUMBER(SEARCH('Backend Coding'!$D$24,'Budget 24-25'!A54)))&amp;", "&amp;(ISNUMBER(SEARCH('Backend Coding'!$D$25,'Budget 24-25'!A54)))&amp;", "&amp;(ISNUMBER(SEARCH('Backend Coding'!$D$26,'Budget 24-25'!A54)))</f>
        <v>FALSE, FALSE, FALSE, FALSE, FALSE, FALSE, FALSE, FALSE, FALSE, FALSE, FALSE, FALSE, FALSE, FALSE, FALSE, FALSE, FALSE, FALSE, FALSE, FALSE, FALSE, FALSE, FALSE, FALSE, FALSE</v>
      </c>
      <c r="S54" s="69" t="str">
        <f>(ISNUMBER(SEARCH('Backend Coding'!$F$2,'Budget 24-25'!A54)))&amp;", "&amp;(ISNUMBER(SEARCH('Backend Coding'!$F$3,'Budget 24-25'!A54)))&amp;", "&amp;(ISNUMBER(SEARCH('Backend Coding'!$F$4,'Budget 24-25'!A54)))&amp;", "&amp;(ISNUMBER(SEARCH('Backend Coding'!$F$5,'Budget 24-25'!A54)))&amp;", "&amp;(ISNUMBER(SEARCH('Backend Coding'!$F$6,'Budget 24-25'!A54)))&amp;", "&amp;(ISNUMBER(SEARCH('Backend Coding'!$F$7,'Budget 24-25'!A54)))&amp;", "&amp;(ISNUMBER(SEARCH('Backend Coding'!$F$8,'Budget 24-25'!A54)))&amp;", "&amp;(ISNUMBER(SEARCH('Backend Coding'!$F$9,'Budget 24-25'!A54)))&amp;", "&amp;(ISNUMBER(SEARCH('Backend Coding'!$F$10,'Budget 24-25'!A54)))&amp;", "&amp;(ISNUMBER(SEARCH('Backend Coding'!$F$11,'Budget 24-25'!A54)))&amp;", "&amp;(ISNUMBER(SEARCH('Backend Coding'!$F$12,'Budget 24-25'!A54)))&amp;", "&amp;(ISNUMBER(SEARCH('Backend Coding'!$F$13,'Budget 24-25'!A54)))&amp;", "&amp;(ISNUMBER(SEARCH('Backend Coding'!$F$14,'Budget 24-25'!A54)))&amp;", "&amp;(ISNUMBER(SEARCH('Backend Coding'!$F$15,'Budget 24-25'!A54)))&amp;", "&amp;(ISNUMBER(SEARCH('Backend Coding'!$F$16,'Budget 24-25'!A54)))&amp;", "&amp;(ISNUMBER(SEARCH('Backend Coding'!$F$17,'Budget 24-25'!A54)))&amp;", "&amp;(ISNUMBER(SEARCH('Backend Coding'!$F$18,'Budget 24-25'!A54)))&amp;", "&amp;(ISNUMBER(SEARCH('Backend Coding'!$F$19,'Budget 24-25'!A54)))&amp;", "&amp;(ISNUMBER(SEARCH('Backend Coding'!$F$20,'Budget 24-25'!A54)))&amp;", "&amp;(ISNUMBER(SEARCH('Backend Coding'!$F$21,'Budget 24-25'!A54)))&amp;", "&amp;(ISNUMBER(SEARCH('Backend Coding'!$F$22,'Budget 24-25'!A54)))&amp;", "&amp;(ISNUMBER(SEARCH('Backend Coding'!$F$23,'Budget 24-25'!A54)))&amp;", "&amp;(ISNUMBER(SEARCH('Backend Coding'!$F$24,'Budget 24-25'!A54)))&amp;", "&amp;(ISNUMBER(SEARCH('Backend Coding'!$F$25,'Budget 24-25'!A54)))&amp;", "&amp;(ISNUMBER(SEARCH('Backend Coding'!$F$26,'Budget 24-25'!A54)))</f>
        <v>FALSE, FALSE, FALSE, FALSE, FALSE, FALSE, FALSE, FALSE, FALSE, FALSE, FALSE, FALSE, FALSE, FALSE, FALSE, FALSE, FALSE, FALSE, FALSE, FALSE, FALSE, FALSE, FALSE, FALSE, FALSE</v>
      </c>
      <c r="T54" s="69" t="str">
        <f>(ISNUMBER(SEARCH('Backend Coding'!$H$2,'Budget 24-25'!A54)))&amp;", "&amp;(ISNUMBER(SEARCH('Backend Coding'!$H$3,'Budget 24-25'!A54)))&amp;", "&amp;(ISNUMBER(SEARCH('Backend Coding'!$H$4,'Budget 24-25'!A54)))&amp;", "&amp;(ISNUMBER(SEARCH('Backend Coding'!$H$5,'Budget 24-25'!A54)))&amp;", "&amp;(ISNUMBER(SEARCH('Backend Coding'!$H$6,'Budget 24-25'!A54)))&amp;", "&amp;(ISNUMBER(SEARCH('Backend Coding'!$H$7,'Budget 24-25'!A54)))&amp;", "&amp;(ISNUMBER(SEARCH('Backend Coding'!$H$8,'Budget 24-25'!A54)))&amp;", "&amp;(ISNUMBER(SEARCH('Backend Coding'!$H$9,'Budget 24-25'!A54)))&amp;", "&amp;(ISNUMBER(SEARCH('Backend Coding'!$H$10,'Budget 24-25'!A54)))&amp;", "&amp;(ISNUMBER(SEARCH('Backend Coding'!$H$11,'Budget 24-25'!A54)))&amp;", "&amp;(ISNUMBER(SEARCH('Backend Coding'!$H$12,'Budget 24-25'!A54)))&amp;", "&amp;(ISNUMBER(SEARCH('Backend Coding'!$H$13,'Budget 24-25'!A54)))&amp;", "&amp;(ISNUMBER(SEARCH('Backend Coding'!$H$14,'Budget 24-25'!A54)))&amp;", "&amp;(ISNUMBER(SEARCH('Backend Coding'!$H$15,'Budget 24-25'!A54)))&amp;", "&amp;(ISNUMBER(SEARCH('Backend Coding'!$H$16,'Budget 24-25'!A54)))&amp;", "&amp;(ISNUMBER(SEARCH('Backend Coding'!$H$17,'Budget 24-25'!A54)))&amp;", "&amp;(ISNUMBER(SEARCH('Backend Coding'!$H$18,'Budget 24-25'!A54)))&amp;", "&amp;(ISNUMBER(SEARCH('Backend Coding'!$H$19,'Budget 24-25'!A54)))&amp;", "&amp;(ISNUMBER(SEARCH('Backend Coding'!$H$20,'Budget 24-25'!A54)))&amp;", "&amp;(ISNUMBER(SEARCH('Backend Coding'!$H$21,'Budget 24-25'!A54)))&amp;", "&amp;(ISNUMBER(SEARCH('Backend Coding'!$H$22,'Budget 24-25'!A54)))&amp;", "&amp;(ISNUMBER(SEARCH('Backend Coding'!$H$23,'Budget 24-25'!A54)))&amp;", "&amp;(ISNUMBER(SEARCH('Backend Coding'!$H$24,'Budget 24-25'!A54)))&amp;", "&amp;(ISNUMBER(SEARCH('Backend Coding'!$H$25,'Budget 24-25'!A54)))&amp;", "&amp;(ISNUMBER(SEARCH('Backend Coding'!$H$26,'Budget 24-25'!A54)))</f>
        <v>FALSE, FALSE, FALSE, FALSE, FALSE, FALSE, FALSE, FALSE, FALSE, FALSE, FALSE, FALSE, FALSE, FALSE, FALSE, FALSE, FALSE, FALSE, FALSE, FALSE, FALSE, FALSE, FALSE, FALSE, FALSE</v>
      </c>
      <c r="U54" s="69" t="str">
        <f>(ISNUMBER(SEARCH('Backend Coding'!$J$2,'Budget 24-25'!A54)))&amp;", "&amp;(ISNUMBER(SEARCH('Backend Coding'!$J$3,'Budget 24-25'!A54)))&amp;", "&amp;(ISNUMBER(SEARCH('Backend Coding'!$J$4,'Budget 24-25'!A54)))&amp;", "&amp;(ISNUMBER(SEARCH('Backend Coding'!$J$5,'Budget 24-25'!A54)))&amp;", "&amp;(ISNUMBER(SEARCH('Backend Coding'!$J$6,'Budget 24-25'!A54)))&amp;", "&amp;(ISNUMBER(SEARCH('Backend Coding'!$J$7,'Budget 24-25'!A54)))&amp;", "&amp;(ISNUMBER(SEARCH('Backend Coding'!$J$8,'Budget 24-25'!A54)))&amp;", "&amp;(ISNUMBER(SEARCH('Backend Coding'!$J$9,'Budget 24-25'!A54)))&amp;", "&amp;(ISNUMBER(SEARCH('Backend Coding'!$J$10,'Budget 24-25'!A54)))&amp;", "&amp;(ISNUMBER(SEARCH('Backend Coding'!$J$11,'Budget 24-25'!A54)))&amp;", "&amp;(ISNUMBER(SEARCH('Backend Coding'!$J$12,'Budget 24-25'!A54)))&amp;", "&amp;(ISNUMBER(SEARCH('Backend Coding'!$J$13,'Budget 24-25'!A54)))&amp;", "&amp;(ISNUMBER(SEARCH('Backend Coding'!$J$14,'Budget 24-25'!A54)))&amp;", "&amp;(ISNUMBER(SEARCH('Backend Coding'!$J$15,'Budget 24-25'!A54)))&amp;", "&amp;(ISNUMBER(SEARCH('Backend Coding'!$J$16,'Budget 24-25'!A54)))&amp;", "&amp;(ISNUMBER(SEARCH('Backend Coding'!$J$17,'Budget 24-25'!A54)))&amp;", "&amp;(ISNUMBER(SEARCH('Backend Coding'!$J$18,'Budget 24-25'!A54)))&amp;", "&amp;(ISNUMBER(SEARCH('Backend Coding'!$J$19,'Budget 24-25'!A54)))&amp;", "&amp;(ISNUMBER(SEARCH('Backend Coding'!$J$20,'Budget 24-25'!A54)))&amp;", "&amp;(ISNUMBER(SEARCH('Backend Coding'!$J$21,'Budget 24-25'!A54)))&amp;", "&amp;(ISNUMBER(SEARCH('Backend Coding'!$J$22,'Budget 24-25'!A54)))&amp;", "&amp;(ISNUMBER(SEARCH('Backend Coding'!$J$23,'Budget 24-25'!A54)))&amp;", "&amp;(ISNUMBER(SEARCH('Backend Coding'!$J$24,'Budget 24-25'!A54)))&amp;", "&amp;(ISNUMBER(SEARCH('Backend Coding'!$J$25,'Budget 24-25'!A54)))&amp;", "&amp;(ISNUMBER(SEARCH('Backend Coding'!$J$26,'Budget 24-25'!A54)))</f>
        <v>FALSE, FALSE, FALSE, FALSE, FALSE, FALSE, FALSE, FALSE, FALSE, FALSE, FALSE, FALSE, FALSE, FALSE, FALSE, FALSE, FALSE, FALSE, FALSE, FALSE, FALSE, FALSE, FALSE, FALSE, FALSE</v>
      </c>
    </row>
    <row r="55" spans="1:21" ht="14.25" customHeight="1">
      <c r="A55" s="86"/>
      <c r="B55" s="86"/>
      <c r="C55" s="86"/>
      <c r="D55" s="86"/>
      <c r="E55" s="53"/>
      <c r="F55" s="86"/>
      <c r="G55" s="86"/>
      <c r="H55" s="86"/>
      <c r="I55" s="86"/>
      <c r="J55" s="86"/>
      <c r="K55" s="62"/>
      <c r="L55" s="62"/>
      <c r="M55" s="62"/>
      <c r="N55" s="62"/>
      <c r="O55" s="62"/>
      <c r="P55" s="46">
        <f t="shared" si="0"/>
        <v>0</v>
      </c>
      <c r="Q55" s="69" t="str">
        <f>(ISNUMBER(SEARCH('Backend Coding'!$B$2,'Budget 24-25'!A55)))&amp;", "&amp;(ISNUMBER(SEARCH('Backend Coding'!$B$3,'Budget 24-25'!A55)))&amp;", "&amp;(ISNUMBER(SEARCH('Backend Coding'!$B$4,'Budget 24-25'!A55)))&amp;", "&amp;(ISNUMBER(SEARCH('Backend Coding'!$B$5,'Budget 24-25'!A55)))&amp;", "&amp;(ISNUMBER(SEARCH('Backend Coding'!$B$6,'Budget 24-25'!A55)))&amp;", "&amp;(ISNUMBER(SEARCH('Backend Coding'!$B$7,'Budget 24-25'!A55)))&amp;", "&amp;(ISNUMBER(SEARCH('Backend Coding'!$B$8,'Budget 24-25'!A55)))&amp;", "&amp;(ISNUMBER(SEARCH('Backend Coding'!$B$9,'Budget 24-25'!A55)))&amp;", "&amp;(ISNUMBER(SEARCH('Backend Coding'!$B$10,'Budget 24-25'!A55)))&amp;", "&amp;(ISNUMBER(SEARCH('Backend Coding'!$B$11,'Budget 24-25'!A55)))&amp;", "&amp;(ISNUMBER(SEARCH('Backend Coding'!$B$12,'Budget 24-25'!A55)))&amp;", "&amp;(ISNUMBER(SEARCH('Backend Coding'!$B$13,'Budget 24-25'!A55)))&amp;", "&amp;(ISNUMBER(SEARCH('Backend Coding'!$B$14,'Budget 24-25'!A55)))&amp;", "&amp;(ISNUMBER(SEARCH('Backend Coding'!$B$15,'Budget 24-25'!A55)))&amp;", "&amp;(ISNUMBER(SEARCH('Backend Coding'!$B$16,'Budget 24-25'!A55)))&amp;", "&amp;(ISNUMBER(SEARCH('Backend Coding'!$B$17,'Budget 24-25'!A55)))&amp;", "&amp;(ISNUMBER(SEARCH('Backend Coding'!$B$18,'Budget 24-25'!A55)))&amp;", "&amp;(ISNUMBER(SEARCH('Backend Coding'!$B$19,'Budget 24-25'!A55)))&amp;", "&amp;(ISNUMBER(SEARCH('Backend Coding'!$B$20,'Budget 24-25'!A55)))&amp;", "&amp;(ISNUMBER(SEARCH('Backend Coding'!$B$21,'Budget 24-25'!A55)))&amp;", "&amp;(ISNUMBER(SEARCH('Backend Coding'!$B$22,'Budget 24-25'!A55)))&amp;", "&amp;(ISNUMBER(SEARCH('Backend Coding'!$B$23,'Budget 24-25'!A55)))&amp;", "&amp;(ISNUMBER(SEARCH('Backend Coding'!$B$24,'Budget 24-25'!A55)))&amp;", "&amp;(ISNUMBER(SEARCH('Backend Coding'!$B$25,'Budget 24-25'!A55)))&amp;", "&amp;(ISNUMBER(SEARCH('Backend Coding'!$B$26,'Budget 24-25'!A55)))</f>
        <v>FALSE, FALSE, FALSE, FALSE, FALSE, FALSE, FALSE, FALSE, FALSE, FALSE, FALSE, FALSE, FALSE, FALSE, FALSE, FALSE, FALSE, FALSE, FALSE, FALSE, FALSE, FALSE, FALSE, FALSE, FALSE</v>
      </c>
      <c r="R55" s="69" t="str">
        <f>(ISNUMBER(SEARCH('Backend Coding'!$D$2,'Budget 24-25'!A55)))&amp;", "&amp;(ISNUMBER(SEARCH('Backend Coding'!$D$3,'Budget 24-25'!A55)))&amp;", "&amp;(ISNUMBER(SEARCH('Backend Coding'!$D$4,'Budget 24-25'!A55)))&amp;", "&amp;(ISNUMBER(SEARCH('Backend Coding'!$D$5,'Budget 24-25'!A55)))&amp;", "&amp;(ISNUMBER(SEARCH('Backend Coding'!$D$6,'Budget 24-25'!A55)))&amp;", "&amp;(ISNUMBER(SEARCH('Backend Coding'!$D$7,'Budget 24-25'!A55)))&amp;", "&amp;(ISNUMBER(SEARCH('Backend Coding'!$D$8,'Budget 24-25'!A55)))&amp;", "&amp;(ISNUMBER(SEARCH('Backend Coding'!$D$9,'Budget 24-25'!A55)))&amp;", "&amp;(ISNUMBER(SEARCH('Backend Coding'!$D$10,'Budget 24-25'!A55)))&amp;", "&amp;(ISNUMBER(SEARCH('Backend Coding'!$D$11,'Budget 24-25'!A55)))&amp;", "&amp;(ISNUMBER(SEARCH('Backend Coding'!$D$12,'Budget 24-25'!A55)))&amp;", "&amp;(ISNUMBER(SEARCH('Backend Coding'!$D$13,'Budget 24-25'!A55)))&amp;", "&amp;(ISNUMBER(SEARCH('Backend Coding'!$D$14,'Budget 24-25'!A55)))&amp;", "&amp;(ISNUMBER(SEARCH('Backend Coding'!$D$15,'Budget 24-25'!A55)))&amp;", "&amp;(ISNUMBER(SEARCH('Backend Coding'!$D$16,'Budget 24-25'!A55)))&amp;", "&amp;(ISNUMBER(SEARCH('Backend Coding'!$D$17,'Budget 24-25'!A55)))&amp;", "&amp;(ISNUMBER(SEARCH('Backend Coding'!$D$18,'Budget 24-25'!A55)))&amp;", "&amp;(ISNUMBER(SEARCH('Backend Coding'!$D$19,'Budget 24-25'!A55)))&amp;", "&amp;(ISNUMBER(SEARCH('Backend Coding'!$D$20,'Budget 24-25'!A55)))&amp;", "&amp;(ISNUMBER(SEARCH('Backend Coding'!$D$21,'Budget 24-25'!A55)))&amp;", "&amp;(ISNUMBER(SEARCH('Backend Coding'!$D$22,'Budget 24-25'!A55)))&amp;", "&amp;(ISNUMBER(SEARCH('Backend Coding'!$D$23,'Budget 24-25'!A55)))&amp;", "&amp;(ISNUMBER(SEARCH('Backend Coding'!$D$24,'Budget 24-25'!A55)))&amp;", "&amp;(ISNUMBER(SEARCH('Backend Coding'!$D$25,'Budget 24-25'!A55)))&amp;", "&amp;(ISNUMBER(SEARCH('Backend Coding'!$D$26,'Budget 24-25'!A55)))</f>
        <v>FALSE, FALSE, FALSE, FALSE, FALSE, FALSE, FALSE, FALSE, FALSE, FALSE, FALSE, FALSE, FALSE, FALSE, FALSE, FALSE, FALSE, FALSE, FALSE, FALSE, FALSE, FALSE, FALSE, FALSE, FALSE</v>
      </c>
      <c r="S55" s="69" t="str">
        <f>(ISNUMBER(SEARCH('Backend Coding'!$F$2,'Budget 24-25'!A55)))&amp;", "&amp;(ISNUMBER(SEARCH('Backend Coding'!$F$3,'Budget 24-25'!A55)))&amp;", "&amp;(ISNUMBER(SEARCH('Backend Coding'!$F$4,'Budget 24-25'!A55)))&amp;", "&amp;(ISNUMBER(SEARCH('Backend Coding'!$F$5,'Budget 24-25'!A55)))&amp;", "&amp;(ISNUMBER(SEARCH('Backend Coding'!$F$6,'Budget 24-25'!A55)))&amp;", "&amp;(ISNUMBER(SEARCH('Backend Coding'!$F$7,'Budget 24-25'!A55)))&amp;", "&amp;(ISNUMBER(SEARCH('Backend Coding'!$F$8,'Budget 24-25'!A55)))&amp;", "&amp;(ISNUMBER(SEARCH('Backend Coding'!$F$9,'Budget 24-25'!A55)))&amp;", "&amp;(ISNUMBER(SEARCH('Backend Coding'!$F$10,'Budget 24-25'!A55)))&amp;", "&amp;(ISNUMBER(SEARCH('Backend Coding'!$F$11,'Budget 24-25'!A55)))&amp;", "&amp;(ISNUMBER(SEARCH('Backend Coding'!$F$12,'Budget 24-25'!A55)))&amp;", "&amp;(ISNUMBER(SEARCH('Backend Coding'!$F$13,'Budget 24-25'!A55)))&amp;", "&amp;(ISNUMBER(SEARCH('Backend Coding'!$F$14,'Budget 24-25'!A55)))&amp;", "&amp;(ISNUMBER(SEARCH('Backend Coding'!$F$15,'Budget 24-25'!A55)))&amp;", "&amp;(ISNUMBER(SEARCH('Backend Coding'!$F$16,'Budget 24-25'!A55)))&amp;", "&amp;(ISNUMBER(SEARCH('Backend Coding'!$F$17,'Budget 24-25'!A55)))&amp;", "&amp;(ISNUMBER(SEARCH('Backend Coding'!$F$18,'Budget 24-25'!A55)))&amp;", "&amp;(ISNUMBER(SEARCH('Backend Coding'!$F$19,'Budget 24-25'!A55)))&amp;", "&amp;(ISNUMBER(SEARCH('Backend Coding'!$F$20,'Budget 24-25'!A55)))&amp;", "&amp;(ISNUMBER(SEARCH('Backend Coding'!$F$21,'Budget 24-25'!A55)))&amp;", "&amp;(ISNUMBER(SEARCH('Backend Coding'!$F$22,'Budget 24-25'!A55)))&amp;", "&amp;(ISNUMBER(SEARCH('Backend Coding'!$F$23,'Budget 24-25'!A55)))&amp;", "&amp;(ISNUMBER(SEARCH('Backend Coding'!$F$24,'Budget 24-25'!A55)))&amp;", "&amp;(ISNUMBER(SEARCH('Backend Coding'!$F$25,'Budget 24-25'!A55)))&amp;", "&amp;(ISNUMBER(SEARCH('Backend Coding'!$F$26,'Budget 24-25'!A55)))</f>
        <v>FALSE, FALSE, FALSE, FALSE, FALSE, FALSE, FALSE, FALSE, FALSE, FALSE, FALSE, FALSE, FALSE, FALSE, FALSE, FALSE, FALSE, FALSE, FALSE, FALSE, FALSE, FALSE, FALSE, FALSE, FALSE</v>
      </c>
      <c r="T55" s="69" t="str">
        <f>(ISNUMBER(SEARCH('Backend Coding'!$H$2,'Budget 24-25'!A55)))&amp;", "&amp;(ISNUMBER(SEARCH('Backend Coding'!$H$3,'Budget 24-25'!A55)))&amp;", "&amp;(ISNUMBER(SEARCH('Backend Coding'!$H$4,'Budget 24-25'!A55)))&amp;", "&amp;(ISNUMBER(SEARCH('Backend Coding'!$H$5,'Budget 24-25'!A55)))&amp;", "&amp;(ISNUMBER(SEARCH('Backend Coding'!$H$6,'Budget 24-25'!A55)))&amp;", "&amp;(ISNUMBER(SEARCH('Backend Coding'!$H$7,'Budget 24-25'!A55)))&amp;", "&amp;(ISNUMBER(SEARCH('Backend Coding'!$H$8,'Budget 24-25'!A55)))&amp;", "&amp;(ISNUMBER(SEARCH('Backend Coding'!$H$9,'Budget 24-25'!A55)))&amp;", "&amp;(ISNUMBER(SEARCH('Backend Coding'!$H$10,'Budget 24-25'!A55)))&amp;", "&amp;(ISNUMBER(SEARCH('Backend Coding'!$H$11,'Budget 24-25'!A55)))&amp;", "&amp;(ISNUMBER(SEARCH('Backend Coding'!$H$12,'Budget 24-25'!A55)))&amp;", "&amp;(ISNUMBER(SEARCH('Backend Coding'!$H$13,'Budget 24-25'!A55)))&amp;", "&amp;(ISNUMBER(SEARCH('Backend Coding'!$H$14,'Budget 24-25'!A55)))&amp;", "&amp;(ISNUMBER(SEARCH('Backend Coding'!$H$15,'Budget 24-25'!A55)))&amp;", "&amp;(ISNUMBER(SEARCH('Backend Coding'!$H$16,'Budget 24-25'!A55)))&amp;", "&amp;(ISNUMBER(SEARCH('Backend Coding'!$H$17,'Budget 24-25'!A55)))&amp;", "&amp;(ISNUMBER(SEARCH('Backend Coding'!$H$18,'Budget 24-25'!A55)))&amp;", "&amp;(ISNUMBER(SEARCH('Backend Coding'!$H$19,'Budget 24-25'!A55)))&amp;", "&amp;(ISNUMBER(SEARCH('Backend Coding'!$H$20,'Budget 24-25'!A55)))&amp;", "&amp;(ISNUMBER(SEARCH('Backend Coding'!$H$21,'Budget 24-25'!A55)))&amp;", "&amp;(ISNUMBER(SEARCH('Backend Coding'!$H$22,'Budget 24-25'!A55)))&amp;", "&amp;(ISNUMBER(SEARCH('Backend Coding'!$H$23,'Budget 24-25'!A55)))&amp;", "&amp;(ISNUMBER(SEARCH('Backend Coding'!$H$24,'Budget 24-25'!A55)))&amp;", "&amp;(ISNUMBER(SEARCH('Backend Coding'!$H$25,'Budget 24-25'!A55)))&amp;", "&amp;(ISNUMBER(SEARCH('Backend Coding'!$H$26,'Budget 24-25'!A55)))</f>
        <v>FALSE, FALSE, FALSE, FALSE, FALSE, FALSE, FALSE, FALSE, FALSE, FALSE, FALSE, FALSE, FALSE, FALSE, FALSE, FALSE, FALSE, FALSE, FALSE, FALSE, FALSE, FALSE, FALSE, FALSE, FALSE</v>
      </c>
      <c r="U55" s="69" t="str">
        <f>(ISNUMBER(SEARCH('Backend Coding'!$J$2,'Budget 24-25'!A55)))&amp;", "&amp;(ISNUMBER(SEARCH('Backend Coding'!$J$3,'Budget 24-25'!A55)))&amp;", "&amp;(ISNUMBER(SEARCH('Backend Coding'!$J$4,'Budget 24-25'!A55)))&amp;", "&amp;(ISNUMBER(SEARCH('Backend Coding'!$J$5,'Budget 24-25'!A55)))&amp;", "&amp;(ISNUMBER(SEARCH('Backend Coding'!$J$6,'Budget 24-25'!A55)))&amp;", "&amp;(ISNUMBER(SEARCH('Backend Coding'!$J$7,'Budget 24-25'!A55)))&amp;", "&amp;(ISNUMBER(SEARCH('Backend Coding'!$J$8,'Budget 24-25'!A55)))&amp;", "&amp;(ISNUMBER(SEARCH('Backend Coding'!$J$9,'Budget 24-25'!A55)))&amp;", "&amp;(ISNUMBER(SEARCH('Backend Coding'!$J$10,'Budget 24-25'!A55)))&amp;", "&amp;(ISNUMBER(SEARCH('Backend Coding'!$J$11,'Budget 24-25'!A55)))&amp;", "&amp;(ISNUMBER(SEARCH('Backend Coding'!$J$12,'Budget 24-25'!A55)))&amp;", "&amp;(ISNUMBER(SEARCH('Backend Coding'!$J$13,'Budget 24-25'!A55)))&amp;", "&amp;(ISNUMBER(SEARCH('Backend Coding'!$J$14,'Budget 24-25'!A55)))&amp;", "&amp;(ISNUMBER(SEARCH('Backend Coding'!$J$15,'Budget 24-25'!A55)))&amp;", "&amp;(ISNUMBER(SEARCH('Backend Coding'!$J$16,'Budget 24-25'!A55)))&amp;", "&amp;(ISNUMBER(SEARCH('Backend Coding'!$J$17,'Budget 24-25'!A55)))&amp;", "&amp;(ISNUMBER(SEARCH('Backend Coding'!$J$18,'Budget 24-25'!A55)))&amp;", "&amp;(ISNUMBER(SEARCH('Backend Coding'!$J$19,'Budget 24-25'!A55)))&amp;", "&amp;(ISNUMBER(SEARCH('Backend Coding'!$J$20,'Budget 24-25'!A55)))&amp;", "&amp;(ISNUMBER(SEARCH('Backend Coding'!$J$21,'Budget 24-25'!A55)))&amp;", "&amp;(ISNUMBER(SEARCH('Backend Coding'!$J$22,'Budget 24-25'!A55)))&amp;", "&amp;(ISNUMBER(SEARCH('Backend Coding'!$J$23,'Budget 24-25'!A55)))&amp;", "&amp;(ISNUMBER(SEARCH('Backend Coding'!$J$24,'Budget 24-25'!A55)))&amp;", "&amp;(ISNUMBER(SEARCH('Backend Coding'!$J$25,'Budget 24-25'!A55)))&amp;", "&amp;(ISNUMBER(SEARCH('Backend Coding'!$J$26,'Budget 24-25'!A55)))</f>
        <v>FALSE, FALSE, FALSE, FALSE, FALSE, FALSE, FALSE, FALSE, FALSE, FALSE, FALSE, FALSE, FALSE, FALSE, FALSE, FALSE, FALSE, FALSE, FALSE, FALSE, FALSE, FALSE, FALSE, FALSE, FALSE</v>
      </c>
    </row>
    <row r="56" spans="1:21" ht="14.25" customHeight="1">
      <c r="A56" s="86"/>
      <c r="B56" s="86"/>
      <c r="C56" s="86"/>
      <c r="D56" s="86"/>
      <c r="E56" s="53"/>
      <c r="F56" s="86"/>
      <c r="G56" s="86"/>
      <c r="H56" s="86"/>
      <c r="I56" s="86"/>
      <c r="J56" s="86"/>
      <c r="K56" s="62"/>
      <c r="L56" s="62"/>
      <c r="M56" s="62"/>
      <c r="N56" s="62"/>
      <c r="O56" s="62"/>
      <c r="P56" s="46">
        <f t="shared" si="0"/>
        <v>0</v>
      </c>
      <c r="Q56" s="69" t="str">
        <f>(ISNUMBER(SEARCH('Backend Coding'!$B$2,'Budget 24-25'!A56)))&amp;", "&amp;(ISNUMBER(SEARCH('Backend Coding'!$B$3,'Budget 24-25'!A56)))&amp;", "&amp;(ISNUMBER(SEARCH('Backend Coding'!$B$4,'Budget 24-25'!A56)))&amp;", "&amp;(ISNUMBER(SEARCH('Backend Coding'!$B$5,'Budget 24-25'!A56)))&amp;", "&amp;(ISNUMBER(SEARCH('Backend Coding'!$B$6,'Budget 24-25'!A56)))&amp;", "&amp;(ISNUMBER(SEARCH('Backend Coding'!$B$7,'Budget 24-25'!A56)))&amp;", "&amp;(ISNUMBER(SEARCH('Backend Coding'!$B$8,'Budget 24-25'!A56)))&amp;", "&amp;(ISNUMBER(SEARCH('Backend Coding'!$B$9,'Budget 24-25'!A56)))&amp;", "&amp;(ISNUMBER(SEARCH('Backend Coding'!$B$10,'Budget 24-25'!A56)))&amp;", "&amp;(ISNUMBER(SEARCH('Backend Coding'!$B$11,'Budget 24-25'!A56)))&amp;", "&amp;(ISNUMBER(SEARCH('Backend Coding'!$B$12,'Budget 24-25'!A56)))&amp;", "&amp;(ISNUMBER(SEARCH('Backend Coding'!$B$13,'Budget 24-25'!A56)))&amp;", "&amp;(ISNUMBER(SEARCH('Backend Coding'!$B$14,'Budget 24-25'!A56)))&amp;", "&amp;(ISNUMBER(SEARCH('Backend Coding'!$B$15,'Budget 24-25'!A56)))&amp;", "&amp;(ISNUMBER(SEARCH('Backend Coding'!$B$16,'Budget 24-25'!A56)))&amp;", "&amp;(ISNUMBER(SEARCH('Backend Coding'!$B$17,'Budget 24-25'!A56)))&amp;", "&amp;(ISNUMBER(SEARCH('Backend Coding'!$B$18,'Budget 24-25'!A56)))&amp;", "&amp;(ISNUMBER(SEARCH('Backend Coding'!$B$19,'Budget 24-25'!A56)))&amp;", "&amp;(ISNUMBER(SEARCH('Backend Coding'!$B$20,'Budget 24-25'!A56)))&amp;", "&amp;(ISNUMBER(SEARCH('Backend Coding'!$B$21,'Budget 24-25'!A56)))&amp;", "&amp;(ISNUMBER(SEARCH('Backend Coding'!$B$22,'Budget 24-25'!A56)))&amp;", "&amp;(ISNUMBER(SEARCH('Backend Coding'!$B$23,'Budget 24-25'!A56)))&amp;", "&amp;(ISNUMBER(SEARCH('Backend Coding'!$B$24,'Budget 24-25'!A56)))&amp;", "&amp;(ISNUMBER(SEARCH('Backend Coding'!$B$25,'Budget 24-25'!A56)))&amp;", "&amp;(ISNUMBER(SEARCH('Backend Coding'!$B$26,'Budget 24-25'!A56)))</f>
        <v>FALSE, FALSE, FALSE, FALSE, FALSE, FALSE, FALSE, FALSE, FALSE, FALSE, FALSE, FALSE, FALSE, FALSE, FALSE, FALSE, FALSE, FALSE, FALSE, FALSE, FALSE, FALSE, FALSE, FALSE, FALSE</v>
      </c>
      <c r="R56" s="69" t="str">
        <f>(ISNUMBER(SEARCH('Backend Coding'!$D$2,'Budget 24-25'!A56)))&amp;", "&amp;(ISNUMBER(SEARCH('Backend Coding'!$D$3,'Budget 24-25'!A56)))&amp;", "&amp;(ISNUMBER(SEARCH('Backend Coding'!$D$4,'Budget 24-25'!A56)))&amp;", "&amp;(ISNUMBER(SEARCH('Backend Coding'!$D$5,'Budget 24-25'!A56)))&amp;", "&amp;(ISNUMBER(SEARCH('Backend Coding'!$D$6,'Budget 24-25'!A56)))&amp;", "&amp;(ISNUMBER(SEARCH('Backend Coding'!$D$7,'Budget 24-25'!A56)))&amp;", "&amp;(ISNUMBER(SEARCH('Backend Coding'!$D$8,'Budget 24-25'!A56)))&amp;", "&amp;(ISNUMBER(SEARCH('Backend Coding'!$D$9,'Budget 24-25'!A56)))&amp;", "&amp;(ISNUMBER(SEARCH('Backend Coding'!$D$10,'Budget 24-25'!A56)))&amp;", "&amp;(ISNUMBER(SEARCH('Backend Coding'!$D$11,'Budget 24-25'!A56)))&amp;", "&amp;(ISNUMBER(SEARCH('Backend Coding'!$D$12,'Budget 24-25'!A56)))&amp;", "&amp;(ISNUMBER(SEARCH('Backend Coding'!$D$13,'Budget 24-25'!A56)))&amp;", "&amp;(ISNUMBER(SEARCH('Backend Coding'!$D$14,'Budget 24-25'!A56)))&amp;", "&amp;(ISNUMBER(SEARCH('Backend Coding'!$D$15,'Budget 24-25'!A56)))&amp;", "&amp;(ISNUMBER(SEARCH('Backend Coding'!$D$16,'Budget 24-25'!A56)))&amp;", "&amp;(ISNUMBER(SEARCH('Backend Coding'!$D$17,'Budget 24-25'!A56)))&amp;", "&amp;(ISNUMBER(SEARCH('Backend Coding'!$D$18,'Budget 24-25'!A56)))&amp;", "&amp;(ISNUMBER(SEARCH('Backend Coding'!$D$19,'Budget 24-25'!A56)))&amp;", "&amp;(ISNUMBER(SEARCH('Backend Coding'!$D$20,'Budget 24-25'!A56)))&amp;", "&amp;(ISNUMBER(SEARCH('Backend Coding'!$D$21,'Budget 24-25'!A56)))&amp;", "&amp;(ISNUMBER(SEARCH('Backend Coding'!$D$22,'Budget 24-25'!A56)))&amp;", "&amp;(ISNUMBER(SEARCH('Backend Coding'!$D$23,'Budget 24-25'!A56)))&amp;", "&amp;(ISNUMBER(SEARCH('Backend Coding'!$D$24,'Budget 24-25'!A56)))&amp;", "&amp;(ISNUMBER(SEARCH('Backend Coding'!$D$25,'Budget 24-25'!A56)))&amp;", "&amp;(ISNUMBER(SEARCH('Backend Coding'!$D$26,'Budget 24-25'!A56)))</f>
        <v>FALSE, FALSE, FALSE, FALSE, FALSE, FALSE, FALSE, FALSE, FALSE, FALSE, FALSE, FALSE, FALSE, FALSE, FALSE, FALSE, FALSE, FALSE, FALSE, FALSE, FALSE, FALSE, FALSE, FALSE, FALSE</v>
      </c>
      <c r="S56" s="69" t="str">
        <f>(ISNUMBER(SEARCH('Backend Coding'!$F$2,'Budget 24-25'!A56)))&amp;", "&amp;(ISNUMBER(SEARCH('Backend Coding'!$F$3,'Budget 24-25'!A56)))&amp;", "&amp;(ISNUMBER(SEARCH('Backend Coding'!$F$4,'Budget 24-25'!A56)))&amp;", "&amp;(ISNUMBER(SEARCH('Backend Coding'!$F$5,'Budget 24-25'!A56)))&amp;", "&amp;(ISNUMBER(SEARCH('Backend Coding'!$F$6,'Budget 24-25'!A56)))&amp;", "&amp;(ISNUMBER(SEARCH('Backend Coding'!$F$7,'Budget 24-25'!A56)))&amp;", "&amp;(ISNUMBER(SEARCH('Backend Coding'!$F$8,'Budget 24-25'!A56)))&amp;", "&amp;(ISNUMBER(SEARCH('Backend Coding'!$F$9,'Budget 24-25'!A56)))&amp;", "&amp;(ISNUMBER(SEARCH('Backend Coding'!$F$10,'Budget 24-25'!A56)))&amp;", "&amp;(ISNUMBER(SEARCH('Backend Coding'!$F$11,'Budget 24-25'!A56)))&amp;", "&amp;(ISNUMBER(SEARCH('Backend Coding'!$F$12,'Budget 24-25'!A56)))&amp;", "&amp;(ISNUMBER(SEARCH('Backend Coding'!$F$13,'Budget 24-25'!A56)))&amp;", "&amp;(ISNUMBER(SEARCH('Backend Coding'!$F$14,'Budget 24-25'!A56)))&amp;", "&amp;(ISNUMBER(SEARCH('Backend Coding'!$F$15,'Budget 24-25'!A56)))&amp;", "&amp;(ISNUMBER(SEARCH('Backend Coding'!$F$16,'Budget 24-25'!A56)))&amp;", "&amp;(ISNUMBER(SEARCH('Backend Coding'!$F$17,'Budget 24-25'!A56)))&amp;", "&amp;(ISNUMBER(SEARCH('Backend Coding'!$F$18,'Budget 24-25'!A56)))&amp;", "&amp;(ISNUMBER(SEARCH('Backend Coding'!$F$19,'Budget 24-25'!A56)))&amp;", "&amp;(ISNUMBER(SEARCH('Backend Coding'!$F$20,'Budget 24-25'!A56)))&amp;", "&amp;(ISNUMBER(SEARCH('Backend Coding'!$F$21,'Budget 24-25'!A56)))&amp;", "&amp;(ISNUMBER(SEARCH('Backend Coding'!$F$22,'Budget 24-25'!A56)))&amp;", "&amp;(ISNUMBER(SEARCH('Backend Coding'!$F$23,'Budget 24-25'!A56)))&amp;", "&amp;(ISNUMBER(SEARCH('Backend Coding'!$F$24,'Budget 24-25'!A56)))&amp;", "&amp;(ISNUMBER(SEARCH('Backend Coding'!$F$25,'Budget 24-25'!A56)))&amp;", "&amp;(ISNUMBER(SEARCH('Backend Coding'!$F$26,'Budget 24-25'!A56)))</f>
        <v>FALSE, FALSE, FALSE, FALSE, FALSE, FALSE, FALSE, FALSE, FALSE, FALSE, FALSE, FALSE, FALSE, FALSE, FALSE, FALSE, FALSE, FALSE, FALSE, FALSE, FALSE, FALSE, FALSE, FALSE, FALSE</v>
      </c>
      <c r="T56" s="69" t="str">
        <f>(ISNUMBER(SEARCH('Backend Coding'!$H$2,'Budget 24-25'!A56)))&amp;", "&amp;(ISNUMBER(SEARCH('Backend Coding'!$H$3,'Budget 24-25'!A56)))&amp;", "&amp;(ISNUMBER(SEARCH('Backend Coding'!$H$4,'Budget 24-25'!A56)))&amp;", "&amp;(ISNUMBER(SEARCH('Backend Coding'!$H$5,'Budget 24-25'!A56)))&amp;", "&amp;(ISNUMBER(SEARCH('Backend Coding'!$H$6,'Budget 24-25'!A56)))&amp;", "&amp;(ISNUMBER(SEARCH('Backend Coding'!$H$7,'Budget 24-25'!A56)))&amp;", "&amp;(ISNUMBER(SEARCH('Backend Coding'!$H$8,'Budget 24-25'!A56)))&amp;", "&amp;(ISNUMBER(SEARCH('Backend Coding'!$H$9,'Budget 24-25'!A56)))&amp;", "&amp;(ISNUMBER(SEARCH('Backend Coding'!$H$10,'Budget 24-25'!A56)))&amp;", "&amp;(ISNUMBER(SEARCH('Backend Coding'!$H$11,'Budget 24-25'!A56)))&amp;", "&amp;(ISNUMBER(SEARCH('Backend Coding'!$H$12,'Budget 24-25'!A56)))&amp;", "&amp;(ISNUMBER(SEARCH('Backend Coding'!$H$13,'Budget 24-25'!A56)))&amp;", "&amp;(ISNUMBER(SEARCH('Backend Coding'!$H$14,'Budget 24-25'!A56)))&amp;", "&amp;(ISNUMBER(SEARCH('Backend Coding'!$H$15,'Budget 24-25'!A56)))&amp;", "&amp;(ISNUMBER(SEARCH('Backend Coding'!$H$16,'Budget 24-25'!A56)))&amp;", "&amp;(ISNUMBER(SEARCH('Backend Coding'!$H$17,'Budget 24-25'!A56)))&amp;", "&amp;(ISNUMBER(SEARCH('Backend Coding'!$H$18,'Budget 24-25'!A56)))&amp;", "&amp;(ISNUMBER(SEARCH('Backend Coding'!$H$19,'Budget 24-25'!A56)))&amp;", "&amp;(ISNUMBER(SEARCH('Backend Coding'!$H$20,'Budget 24-25'!A56)))&amp;", "&amp;(ISNUMBER(SEARCH('Backend Coding'!$H$21,'Budget 24-25'!A56)))&amp;", "&amp;(ISNUMBER(SEARCH('Backend Coding'!$H$22,'Budget 24-25'!A56)))&amp;", "&amp;(ISNUMBER(SEARCH('Backend Coding'!$H$23,'Budget 24-25'!A56)))&amp;", "&amp;(ISNUMBER(SEARCH('Backend Coding'!$H$24,'Budget 24-25'!A56)))&amp;", "&amp;(ISNUMBER(SEARCH('Backend Coding'!$H$25,'Budget 24-25'!A56)))&amp;", "&amp;(ISNUMBER(SEARCH('Backend Coding'!$H$26,'Budget 24-25'!A56)))</f>
        <v>FALSE, FALSE, FALSE, FALSE, FALSE, FALSE, FALSE, FALSE, FALSE, FALSE, FALSE, FALSE, FALSE, FALSE, FALSE, FALSE, FALSE, FALSE, FALSE, FALSE, FALSE, FALSE, FALSE, FALSE, FALSE</v>
      </c>
      <c r="U56" s="69" t="str">
        <f>(ISNUMBER(SEARCH('Backend Coding'!$J$2,'Budget 24-25'!A56)))&amp;", "&amp;(ISNUMBER(SEARCH('Backend Coding'!$J$3,'Budget 24-25'!A56)))&amp;", "&amp;(ISNUMBER(SEARCH('Backend Coding'!$J$4,'Budget 24-25'!A56)))&amp;", "&amp;(ISNUMBER(SEARCH('Backend Coding'!$J$5,'Budget 24-25'!A56)))&amp;", "&amp;(ISNUMBER(SEARCH('Backend Coding'!$J$6,'Budget 24-25'!A56)))&amp;", "&amp;(ISNUMBER(SEARCH('Backend Coding'!$J$7,'Budget 24-25'!A56)))&amp;", "&amp;(ISNUMBER(SEARCH('Backend Coding'!$J$8,'Budget 24-25'!A56)))&amp;", "&amp;(ISNUMBER(SEARCH('Backend Coding'!$J$9,'Budget 24-25'!A56)))&amp;", "&amp;(ISNUMBER(SEARCH('Backend Coding'!$J$10,'Budget 24-25'!A56)))&amp;", "&amp;(ISNUMBER(SEARCH('Backend Coding'!$J$11,'Budget 24-25'!A56)))&amp;", "&amp;(ISNUMBER(SEARCH('Backend Coding'!$J$12,'Budget 24-25'!A56)))&amp;", "&amp;(ISNUMBER(SEARCH('Backend Coding'!$J$13,'Budget 24-25'!A56)))&amp;", "&amp;(ISNUMBER(SEARCH('Backend Coding'!$J$14,'Budget 24-25'!A56)))&amp;", "&amp;(ISNUMBER(SEARCH('Backend Coding'!$J$15,'Budget 24-25'!A56)))&amp;", "&amp;(ISNUMBER(SEARCH('Backend Coding'!$J$16,'Budget 24-25'!A56)))&amp;", "&amp;(ISNUMBER(SEARCH('Backend Coding'!$J$17,'Budget 24-25'!A56)))&amp;", "&amp;(ISNUMBER(SEARCH('Backend Coding'!$J$18,'Budget 24-25'!A56)))&amp;", "&amp;(ISNUMBER(SEARCH('Backend Coding'!$J$19,'Budget 24-25'!A56)))&amp;", "&amp;(ISNUMBER(SEARCH('Backend Coding'!$J$20,'Budget 24-25'!A56)))&amp;", "&amp;(ISNUMBER(SEARCH('Backend Coding'!$J$21,'Budget 24-25'!A56)))&amp;", "&amp;(ISNUMBER(SEARCH('Backend Coding'!$J$22,'Budget 24-25'!A56)))&amp;", "&amp;(ISNUMBER(SEARCH('Backend Coding'!$J$23,'Budget 24-25'!A56)))&amp;", "&amp;(ISNUMBER(SEARCH('Backend Coding'!$J$24,'Budget 24-25'!A56)))&amp;", "&amp;(ISNUMBER(SEARCH('Backend Coding'!$J$25,'Budget 24-25'!A56)))&amp;", "&amp;(ISNUMBER(SEARCH('Backend Coding'!$J$26,'Budget 24-25'!A56)))</f>
        <v>FALSE, FALSE, FALSE, FALSE, FALSE, FALSE, FALSE, FALSE, FALSE, FALSE, FALSE, FALSE, FALSE, FALSE, FALSE, FALSE, FALSE, FALSE, FALSE, FALSE, FALSE, FALSE, FALSE, FALSE, FALSE</v>
      </c>
    </row>
    <row r="57" spans="1:21" ht="14.25" customHeight="1">
      <c r="A57" s="86"/>
      <c r="B57" s="86"/>
      <c r="C57" s="86"/>
      <c r="D57" s="86"/>
      <c r="E57" s="53"/>
      <c r="F57" s="86"/>
      <c r="G57" s="86"/>
      <c r="H57" s="86"/>
      <c r="I57" s="86"/>
      <c r="J57" s="86"/>
      <c r="K57" s="62"/>
      <c r="L57" s="62"/>
      <c r="M57" s="62"/>
      <c r="N57" s="62"/>
      <c r="O57" s="62"/>
      <c r="P57" s="46">
        <f t="shared" si="0"/>
        <v>0</v>
      </c>
      <c r="Q57" s="69" t="str">
        <f>(ISNUMBER(SEARCH('Backend Coding'!$B$2,'Budget 24-25'!A57)))&amp;", "&amp;(ISNUMBER(SEARCH('Backend Coding'!$B$3,'Budget 24-25'!A57)))&amp;", "&amp;(ISNUMBER(SEARCH('Backend Coding'!$B$4,'Budget 24-25'!A57)))&amp;", "&amp;(ISNUMBER(SEARCH('Backend Coding'!$B$5,'Budget 24-25'!A57)))&amp;", "&amp;(ISNUMBER(SEARCH('Backend Coding'!$B$6,'Budget 24-25'!A57)))&amp;", "&amp;(ISNUMBER(SEARCH('Backend Coding'!$B$7,'Budget 24-25'!A57)))&amp;", "&amp;(ISNUMBER(SEARCH('Backend Coding'!$B$8,'Budget 24-25'!A57)))&amp;", "&amp;(ISNUMBER(SEARCH('Backend Coding'!$B$9,'Budget 24-25'!A57)))&amp;", "&amp;(ISNUMBER(SEARCH('Backend Coding'!$B$10,'Budget 24-25'!A57)))&amp;", "&amp;(ISNUMBER(SEARCH('Backend Coding'!$B$11,'Budget 24-25'!A57)))&amp;", "&amp;(ISNUMBER(SEARCH('Backend Coding'!$B$12,'Budget 24-25'!A57)))&amp;", "&amp;(ISNUMBER(SEARCH('Backend Coding'!$B$13,'Budget 24-25'!A57)))&amp;", "&amp;(ISNUMBER(SEARCH('Backend Coding'!$B$14,'Budget 24-25'!A57)))&amp;", "&amp;(ISNUMBER(SEARCH('Backend Coding'!$B$15,'Budget 24-25'!A57)))&amp;", "&amp;(ISNUMBER(SEARCH('Backend Coding'!$B$16,'Budget 24-25'!A57)))&amp;", "&amp;(ISNUMBER(SEARCH('Backend Coding'!$B$17,'Budget 24-25'!A57)))&amp;", "&amp;(ISNUMBER(SEARCH('Backend Coding'!$B$18,'Budget 24-25'!A57)))&amp;", "&amp;(ISNUMBER(SEARCH('Backend Coding'!$B$19,'Budget 24-25'!A57)))&amp;", "&amp;(ISNUMBER(SEARCH('Backend Coding'!$B$20,'Budget 24-25'!A57)))&amp;", "&amp;(ISNUMBER(SEARCH('Backend Coding'!$B$21,'Budget 24-25'!A57)))&amp;", "&amp;(ISNUMBER(SEARCH('Backend Coding'!$B$22,'Budget 24-25'!A57)))&amp;", "&amp;(ISNUMBER(SEARCH('Backend Coding'!$B$23,'Budget 24-25'!A57)))&amp;", "&amp;(ISNUMBER(SEARCH('Backend Coding'!$B$24,'Budget 24-25'!A57)))&amp;", "&amp;(ISNUMBER(SEARCH('Backend Coding'!$B$25,'Budget 24-25'!A57)))&amp;", "&amp;(ISNUMBER(SEARCH('Backend Coding'!$B$26,'Budget 24-25'!A57)))</f>
        <v>FALSE, FALSE, FALSE, FALSE, FALSE, FALSE, FALSE, FALSE, FALSE, FALSE, FALSE, FALSE, FALSE, FALSE, FALSE, FALSE, FALSE, FALSE, FALSE, FALSE, FALSE, FALSE, FALSE, FALSE, FALSE</v>
      </c>
      <c r="R57" s="69" t="str">
        <f>(ISNUMBER(SEARCH('Backend Coding'!$D$2,'Budget 24-25'!A57)))&amp;", "&amp;(ISNUMBER(SEARCH('Backend Coding'!$D$3,'Budget 24-25'!A57)))&amp;", "&amp;(ISNUMBER(SEARCH('Backend Coding'!$D$4,'Budget 24-25'!A57)))&amp;", "&amp;(ISNUMBER(SEARCH('Backend Coding'!$D$5,'Budget 24-25'!A57)))&amp;", "&amp;(ISNUMBER(SEARCH('Backend Coding'!$D$6,'Budget 24-25'!A57)))&amp;", "&amp;(ISNUMBER(SEARCH('Backend Coding'!$D$7,'Budget 24-25'!A57)))&amp;", "&amp;(ISNUMBER(SEARCH('Backend Coding'!$D$8,'Budget 24-25'!A57)))&amp;", "&amp;(ISNUMBER(SEARCH('Backend Coding'!$D$9,'Budget 24-25'!A57)))&amp;", "&amp;(ISNUMBER(SEARCH('Backend Coding'!$D$10,'Budget 24-25'!A57)))&amp;", "&amp;(ISNUMBER(SEARCH('Backend Coding'!$D$11,'Budget 24-25'!A57)))&amp;", "&amp;(ISNUMBER(SEARCH('Backend Coding'!$D$12,'Budget 24-25'!A57)))&amp;", "&amp;(ISNUMBER(SEARCH('Backend Coding'!$D$13,'Budget 24-25'!A57)))&amp;", "&amp;(ISNUMBER(SEARCH('Backend Coding'!$D$14,'Budget 24-25'!A57)))&amp;", "&amp;(ISNUMBER(SEARCH('Backend Coding'!$D$15,'Budget 24-25'!A57)))&amp;", "&amp;(ISNUMBER(SEARCH('Backend Coding'!$D$16,'Budget 24-25'!A57)))&amp;", "&amp;(ISNUMBER(SEARCH('Backend Coding'!$D$17,'Budget 24-25'!A57)))&amp;", "&amp;(ISNUMBER(SEARCH('Backend Coding'!$D$18,'Budget 24-25'!A57)))&amp;", "&amp;(ISNUMBER(SEARCH('Backend Coding'!$D$19,'Budget 24-25'!A57)))&amp;", "&amp;(ISNUMBER(SEARCH('Backend Coding'!$D$20,'Budget 24-25'!A57)))&amp;", "&amp;(ISNUMBER(SEARCH('Backend Coding'!$D$21,'Budget 24-25'!A57)))&amp;", "&amp;(ISNUMBER(SEARCH('Backend Coding'!$D$22,'Budget 24-25'!A57)))&amp;", "&amp;(ISNUMBER(SEARCH('Backend Coding'!$D$23,'Budget 24-25'!A57)))&amp;", "&amp;(ISNUMBER(SEARCH('Backend Coding'!$D$24,'Budget 24-25'!A57)))&amp;", "&amp;(ISNUMBER(SEARCH('Backend Coding'!$D$25,'Budget 24-25'!A57)))&amp;", "&amp;(ISNUMBER(SEARCH('Backend Coding'!$D$26,'Budget 24-25'!A57)))</f>
        <v>FALSE, FALSE, FALSE, FALSE, FALSE, FALSE, FALSE, FALSE, FALSE, FALSE, FALSE, FALSE, FALSE, FALSE, FALSE, FALSE, FALSE, FALSE, FALSE, FALSE, FALSE, FALSE, FALSE, FALSE, FALSE</v>
      </c>
      <c r="S57" s="69" t="str">
        <f>(ISNUMBER(SEARCH('Backend Coding'!$F$2,'Budget 24-25'!A57)))&amp;", "&amp;(ISNUMBER(SEARCH('Backend Coding'!$F$3,'Budget 24-25'!A57)))&amp;", "&amp;(ISNUMBER(SEARCH('Backend Coding'!$F$4,'Budget 24-25'!A57)))&amp;", "&amp;(ISNUMBER(SEARCH('Backend Coding'!$F$5,'Budget 24-25'!A57)))&amp;", "&amp;(ISNUMBER(SEARCH('Backend Coding'!$F$6,'Budget 24-25'!A57)))&amp;", "&amp;(ISNUMBER(SEARCH('Backend Coding'!$F$7,'Budget 24-25'!A57)))&amp;", "&amp;(ISNUMBER(SEARCH('Backend Coding'!$F$8,'Budget 24-25'!A57)))&amp;", "&amp;(ISNUMBER(SEARCH('Backend Coding'!$F$9,'Budget 24-25'!A57)))&amp;", "&amp;(ISNUMBER(SEARCH('Backend Coding'!$F$10,'Budget 24-25'!A57)))&amp;", "&amp;(ISNUMBER(SEARCH('Backend Coding'!$F$11,'Budget 24-25'!A57)))&amp;", "&amp;(ISNUMBER(SEARCH('Backend Coding'!$F$12,'Budget 24-25'!A57)))&amp;", "&amp;(ISNUMBER(SEARCH('Backend Coding'!$F$13,'Budget 24-25'!A57)))&amp;", "&amp;(ISNUMBER(SEARCH('Backend Coding'!$F$14,'Budget 24-25'!A57)))&amp;", "&amp;(ISNUMBER(SEARCH('Backend Coding'!$F$15,'Budget 24-25'!A57)))&amp;", "&amp;(ISNUMBER(SEARCH('Backend Coding'!$F$16,'Budget 24-25'!A57)))&amp;", "&amp;(ISNUMBER(SEARCH('Backend Coding'!$F$17,'Budget 24-25'!A57)))&amp;", "&amp;(ISNUMBER(SEARCH('Backend Coding'!$F$18,'Budget 24-25'!A57)))&amp;", "&amp;(ISNUMBER(SEARCH('Backend Coding'!$F$19,'Budget 24-25'!A57)))&amp;", "&amp;(ISNUMBER(SEARCH('Backend Coding'!$F$20,'Budget 24-25'!A57)))&amp;", "&amp;(ISNUMBER(SEARCH('Backend Coding'!$F$21,'Budget 24-25'!A57)))&amp;", "&amp;(ISNUMBER(SEARCH('Backend Coding'!$F$22,'Budget 24-25'!A57)))&amp;", "&amp;(ISNUMBER(SEARCH('Backend Coding'!$F$23,'Budget 24-25'!A57)))&amp;", "&amp;(ISNUMBER(SEARCH('Backend Coding'!$F$24,'Budget 24-25'!A57)))&amp;", "&amp;(ISNUMBER(SEARCH('Backend Coding'!$F$25,'Budget 24-25'!A57)))&amp;", "&amp;(ISNUMBER(SEARCH('Backend Coding'!$F$26,'Budget 24-25'!A57)))</f>
        <v>FALSE, FALSE, FALSE, FALSE, FALSE, FALSE, FALSE, FALSE, FALSE, FALSE, FALSE, FALSE, FALSE, FALSE, FALSE, FALSE, FALSE, FALSE, FALSE, FALSE, FALSE, FALSE, FALSE, FALSE, FALSE</v>
      </c>
      <c r="T57" s="69" t="str">
        <f>(ISNUMBER(SEARCH('Backend Coding'!$H$2,'Budget 24-25'!A57)))&amp;", "&amp;(ISNUMBER(SEARCH('Backend Coding'!$H$3,'Budget 24-25'!A57)))&amp;", "&amp;(ISNUMBER(SEARCH('Backend Coding'!$H$4,'Budget 24-25'!A57)))&amp;", "&amp;(ISNUMBER(SEARCH('Backend Coding'!$H$5,'Budget 24-25'!A57)))&amp;", "&amp;(ISNUMBER(SEARCH('Backend Coding'!$H$6,'Budget 24-25'!A57)))&amp;", "&amp;(ISNUMBER(SEARCH('Backend Coding'!$H$7,'Budget 24-25'!A57)))&amp;", "&amp;(ISNUMBER(SEARCH('Backend Coding'!$H$8,'Budget 24-25'!A57)))&amp;", "&amp;(ISNUMBER(SEARCH('Backend Coding'!$H$9,'Budget 24-25'!A57)))&amp;", "&amp;(ISNUMBER(SEARCH('Backend Coding'!$H$10,'Budget 24-25'!A57)))&amp;", "&amp;(ISNUMBER(SEARCH('Backend Coding'!$H$11,'Budget 24-25'!A57)))&amp;", "&amp;(ISNUMBER(SEARCH('Backend Coding'!$H$12,'Budget 24-25'!A57)))&amp;", "&amp;(ISNUMBER(SEARCH('Backend Coding'!$H$13,'Budget 24-25'!A57)))&amp;", "&amp;(ISNUMBER(SEARCH('Backend Coding'!$H$14,'Budget 24-25'!A57)))&amp;", "&amp;(ISNUMBER(SEARCH('Backend Coding'!$H$15,'Budget 24-25'!A57)))&amp;", "&amp;(ISNUMBER(SEARCH('Backend Coding'!$H$16,'Budget 24-25'!A57)))&amp;", "&amp;(ISNUMBER(SEARCH('Backend Coding'!$H$17,'Budget 24-25'!A57)))&amp;", "&amp;(ISNUMBER(SEARCH('Backend Coding'!$H$18,'Budget 24-25'!A57)))&amp;", "&amp;(ISNUMBER(SEARCH('Backend Coding'!$H$19,'Budget 24-25'!A57)))&amp;", "&amp;(ISNUMBER(SEARCH('Backend Coding'!$H$20,'Budget 24-25'!A57)))&amp;", "&amp;(ISNUMBER(SEARCH('Backend Coding'!$H$21,'Budget 24-25'!A57)))&amp;", "&amp;(ISNUMBER(SEARCH('Backend Coding'!$H$22,'Budget 24-25'!A57)))&amp;", "&amp;(ISNUMBER(SEARCH('Backend Coding'!$H$23,'Budget 24-25'!A57)))&amp;", "&amp;(ISNUMBER(SEARCH('Backend Coding'!$H$24,'Budget 24-25'!A57)))&amp;", "&amp;(ISNUMBER(SEARCH('Backend Coding'!$H$25,'Budget 24-25'!A57)))&amp;", "&amp;(ISNUMBER(SEARCH('Backend Coding'!$H$26,'Budget 24-25'!A57)))</f>
        <v>FALSE, FALSE, FALSE, FALSE, FALSE, FALSE, FALSE, FALSE, FALSE, FALSE, FALSE, FALSE, FALSE, FALSE, FALSE, FALSE, FALSE, FALSE, FALSE, FALSE, FALSE, FALSE, FALSE, FALSE, FALSE</v>
      </c>
      <c r="U57" s="69" t="str">
        <f>(ISNUMBER(SEARCH('Backend Coding'!$J$2,'Budget 24-25'!A57)))&amp;", "&amp;(ISNUMBER(SEARCH('Backend Coding'!$J$3,'Budget 24-25'!A57)))&amp;", "&amp;(ISNUMBER(SEARCH('Backend Coding'!$J$4,'Budget 24-25'!A57)))&amp;", "&amp;(ISNUMBER(SEARCH('Backend Coding'!$J$5,'Budget 24-25'!A57)))&amp;", "&amp;(ISNUMBER(SEARCH('Backend Coding'!$J$6,'Budget 24-25'!A57)))&amp;", "&amp;(ISNUMBER(SEARCH('Backend Coding'!$J$7,'Budget 24-25'!A57)))&amp;", "&amp;(ISNUMBER(SEARCH('Backend Coding'!$J$8,'Budget 24-25'!A57)))&amp;", "&amp;(ISNUMBER(SEARCH('Backend Coding'!$J$9,'Budget 24-25'!A57)))&amp;", "&amp;(ISNUMBER(SEARCH('Backend Coding'!$J$10,'Budget 24-25'!A57)))&amp;", "&amp;(ISNUMBER(SEARCH('Backend Coding'!$J$11,'Budget 24-25'!A57)))&amp;", "&amp;(ISNUMBER(SEARCH('Backend Coding'!$J$12,'Budget 24-25'!A57)))&amp;", "&amp;(ISNUMBER(SEARCH('Backend Coding'!$J$13,'Budget 24-25'!A57)))&amp;", "&amp;(ISNUMBER(SEARCH('Backend Coding'!$J$14,'Budget 24-25'!A57)))&amp;", "&amp;(ISNUMBER(SEARCH('Backend Coding'!$J$15,'Budget 24-25'!A57)))&amp;", "&amp;(ISNUMBER(SEARCH('Backend Coding'!$J$16,'Budget 24-25'!A57)))&amp;", "&amp;(ISNUMBER(SEARCH('Backend Coding'!$J$17,'Budget 24-25'!A57)))&amp;", "&amp;(ISNUMBER(SEARCH('Backend Coding'!$J$18,'Budget 24-25'!A57)))&amp;", "&amp;(ISNUMBER(SEARCH('Backend Coding'!$J$19,'Budget 24-25'!A57)))&amp;", "&amp;(ISNUMBER(SEARCH('Backend Coding'!$J$20,'Budget 24-25'!A57)))&amp;", "&amp;(ISNUMBER(SEARCH('Backend Coding'!$J$21,'Budget 24-25'!A57)))&amp;", "&amp;(ISNUMBER(SEARCH('Backend Coding'!$J$22,'Budget 24-25'!A57)))&amp;", "&amp;(ISNUMBER(SEARCH('Backend Coding'!$J$23,'Budget 24-25'!A57)))&amp;", "&amp;(ISNUMBER(SEARCH('Backend Coding'!$J$24,'Budget 24-25'!A57)))&amp;", "&amp;(ISNUMBER(SEARCH('Backend Coding'!$J$25,'Budget 24-25'!A57)))&amp;", "&amp;(ISNUMBER(SEARCH('Backend Coding'!$J$26,'Budget 24-25'!A57)))</f>
        <v>FALSE, FALSE, FALSE, FALSE, FALSE, FALSE, FALSE, FALSE, FALSE, FALSE, FALSE, FALSE, FALSE, FALSE, FALSE, FALSE, FALSE, FALSE, FALSE, FALSE, FALSE, FALSE, FALSE, FALSE, FALSE</v>
      </c>
    </row>
    <row r="58" spans="1:21" ht="14.25" customHeight="1">
      <c r="A58" s="86"/>
      <c r="B58" s="86"/>
      <c r="C58" s="86"/>
      <c r="D58" s="86"/>
      <c r="E58" s="53"/>
      <c r="F58" s="86"/>
      <c r="G58" s="86"/>
      <c r="H58" s="86"/>
      <c r="I58" s="86"/>
      <c r="J58" s="86"/>
      <c r="K58" s="62"/>
      <c r="L58" s="62"/>
      <c r="M58" s="62"/>
      <c r="N58" s="62"/>
      <c r="O58" s="62"/>
      <c r="P58" s="46">
        <f t="shared" si="0"/>
        <v>0</v>
      </c>
      <c r="Q58" s="69" t="str">
        <f>(ISNUMBER(SEARCH('Backend Coding'!$B$2,'Budget 24-25'!A58)))&amp;", "&amp;(ISNUMBER(SEARCH('Backend Coding'!$B$3,'Budget 24-25'!A58)))&amp;", "&amp;(ISNUMBER(SEARCH('Backend Coding'!$B$4,'Budget 24-25'!A58)))&amp;", "&amp;(ISNUMBER(SEARCH('Backend Coding'!$B$5,'Budget 24-25'!A58)))&amp;", "&amp;(ISNUMBER(SEARCH('Backend Coding'!$B$6,'Budget 24-25'!A58)))&amp;", "&amp;(ISNUMBER(SEARCH('Backend Coding'!$B$7,'Budget 24-25'!A58)))&amp;", "&amp;(ISNUMBER(SEARCH('Backend Coding'!$B$8,'Budget 24-25'!A58)))&amp;", "&amp;(ISNUMBER(SEARCH('Backend Coding'!$B$9,'Budget 24-25'!A58)))&amp;", "&amp;(ISNUMBER(SEARCH('Backend Coding'!$B$10,'Budget 24-25'!A58)))&amp;", "&amp;(ISNUMBER(SEARCH('Backend Coding'!$B$11,'Budget 24-25'!A58)))&amp;", "&amp;(ISNUMBER(SEARCH('Backend Coding'!$B$12,'Budget 24-25'!A58)))&amp;", "&amp;(ISNUMBER(SEARCH('Backend Coding'!$B$13,'Budget 24-25'!A58)))&amp;", "&amp;(ISNUMBER(SEARCH('Backend Coding'!$B$14,'Budget 24-25'!A58)))&amp;", "&amp;(ISNUMBER(SEARCH('Backend Coding'!$B$15,'Budget 24-25'!A58)))&amp;", "&amp;(ISNUMBER(SEARCH('Backend Coding'!$B$16,'Budget 24-25'!A58)))&amp;", "&amp;(ISNUMBER(SEARCH('Backend Coding'!$B$17,'Budget 24-25'!A58)))&amp;", "&amp;(ISNUMBER(SEARCH('Backend Coding'!$B$18,'Budget 24-25'!A58)))&amp;", "&amp;(ISNUMBER(SEARCH('Backend Coding'!$B$19,'Budget 24-25'!A58)))&amp;", "&amp;(ISNUMBER(SEARCH('Backend Coding'!$B$20,'Budget 24-25'!A58)))&amp;", "&amp;(ISNUMBER(SEARCH('Backend Coding'!$B$21,'Budget 24-25'!A58)))&amp;", "&amp;(ISNUMBER(SEARCH('Backend Coding'!$B$22,'Budget 24-25'!A58)))&amp;", "&amp;(ISNUMBER(SEARCH('Backend Coding'!$B$23,'Budget 24-25'!A58)))&amp;", "&amp;(ISNUMBER(SEARCH('Backend Coding'!$B$24,'Budget 24-25'!A58)))&amp;", "&amp;(ISNUMBER(SEARCH('Backend Coding'!$B$25,'Budget 24-25'!A58)))&amp;", "&amp;(ISNUMBER(SEARCH('Backend Coding'!$B$26,'Budget 24-25'!A58)))</f>
        <v>FALSE, FALSE, FALSE, FALSE, FALSE, FALSE, FALSE, FALSE, FALSE, FALSE, FALSE, FALSE, FALSE, FALSE, FALSE, FALSE, FALSE, FALSE, FALSE, FALSE, FALSE, FALSE, FALSE, FALSE, FALSE</v>
      </c>
      <c r="R58" s="69" t="str">
        <f>(ISNUMBER(SEARCH('Backend Coding'!$D$2,'Budget 24-25'!A58)))&amp;", "&amp;(ISNUMBER(SEARCH('Backend Coding'!$D$3,'Budget 24-25'!A58)))&amp;", "&amp;(ISNUMBER(SEARCH('Backend Coding'!$D$4,'Budget 24-25'!A58)))&amp;", "&amp;(ISNUMBER(SEARCH('Backend Coding'!$D$5,'Budget 24-25'!A58)))&amp;", "&amp;(ISNUMBER(SEARCH('Backend Coding'!$D$6,'Budget 24-25'!A58)))&amp;", "&amp;(ISNUMBER(SEARCH('Backend Coding'!$D$7,'Budget 24-25'!A58)))&amp;", "&amp;(ISNUMBER(SEARCH('Backend Coding'!$D$8,'Budget 24-25'!A58)))&amp;", "&amp;(ISNUMBER(SEARCH('Backend Coding'!$D$9,'Budget 24-25'!A58)))&amp;", "&amp;(ISNUMBER(SEARCH('Backend Coding'!$D$10,'Budget 24-25'!A58)))&amp;", "&amp;(ISNUMBER(SEARCH('Backend Coding'!$D$11,'Budget 24-25'!A58)))&amp;", "&amp;(ISNUMBER(SEARCH('Backend Coding'!$D$12,'Budget 24-25'!A58)))&amp;", "&amp;(ISNUMBER(SEARCH('Backend Coding'!$D$13,'Budget 24-25'!A58)))&amp;", "&amp;(ISNUMBER(SEARCH('Backend Coding'!$D$14,'Budget 24-25'!A58)))&amp;", "&amp;(ISNUMBER(SEARCH('Backend Coding'!$D$15,'Budget 24-25'!A58)))&amp;", "&amp;(ISNUMBER(SEARCH('Backend Coding'!$D$16,'Budget 24-25'!A58)))&amp;", "&amp;(ISNUMBER(SEARCH('Backend Coding'!$D$17,'Budget 24-25'!A58)))&amp;", "&amp;(ISNUMBER(SEARCH('Backend Coding'!$D$18,'Budget 24-25'!A58)))&amp;", "&amp;(ISNUMBER(SEARCH('Backend Coding'!$D$19,'Budget 24-25'!A58)))&amp;", "&amp;(ISNUMBER(SEARCH('Backend Coding'!$D$20,'Budget 24-25'!A58)))&amp;", "&amp;(ISNUMBER(SEARCH('Backend Coding'!$D$21,'Budget 24-25'!A58)))&amp;", "&amp;(ISNUMBER(SEARCH('Backend Coding'!$D$22,'Budget 24-25'!A58)))&amp;", "&amp;(ISNUMBER(SEARCH('Backend Coding'!$D$23,'Budget 24-25'!A58)))&amp;", "&amp;(ISNUMBER(SEARCH('Backend Coding'!$D$24,'Budget 24-25'!A58)))&amp;", "&amp;(ISNUMBER(SEARCH('Backend Coding'!$D$25,'Budget 24-25'!A58)))&amp;", "&amp;(ISNUMBER(SEARCH('Backend Coding'!$D$26,'Budget 24-25'!A58)))</f>
        <v>FALSE, FALSE, FALSE, FALSE, FALSE, FALSE, FALSE, FALSE, FALSE, FALSE, FALSE, FALSE, FALSE, FALSE, FALSE, FALSE, FALSE, FALSE, FALSE, FALSE, FALSE, FALSE, FALSE, FALSE, FALSE</v>
      </c>
      <c r="S58" s="69" t="str">
        <f>(ISNUMBER(SEARCH('Backend Coding'!$F$2,'Budget 24-25'!A58)))&amp;", "&amp;(ISNUMBER(SEARCH('Backend Coding'!$F$3,'Budget 24-25'!A58)))&amp;", "&amp;(ISNUMBER(SEARCH('Backend Coding'!$F$4,'Budget 24-25'!A58)))&amp;", "&amp;(ISNUMBER(SEARCH('Backend Coding'!$F$5,'Budget 24-25'!A58)))&amp;", "&amp;(ISNUMBER(SEARCH('Backend Coding'!$F$6,'Budget 24-25'!A58)))&amp;", "&amp;(ISNUMBER(SEARCH('Backend Coding'!$F$7,'Budget 24-25'!A58)))&amp;", "&amp;(ISNUMBER(SEARCH('Backend Coding'!$F$8,'Budget 24-25'!A58)))&amp;", "&amp;(ISNUMBER(SEARCH('Backend Coding'!$F$9,'Budget 24-25'!A58)))&amp;", "&amp;(ISNUMBER(SEARCH('Backend Coding'!$F$10,'Budget 24-25'!A58)))&amp;", "&amp;(ISNUMBER(SEARCH('Backend Coding'!$F$11,'Budget 24-25'!A58)))&amp;", "&amp;(ISNUMBER(SEARCH('Backend Coding'!$F$12,'Budget 24-25'!A58)))&amp;", "&amp;(ISNUMBER(SEARCH('Backend Coding'!$F$13,'Budget 24-25'!A58)))&amp;", "&amp;(ISNUMBER(SEARCH('Backend Coding'!$F$14,'Budget 24-25'!A58)))&amp;", "&amp;(ISNUMBER(SEARCH('Backend Coding'!$F$15,'Budget 24-25'!A58)))&amp;", "&amp;(ISNUMBER(SEARCH('Backend Coding'!$F$16,'Budget 24-25'!A58)))&amp;", "&amp;(ISNUMBER(SEARCH('Backend Coding'!$F$17,'Budget 24-25'!A58)))&amp;", "&amp;(ISNUMBER(SEARCH('Backend Coding'!$F$18,'Budget 24-25'!A58)))&amp;", "&amp;(ISNUMBER(SEARCH('Backend Coding'!$F$19,'Budget 24-25'!A58)))&amp;", "&amp;(ISNUMBER(SEARCH('Backend Coding'!$F$20,'Budget 24-25'!A58)))&amp;", "&amp;(ISNUMBER(SEARCH('Backend Coding'!$F$21,'Budget 24-25'!A58)))&amp;", "&amp;(ISNUMBER(SEARCH('Backend Coding'!$F$22,'Budget 24-25'!A58)))&amp;", "&amp;(ISNUMBER(SEARCH('Backend Coding'!$F$23,'Budget 24-25'!A58)))&amp;", "&amp;(ISNUMBER(SEARCH('Backend Coding'!$F$24,'Budget 24-25'!A58)))&amp;", "&amp;(ISNUMBER(SEARCH('Backend Coding'!$F$25,'Budget 24-25'!A58)))&amp;", "&amp;(ISNUMBER(SEARCH('Backend Coding'!$F$26,'Budget 24-25'!A58)))</f>
        <v>FALSE, FALSE, FALSE, FALSE, FALSE, FALSE, FALSE, FALSE, FALSE, FALSE, FALSE, FALSE, FALSE, FALSE, FALSE, FALSE, FALSE, FALSE, FALSE, FALSE, FALSE, FALSE, FALSE, FALSE, FALSE</v>
      </c>
      <c r="T58" s="69" t="str">
        <f>(ISNUMBER(SEARCH('Backend Coding'!$H$2,'Budget 24-25'!A58)))&amp;", "&amp;(ISNUMBER(SEARCH('Backend Coding'!$H$3,'Budget 24-25'!A58)))&amp;", "&amp;(ISNUMBER(SEARCH('Backend Coding'!$H$4,'Budget 24-25'!A58)))&amp;", "&amp;(ISNUMBER(SEARCH('Backend Coding'!$H$5,'Budget 24-25'!A58)))&amp;", "&amp;(ISNUMBER(SEARCH('Backend Coding'!$H$6,'Budget 24-25'!A58)))&amp;", "&amp;(ISNUMBER(SEARCH('Backend Coding'!$H$7,'Budget 24-25'!A58)))&amp;", "&amp;(ISNUMBER(SEARCH('Backend Coding'!$H$8,'Budget 24-25'!A58)))&amp;", "&amp;(ISNUMBER(SEARCH('Backend Coding'!$H$9,'Budget 24-25'!A58)))&amp;", "&amp;(ISNUMBER(SEARCH('Backend Coding'!$H$10,'Budget 24-25'!A58)))&amp;", "&amp;(ISNUMBER(SEARCH('Backend Coding'!$H$11,'Budget 24-25'!A58)))&amp;", "&amp;(ISNUMBER(SEARCH('Backend Coding'!$H$12,'Budget 24-25'!A58)))&amp;", "&amp;(ISNUMBER(SEARCH('Backend Coding'!$H$13,'Budget 24-25'!A58)))&amp;", "&amp;(ISNUMBER(SEARCH('Backend Coding'!$H$14,'Budget 24-25'!A58)))&amp;", "&amp;(ISNUMBER(SEARCH('Backend Coding'!$H$15,'Budget 24-25'!A58)))&amp;", "&amp;(ISNUMBER(SEARCH('Backend Coding'!$H$16,'Budget 24-25'!A58)))&amp;", "&amp;(ISNUMBER(SEARCH('Backend Coding'!$H$17,'Budget 24-25'!A58)))&amp;", "&amp;(ISNUMBER(SEARCH('Backend Coding'!$H$18,'Budget 24-25'!A58)))&amp;", "&amp;(ISNUMBER(SEARCH('Backend Coding'!$H$19,'Budget 24-25'!A58)))&amp;", "&amp;(ISNUMBER(SEARCH('Backend Coding'!$H$20,'Budget 24-25'!A58)))&amp;", "&amp;(ISNUMBER(SEARCH('Backend Coding'!$H$21,'Budget 24-25'!A58)))&amp;", "&amp;(ISNUMBER(SEARCH('Backend Coding'!$H$22,'Budget 24-25'!A58)))&amp;", "&amp;(ISNUMBER(SEARCH('Backend Coding'!$H$23,'Budget 24-25'!A58)))&amp;", "&amp;(ISNUMBER(SEARCH('Backend Coding'!$H$24,'Budget 24-25'!A58)))&amp;", "&amp;(ISNUMBER(SEARCH('Backend Coding'!$H$25,'Budget 24-25'!A58)))&amp;", "&amp;(ISNUMBER(SEARCH('Backend Coding'!$H$26,'Budget 24-25'!A58)))</f>
        <v>FALSE, FALSE, FALSE, FALSE, FALSE, FALSE, FALSE, FALSE, FALSE, FALSE, FALSE, FALSE, FALSE, FALSE, FALSE, FALSE, FALSE, FALSE, FALSE, FALSE, FALSE, FALSE, FALSE, FALSE, FALSE</v>
      </c>
      <c r="U58" s="69" t="str">
        <f>(ISNUMBER(SEARCH('Backend Coding'!$J$2,'Budget 24-25'!A58)))&amp;", "&amp;(ISNUMBER(SEARCH('Backend Coding'!$J$3,'Budget 24-25'!A58)))&amp;", "&amp;(ISNUMBER(SEARCH('Backend Coding'!$J$4,'Budget 24-25'!A58)))&amp;", "&amp;(ISNUMBER(SEARCH('Backend Coding'!$J$5,'Budget 24-25'!A58)))&amp;", "&amp;(ISNUMBER(SEARCH('Backend Coding'!$J$6,'Budget 24-25'!A58)))&amp;", "&amp;(ISNUMBER(SEARCH('Backend Coding'!$J$7,'Budget 24-25'!A58)))&amp;", "&amp;(ISNUMBER(SEARCH('Backend Coding'!$J$8,'Budget 24-25'!A58)))&amp;", "&amp;(ISNUMBER(SEARCH('Backend Coding'!$J$9,'Budget 24-25'!A58)))&amp;", "&amp;(ISNUMBER(SEARCH('Backend Coding'!$J$10,'Budget 24-25'!A58)))&amp;", "&amp;(ISNUMBER(SEARCH('Backend Coding'!$J$11,'Budget 24-25'!A58)))&amp;", "&amp;(ISNUMBER(SEARCH('Backend Coding'!$J$12,'Budget 24-25'!A58)))&amp;", "&amp;(ISNUMBER(SEARCH('Backend Coding'!$J$13,'Budget 24-25'!A58)))&amp;", "&amp;(ISNUMBER(SEARCH('Backend Coding'!$J$14,'Budget 24-25'!A58)))&amp;", "&amp;(ISNUMBER(SEARCH('Backend Coding'!$J$15,'Budget 24-25'!A58)))&amp;", "&amp;(ISNUMBER(SEARCH('Backend Coding'!$J$16,'Budget 24-25'!A58)))&amp;", "&amp;(ISNUMBER(SEARCH('Backend Coding'!$J$17,'Budget 24-25'!A58)))&amp;", "&amp;(ISNUMBER(SEARCH('Backend Coding'!$J$18,'Budget 24-25'!A58)))&amp;", "&amp;(ISNUMBER(SEARCH('Backend Coding'!$J$19,'Budget 24-25'!A58)))&amp;", "&amp;(ISNUMBER(SEARCH('Backend Coding'!$J$20,'Budget 24-25'!A58)))&amp;", "&amp;(ISNUMBER(SEARCH('Backend Coding'!$J$21,'Budget 24-25'!A58)))&amp;", "&amp;(ISNUMBER(SEARCH('Backend Coding'!$J$22,'Budget 24-25'!A58)))&amp;", "&amp;(ISNUMBER(SEARCH('Backend Coding'!$J$23,'Budget 24-25'!A58)))&amp;", "&amp;(ISNUMBER(SEARCH('Backend Coding'!$J$24,'Budget 24-25'!A58)))&amp;", "&amp;(ISNUMBER(SEARCH('Backend Coding'!$J$25,'Budget 24-25'!A58)))&amp;", "&amp;(ISNUMBER(SEARCH('Backend Coding'!$J$26,'Budget 24-25'!A58)))</f>
        <v>FALSE, FALSE, FALSE, FALSE, FALSE, FALSE, FALSE, FALSE, FALSE, FALSE, FALSE, FALSE, FALSE, FALSE, FALSE, FALSE, FALSE, FALSE, FALSE, FALSE, FALSE, FALSE, FALSE, FALSE, FALSE</v>
      </c>
    </row>
    <row r="59" spans="1:21" ht="14.25" customHeight="1">
      <c r="A59" s="86"/>
      <c r="B59" s="86"/>
      <c r="C59" s="86"/>
      <c r="D59" s="86"/>
      <c r="E59" s="53"/>
      <c r="F59" s="86"/>
      <c r="G59" s="86"/>
      <c r="H59" s="86"/>
      <c r="I59" s="86"/>
      <c r="J59" s="86"/>
      <c r="K59" s="62"/>
      <c r="L59" s="62"/>
      <c r="M59" s="62"/>
      <c r="N59" s="62"/>
      <c r="O59" s="62"/>
      <c r="P59" s="46">
        <f t="shared" si="0"/>
        <v>0</v>
      </c>
      <c r="Q59" s="69" t="str">
        <f>(ISNUMBER(SEARCH('Backend Coding'!$B$2,'Budget 24-25'!A59)))&amp;", "&amp;(ISNUMBER(SEARCH('Backend Coding'!$B$3,'Budget 24-25'!A59)))&amp;", "&amp;(ISNUMBER(SEARCH('Backend Coding'!$B$4,'Budget 24-25'!A59)))&amp;", "&amp;(ISNUMBER(SEARCH('Backend Coding'!$B$5,'Budget 24-25'!A59)))&amp;", "&amp;(ISNUMBER(SEARCH('Backend Coding'!$B$6,'Budget 24-25'!A59)))&amp;", "&amp;(ISNUMBER(SEARCH('Backend Coding'!$B$7,'Budget 24-25'!A59)))&amp;", "&amp;(ISNUMBER(SEARCH('Backend Coding'!$B$8,'Budget 24-25'!A59)))&amp;", "&amp;(ISNUMBER(SEARCH('Backend Coding'!$B$9,'Budget 24-25'!A59)))&amp;", "&amp;(ISNUMBER(SEARCH('Backend Coding'!$B$10,'Budget 24-25'!A59)))&amp;", "&amp;(ISNUMBER(SEARCH('Backend Coding'!$B$11,'Budget 24-25'!A59)))&amp;", "&amp;(ISNUMBER(SEARCH('Backend Coding'!$B$12,'Budget 24-25'!A59)))&amp;", "&amp;(ISNUMBER(SEARCH('Backend Coding'!$B$13,'Budget 24-25'!A59)))&amp;", "&amp;(ISNUMBER(SEARCH('Backend Coding'!$B$14,'Budget 24-25'!A59)))&amp;", "&amp;(ISNUMBER(SEARCH('Backend Coding'!$B$15,'Budget 24-25'!A59)))&amp;", "&amp;(ISNUMBER(SEARCH('Backend Coding'!$B$16,'Budget 24-25'!A59)))&amp;", "&amp;(ISNUMBER(SEARCH('Backend Coding'!$B$17,'Budget 24-25'!A59)))&amp;", "&amp;(ISNUMBER(SEARCH('Backend Coding'!$B$18,'Budget 24-25'!A59)))&amp;", "&amp;(ISNUMBER(SEARCH('Backend Coding'!$B$19,'Budget 24-25'!A59)))&amp;", "&amp;(ISNUMBER(SEARCH('Backend Coding'!$B$20,'Budget 24-25'!A59)))&amp;", "&amp;(ISNUMBER(SEARCH('Backend Coding'!$B$21,'Budget 24-25'!A59)))&amp;", "&amp;(ISNUMBER(SEARCH('Backend Coding'!$B$22,'Budget 24-25'!A59)))&amp;", "&amp;(ISNUMBER(SEARCH('Backend Coding'!$B$23,'Budget 24-25'!A59)))&amp;", "&amp;(ISNUMBER(SEARCH('Backend Coding'!$B$24,'Budget 24-25'!A59)))&amp;", "&amp;(ISNUMBER(SEARCH('Backend Coding'!$B$25,'Budget 24-25'!A59)))&amp;", "&amp;(ISNUMBER(SEARCH('Backend Coding'!$B$26,'Budget 24-25'!A59)))</f>
        <v>FALSE, FALSE, FALSE, FALSE, FALSE, FALSE, FALSE, FALSE, FALSE, FALSE, FALSE, FALSE, FALSE, FALSE, FALSE, FALSE, FALSE, FALSE, FALSE, FALSE, FALSE, FALSE, FALSE, FALSE, FALSE</v>
      </c>
      <c r="R59" s="69" t="str">
        <f>(ISNUMBER(SEARCH('Backend Coding'!$D$2,'Budget 24-25'!A59)))&amp;", "&amp;(ISNUMBER(SEARCH('Backend Coding'!$D$3,'Budget 24-25'!A59)))&amp;", "&amp;(ISNUMBER(SEARCH('Backend Coding'!$D$4,'Budget 24-25'!A59)))&amp;", "&amp;(ISNUMBER(SEARCH('Backend Coding'!$D$5,'Budget 24-25'!A59)))&amp;", "&amp;(ISNUMBER(SEARCH('Backend Coding'!$D$6,'Budget 24-25'!A59)))&amp;", "&amp;(ISNUMBER(SEARCH('Backend Coding'!$D$7,'Budget 24-25'!A59)))&amp;", "&amp;(ISNUMBER(SEARCH('Backend Coding'!$D$8,'Budget 24-25'!A59)))&amp;", "&amp;(ISNUMBER(SEARCH('Backend Coding'!$D$9,'Budget 24-25'!A59)))&amp;", "&amp;(ISNUMBER(SEARCH('Backend Coding'!$D$10,'Budget 24-25'!A59)))&amp;", "&amp;(ISNUMBER(SEARCH('Backend Coding'!$D$11,'Budget 24-25'!A59)))&amp;", "&amp;(ISNUMBER(SEARCH('Backend Coding'!$D$12,'Budget 24-25'!A59)))&amp;", "&amp;(ISNUMBER(SEARCH('Backend Coding'!$D$13,'Budget 24-25'!A59)))&amp;", "&amp;(ISNUMBER(SEARCH('Backend Coding'!$D$14,'Budget 24-25'!A59)))&amp;", "&amp;(ISNUMBER(SEARCH('Backend Coding'!$D$15,'Budget 24-25'!A59)))&amp;", "&amp;(ISNUMBER(SEARCH('Backend Coding'!$D$16,'Budget 24-25'!A59)))&amp;", "&amp;(ISNUMBER(SEARCH('Backend Coding'!$D$17,'Budget 24-25'!A59)))&amp;", "&amp;(ISNUMBER(SEARCH('Backend Coding'!$D$18,'Budget 24-25'!A59)))&amp;", "&amp;(ISNUMBER(SEARCH('Backend Coding'!$D$19,'Budget 24-25'!A59)))&amp;", "&amp;(ISNUMBER(SEARCH('Backend Coding'!$D$20,'Budget 24-25'!A59)))&amp;", "&amp;(ISNUMBER(SEARCH('Backend Coding'!$D$21,'Budget 24-25'!A59)))&amp;", "&amp;(ISNUMBER(SEARCH('Backend Coding'!$D$22,'Budget 24-25'!A59)))&amp;", "&amp;(ISNUMBER(SEARCH('Backend Coding'!$D$23,'Budget 24-25'!A59)))&amp;", "&amp;(ISNUMBER(SEARCH('Backend Coding'!$D$24,'Budget 24-25'!A59)))&amp;", "&amp;(ISNUMBER(SEARCH('Backend Coding'!$D$25,'Budget 24-25'!A59)))&amp;", "&amp;(ISNUMBER(SEARCH('Backend Coding'!$D$26,'Budget 24-25'!A59)))</f>
        <v>FALSE, FALSE, FALSE, FALSE, FALSE, FALSE, FALSE, FALSE, FALSE, FALSE, FALSE, FALSE, FALSE, FALSE, FALSE, FALSE, FALSE, FALSE, FALSE, FALSE, FALSE, FALSE, FALSE, FALSE, FALSE</v>
      </c>
      <c r="S59" s="69" t="str">
        <f>(ISNUMBER(SEARCH('Backend Coding'!$F$2,'Budget 24-25'!A59)))&amp;", "&amp;(ISNUMBER(SEARCH('Backend Coding'!$F$3,'Budget 24-25'!A59)))&amp;", "&amp;(ISNUMBER(SEARCH('Backend Coding'!$F$4,'Budget 24-25'!A59)))&amp;", "&amp;(ISNUMBER(SEARCH('Backend Coding'!$F$5,'Budget 24-25'!A59)))&amp;", "&amp;(ISNUMBER(SEARCH('Backend Coding'!$F$6,'Budget 24-25'!A59)))&amp;", "&amp;(ISNUMBER(SEARCH('Backend Coding'!$F$7,'Budget 24-25'!A59)))&amp;", "&amp;(ISNUMBER(SEARCH('Backend Coding'!$F$8,'Budget 24-25'!A59)))&amp;", "&amp;(ISNUMBER(SEARCH('Backend Coding'!$F$9,'Budget 24-25'!A59)))&amp;", "&amp;(ISNUMBER(SEARCH('Backend Coding'!$F$10,'Budget 24-25'!A59)))&amp;", "&amp;(ISNUMBER(SEARCH('Backend Coding'!$F$11,'Budget 24-25'!A59)))&amp;", "&amp;(ISNUMBER(SEARCH('Backend Coding'!$F$12,'Budget 24-25'!A59)))&amp;", "&amp;(ISNUMBER(SEARCH('Backend Coding'!$F$13,'Budget 24-25'!A59)))&amp;", "&amp;(ISNUMBER(SEARCH('Backend Coding'!$F$14,'Budget 24-25'!A59)))&amp;", "&amp;(ISNUMBER(SEARCH('Backend Coding'!$F$15,'Budget 24-25'!A59)))&amp;", "&amp;(ISNUMBER(SEARCH('Backend Coding'!$F$16,'Budget 24-25'!A59)))&amp;", "&amp;(ISNUMBER(SEARCH('Backend Coding'!$F$17,'Budget 24-25'!A59)))&amp;", "&amp;(ISNUMBER(SEARCH('Backend Coding'!$F$18,'Budget 24-25'!A59)))&amp;", "&amp;(ISNUMBER(SEARCH('Backend Coding'!$F$19,'Budget 24-25'!A59)))&amp;", "&amp;(ISNUMBER(SEARCH('Backend Coding'!$F$20,'Budget 24-25'!A59)))&amp;", "&amp;(ISNUMBER(SEARCH('Backend Coding'!$F$21,'Budget 24-25'!A59)))&amp;", "&amp;(ISNUMBER(SEARCH('Backend Coding'!$F$22,'Budget 24-25'!A59)))&amp;", "&amp;(ISNUMBER(SEARCH('Backend Coding'!$F$23,'Budget 24-25'!A59)))&amp;", "&amp;(ISNUMBER(SEARCH('Backend Coding'!$F$24,'Budget 24-25'!A59)))&amp;", "&amp;(ISNUMBER(SEARCH('Backend Coding'!$F$25,'Budget 24-25'!A59)))&amp;", "&amp;(ISNUMBER(SEARCH('Backend Coding'!$F$26,'Budget 24-25'!A59)))</f>
        <v>FALSE, FALSE, FALSE, FALSE, FALSE, FALSE, FALSE, FALSE, FALSE, FALSE, FALSE, FALSE, FALSE, FALSE, FALSE, FALSE, FALSE, FALSE, FALSE, FALSE, FALSE, FALSE, FALSE, FALSE, FALSE</v>
      </c>
      <c r="T59" s="69" t="str">
        <f>(ISNUMBER(SEARCH('Backend Coding'!$H$2,'Budget 24-25'!A59)))&amp;", "&amp;(ISNUMBER(SEARCH('Backend Coding'!$H$3,'Budget 24-25'!A59)))&amp;", "&amp;(ISNUMBER(SEARCH('Backend Coding'!$H$4,'Budget 24-25'!A59)))&amp;", "&amp;(ISNUMBER(SEARCH('Backend Coding'!$H$5,'Budget 24-25'!A59)))&amp;", "&amp;(ISNUMBER(SEARCH('Backend Coding'!$H$6,'Budget 24-25'!A59)))&amp;", "&amp;(ISNUMBER(SEARCH('Backend Coding'!$H$7,'Budget 24-25'!A59)))&amp;", "&amp;(ISNUMBER(SEARCH('Backend Coding'!$H$8,'Budget 24-25'!A59)))&amp;", "&amp;(ISNUMBER(SEARCH('Backend Coding'!$H$9,'Budget 24-25'!A59)))&amp;", "&amp;(ISNUMBER(SEARCH('Backend Coding'!$H$10,'Budget 24-25'!A59)))&amp;", "&amp;(ISNUMBER(SEARCH('Backend Coding'!$H$11,'Budget 24-25'!A59)))&amp;", "&amp;(ISNUMBER(SEARCH('Backend Coding'!$H$12,'Budget 24-25'!A59)))&amp;", "&amp;(ISNUMBER(SEARCH('Backend Coding'!$H$13,'Budget 24-25'!A59)))&amp;", "&amp;(ISNUMBER(SEARCH('Backend Coding'!$H$14,'Budget 24-25'!A59)))&amp;", "&amp;(ISNUMBER(SEARCH('Backend Coding'!$H$15,'Budget 24-25'!A59)))&amp;", "&amp;(ISNUMBER(SEARCH('Backend Coding'!$H$16,'Budget 24-25'!A59)))&amp;", "&amp;(ISNUMBER(SEARCH('Backend Coding'!$H$17,'Budget 24-25'!A59)))&amp;", "&amp;(ISNUMBER(SEARCH('Backend Coding'!$H$18,'Budget 24-25'!A59)))&amp;", "&amp;(ISNUMBER(SEARCH('Backend Coding'!$H$19,'Budget 24-25'!A59)))&amp;", "&amp;(ISNUMBER(SEARCH('Backend Coding'!$H$20,'Budget 24-25'!A59)))&amp;", "&amp;(ISNUMBER(SEARCH('Backend Coding'!$H$21,'Budget 24-25'!A59)))&amp;", "&amp;(ISNUMBER(SEARCH('Backend Coding'!$H$22,'Budget 24-25'!A59)))&amp;", "&amp;(ISNUMBER(SEARCH('Backend Coding'!$H$23,'Budget 24-25'!A59)))&amp;", "&amp;(ISNUMBER(SEARCH('Backend Coding'!$H$24,'Budget 24-25'!A59)))&amp;", "&amp;(ISNUMBER(SEARCH('Backend Coding'!$H$25,'Budget 24-25'!A59)))&amp;", "&amp;(ISNUMBER(SEARCH('Backend Coding'!$H$26,'Budget 24-25'!A59)))</f>
        <v>FALSE, FALSE, FALSE, FALSE, FALSE, FALSE, FALSE, FALSE, FALSE, FALSE, FALSE, FALSE, FALSE, FALSE, FALSE, FALSE, FALSE, FALSE, FALSE, FALSE, FALSE, FALSE, FALSE, FALSE, FALSE</v>
      </c>
      <c r="U59" s="69" t="str">
        <f>(ISNUMBER(SEARCH('Backend Coding'!$J$2,'Budget 24-25'!A59)))&amp;", "&amp;(ISNUMBER(SEARCH('Backend Coding'!$J$3,'Budget 24-25'!A59)))&amp;", "&amp;(ISNUMBER(SEARCH('Backend Coding'!$J$4,'Budget 24-25'!A59)))&amp;", "&amp;(ISNUMBER(SEARCH('Backend Coding'!$J$5,'Budget 24-25'!A59)))&amp;", "&amp;(ISNUMBER(SEARCH('Backend Coding'!$J$6,'Budget 24-25'!A59)))&amp;", "&amp;(ISNUMBER(SEARCH('Backend Coding'!$J$7,'Budget 24-25'!A59)))&amp;", "&amp;(ISNUMBER(SEARCH('Backend Coding'!$J$8,'Budget 24-25'!A59)))&amp;", "&amp;(ISNUMBER(SEARCH('Backend Coding'!$J$9,'Budget 24-25'!A59)))&amp;", "&amp;(ISNUMBER(SEARCH('Backend Coding'!$J$10,'Budget 24-25'!A59)))&amp;", "&amp;(ISNUMBER(SEARCH('Backend Coding'!$J$11,'Budget 24-25'!A59)))&amp;", "&amp;(ISNUMBER(SEARCH('Backend Coding'!$J$12,'Budget 24-25'!A59)))&amp;", "&amp;(ISNUMBER(SEARCH('Backend Coding'!$J$13,'Budget 24-25'!A59)))&amp;", "&amp;(ISNUMBER(SEARCH('Backend Coding'!$J$14,'Budget 24-25'!A59)))&amp;", "&amp;(ISNUMBER(SEARCH('Backend Coding'!$J$15,'Budget 24-25'!A59)))&amp;", "&amp;(ISNUMBER(SEARCH('Backend Coding'!$J$16,'Budget 24-25'!A59)))&amp;", "&amp;(ISNUMBER(SEARCH('Backend Coding'!$J$17,'Budget 24-25'!A59)))&amp;", "&amp;(ISNUMBER(SEARCH('Backend Coding'!$J$18,'Budget 24-25'!A59)))&amp;", "&amp;(ISNUMBER(SEARCH('Backend Coding'!$J$19,'Budget 24-25'!A59)))&amp;", "&amp;(ISNUMBER(SEARCH('Backend Coding'!$J$20,'Budget 24-25'!A59)))&amp;", "&amp;(ISNUMBER(SEARCH('Backend Coding'!$J$21,'Budget 24-25'!A59)))&amp;", "&amp;(ISNUMBER(SEARCH('Backend Coding'!$J$22,'Budget 24-25'!A59)))&amp;", "&amp;(ISNUMBER(SEARCH('Backend Coding'!$J$23,'Budget 24-25'!A59)))&amp;", "&amp;(ISNUMBER(SEARCH('Backend Coding'!$J$24,'Budget 24-25'!A59)))&amp;", "&amp;(ISNUMBER(SEARCH('Backend Coding'!$J$25,'Budget 24-25'!A59)))&amp;", "&amp;(ISNUMBER(SEARCH('Backend Coding'!$J$26,'Budget 24-25'!A59)))</f>
        <v>FALSE, FALSE, FALSE, FALSE, FALSE, FALSE, FALSE, FALSE, FALSE, FALSE, FALSE, FALSE, FALSE, FALSE, FALSE, FALSE, FALSE, FALSE, FALSE, FALSE, FALSE, FALSE, FALSE, FALSE, FALSE</v>
      </c>
    </row>
    <row r="60" spans="1:21" ht="14.25" customHeight="1">
      <c r="A60" s="86"/>
      <c r="B60" s="86"/>
      <c r="C60" s="86"/>
      <c r="D60" s="86"/>
      <c r="E60" s="53"/>
      <c r="F60" s="86"/>
      <c r="G60" s="86"/>
      <c r="H60" s="86"/>
      <c r="I60" s="86"/>
      <c r="J60" s="86"/>
      <c r="K60" s="62"/>
      <c r="L60" s="62"/>
      <c r="M60" s="62"/>
      <c r="N60" s="62"/>
      <c r="O60" s="62"/>
      <c r="P60" s="46">
        <f t="shared" si="0"/>
        <v>0</v>
      </c>
      <c r="Q60" s="69" t="str">
        <f>(ISNUMBER(SEARCH('Backend Coding'!$B$2,'Budget 24-25'!A60)))&amp;", "&amp;(ISNUMBER(SEARCH('Backend Coding'!$B$3,'Budget 24-25'!A60)))&amp;", "&amp;(ISNUMBER(SEARCH('Backend Coding'!$B$4,'Budget 24-25'!A60)))&amp;", "&amp;(ISNUMBER(SEARCH('Backend Coding'!$B$5,'Budget 24-25'!A60)))&amp;", "&amp;(ISNUMBER(SEARCH('Backend Coding'!$B$6,'Budget 24-25'!A60)))&amp;", "&amp;(ISNUMBER(SEARCH('Backend Coding'!$B$7,'Budget 24-25'!A60)))&amp;", "&amp;(ISNUMBER(SEARCH('Backend Coding'!$B$8,'Budget 24-25'!A60)))&amp;", "&amp;(ISNUMBER(SEARCH('Backend Coding'!$B$9,'Budget 24-25'!A60)))&amp;", "&amp;(ISNUMBER(SEARCH('Backend Coding'!$B$10,'Budget 24-25'!A60)))&amp;", "&amp;(ISNUMBER(SEARCH('Backend Coding'!$B$11,'Budget 24-25'!A60)))&amp;", "&amp;(ISNUMBER(SEARCH('Backend Coding'!$B$12,'Budget 24-25'!A60)))&amp;", "&amp;(ISNUMBER(SEARCH('Backend Coding'!$B$13,'Budget 24-25'!A60)))&amp;", "&amp;(ISNUMBER(SEARCH('Backend Coding'!$B$14,'Budget 24-25'!A60)))&amp;", "&amp;(ISNUMBER(SEARCH('Backend Coding'!$B$15,'Budget 24-25'!A60)))&amp;", "&amp;(ISNUMBER(SEARCH('Backend Coding'!$B$16,'Budget 24-25'!A60)))&amp;", "&amp;(ISNUMBER(SEARCH('Backend Coding'!$B$17,'Budget 24-25'!A60)))&amp;", "&amp;(ISNUMBER(SEARCH('Backend Coding'!$B$18,'Budget 24-25'!A60)))&amp;", "&amp;(ISNUMBER(SEARCH('Backend Coding'!$B$19,'Budget 24-25'!A60)))&amp;", "&amp;(ISNUMBER(SEARCH('Backend Coding'!$B$20,'Budget 24-25'!A60)))&amp;", "&amp;(ISNUMBER(SEARCH('Backend Coding'!$B$21,'Budget 24-25'!A60)))&amp;", "&amp;(ISNUMBER(SEARCH('Backend Coding'!$B$22,'Budget 24-25'!A60)))&amp;", "&amp;(ISNUMBER(SEARCH('Backend Coding'!$B$23,'Budget 24-25'!A60)))&amp;", "&amp;(ISNUMBER(SEARCH('Backend Coding'!$B$24,'Budget 24-25'!A60)))&amp;", "&amp;(ISNUMBER(SEARCH('Backend Coding'!$B$25,'Budget 24-25'!A60)))&amp;", "&amp;(ISNUMBER(SEARCH('Backend Coding'!$B$26,'Budget 24-25'!A60)))</f>
        <v>FALSE, FALSE, FALSE, FALSE, FALSE, FALSE, FALSE, FALSE, FALSE, FALSE, FALSE, FALSE, FALSE, FALSE, FALSE, FALSE, FALSE, FALSE, FALSE, FALSE, FALSE, FALSE, FALSE, FALSE, FALSE</v>
      </c>
      <c r="R60" s="69" t="str">
        <f>(ISNUMBER(SEARCH('Backend Coding'!$D$2,'Budget 24-25'!A60)))&amp;", "&amp;(ISNUMBER(SEARCH('Backend Coding'!$D$3,'Budget 24-25'!A60)))&amp;", "&amp;(ISNUMBER(SEARCH('Backend Coding'!$D$4,'Budget 24-25'!A60)))&amp;", "&amp;(ISNUMBER(SEARCH('Backend Coding'!$D$5,'Budget 24-25'!A60)))&amp;", "&amp;(ISNUMBER(SEARCH('Backend Coding'!$D$6,'Budget 24-25'!A60)))&amp;", "&amp;(ISNUMBER(SEARCH('Backend Coding'!$D$7,'Budget 24-25'!A60)))&amp;", "&amp;(ISNUMBER(SEARCH('Backend Coding'!$D$8,'Budget 24-25'!A60)))&amp;", "&amp;(ISNUMBER(SEARCH('Backend Coding'!$D$9,'Budget 24-25'!A60)))&amp;", "&amp;(ISNUMBER(SEARCH('Backend Coding'!$D$10,'Budget 24-25'!A60)))&amp;", "&amp;(ISNUMBER(SEARCH('Backend Coding'!$D$11,'Budget 24-25'!A60)))&amp;", "&amp;(ISNUMBER(SEARCH('Backend Coding'!$D$12,'Budget 24-25'!A60)))&amp;", "&amp;(ISNUMBER(SEARCH('Backend Coding'!$D$13,'Budget 24-25'!A60)))&amp;", "&amp;(ISNUMBER(SEARCH('Backend Coding'!$D$14,'Budget 24-25'!A60)))&amp;", "&amp;(ISNUMBER(SEARCH('Backend Coding'!$D$15,'Budget 24-25'!A60)))&amp;", "&amp;(ISNUMBER(SEARCH('Backend Coding'!$D$16,'Budget 24-25'!A60)))&amp;", "&amp;(ISNUMBER(SEARCH('Backend Coding'!$D$17,'Budget 24-25'!A60)))&amp;", "&amp;(ISNUMBER(SEARCH('Backend Coding'!$D$18,'Budget 24-25'!A60)))&amp;", "&amp;(ISNUMBER(SEARCH('Backend Coding'!$D$19,'Budget 24-25'!A60)))&amp;", "&amp;(ISNUMBER(SEARCH('Backend Coding'!$D$20,'Budget 24-25'!A60)))&amp;", "&amp;(ISNUMBER(SEARCH('Backend Coding'!$D$21,'Budget 24-25'!A60)))&amp;", "&amp;(ISNUMBER(SEARCH('Backend Coding'!$D$22,'Budget 24-25'!A60)))&amp;", "&amp;(ISNUMBER(SEARCH('Backend Coding'!$D$23,'Budget 24-25'!A60)))&amp;", "&amp;(ISNUMBER(SEARCH('Backend Coding'!$D$24,'Budget 24-25'!A60)))&amp;", "&amp;(ISNUMBER(SEARCH('Backend Coding'!$D$25,'Budget 24-25'!A60)))&amp;", "&amp;(ISNUMBER(SEARCH('Backend Coding'!$D$26,'Budget 24-25'!A60)))</f>
        <v>FALSE, FALSE, FALSE, FALSE, FALSE, FALSE, FALSE, FALSE, FALSE, FALSE, FALSE, FALSE, FALSE, FALSE, FALSE, FALSE, FALSE, FALSE, FALSE, FALSE, FALSE, FALSE, FALSE, FALSE, FALSE</v>
      </c>
      <c r="S60" s="69" t="str">
        <f>(ISNUMBER(SEARCH('Backend Coding'!$F$2,'Budget 24-25'!A60)))&amp;", "&amp;(ISNUMBER(SEARCH('Backend Coding'!$F$3,'Budget 24-25'!A60)))&amp;", "&amp;(ISNUMBER(SEARCH('Backend Coding'!$F$4,'Budget 24-25'!A60)))&amp;", "&amp;(ISNUMBER(SEARCH('Backend Coding'!$F$5,'Budget 24-25'!A60)))&amp;", "&amp;(ISNUMBER(SEARCH('Backend Coding'!$F$6,'Budget 24-25'!A60)))&amp;", "&amp;(ISNUMBER(SEARCH('Backend Coding'!$F$7,'Budget 24-25'!A60)))&amp;", "&amp;(ISNUMBER(SEARCH('Backend Coding'!$F$8,'Budget 24-25'!A60)))&amp;", "&amp;(ISNUMBER(SEARCH('Backend Coding'!$F$9,'Budget 24-25'!A60)))&amp;", "&amp;(ISNUMBER(SEARCH('Backend Coding'!$F$10,'Budget 24-25'!A60)))&amp;", "&amp;(ISNUMBER(SEARCH('Backend Coding'!$F$11,'Budget 24-25'!A60)))&amp;", "&amp;(ISNUMBER(SEARCH('Backend Coding'!$F$12,'Budget 24-25'!A60)))&amp;", "&amp;(ISNUMBER(SEARCH('Backend Coding'!$F$13,'Budget 24-25'!A60)))&amp;", "&amp;(ISNUMBER(SEARCH('Backend Coding'!$F$14,'Budget 24-25'!A60)))&amp;", "&amp;(ISNUMBER(SEARCH('Backend Coding'!$F$15,'Budget 24-25'!A60)))&amp;", "&amp;(ISNUMBER(SEARCH('Backend Coding'!$F$16,'Budget 24-25'!A60)))&amp;", "&amp;(ISNUMBER(SEARCH('Backend Coding'!$F$17,'Budget 24-25'!A60)))&amp;", "&amp;(ISNUMBER(SEARCH('Backend Coding'!$F$18,'Budget 24-25'!A60)))&amp;", "&amp;(ISNUMBER(SEARCH('Backend Coding'!$F$19,'Budget 24-25'!A60)))&amp;", "&amp;(ISNUMBER(SEARCH('Backend Coding'!$F$20,'Budget 24-25'!A60)))&amp;", "&amp;(ISNUMBER(SEARCH('Backend Coding'!$F$21,'Budget 24-25'!A60)))&amp;", "&amp;(ISNUMBER(SEARCH('Backend Coding'!$F$22,'Budget 24-25'!A60)))&amp;", "&amp;(ISNUMBER(SEARCH('Backend Coding'!$F$23,'Budget 24-25'!A60)))&amp;", "&amp;(ISNUMBER(SEARCH('Backend Coding'!$F$24,'Budget 24-25'!A60)))&amp;", "&amp;(ISNUMBER(SEARCH('Backend Coding'!$F$25,'Budget 24-25'!A60)))&amp;", "&amp;(ISNUMBER(SEARCH('Backend Coding'!$F$26,'Budget 24-25'!A60)))</f>
        <v>FALSE, FALSE, FALSE, FALSE, FALSE, FALSE, FALSE, FALSE, FALSE, FALSE, FALSE, FALSE, FALSE, FALSE, FALSE, FALSE, FALSE, FALSE, FALSE, FALSE, FALSE, FALSE, FALSE, FALSE, FALSE</v>
      </c>
      <c r="T60" s="69" t="str">
        <f>(ISNUMBER(SEARCH('Backend Coding'!$H$2,'Budget 24-25'!A60)))&amp;", "&amp;(ISNUMBER(SEARCH('Backend Coding'!$H$3,'Budget 24-25'!A60)))&amp;", "&amp;(ISNUMBER(SEARCH('Backend Coding'!$H$4,'Budget 24-25'!A60)))&amp;", "&amp;(ISNUMBER(SEARCH('Backend Coding'!$H$5,'Budget 24-25'!A60)))&amp;", "&amp;(ISNUMBER(SEARCH('Backend Coding'!$H$6,'Budget 24-25'!A60)))&amp;", "&amp;(ISNUMBER(SEARCH('Backend Coding'!$H$7,'Budget 24-25'!A60)))&amp;", "&amp;(ISNUMBER(SEARCH('Backend Coding'!$H$8,'Budget 24-25'!A60)))&amp;", "&amp;(ISNUMBER(SEARCH('Backend Coding'!$H$9,'Budget 24-25'!A60)))&amp;", "&amp;(ISNUMBER(SEARCH('Backend Coding'!$H$10,'Budget 24-25'!A60)))&amp;", "&amp;(ISNUMBER(SEARCH('Backend Coding'!$H$11,'Budget 24-25'!A60)))&amp;", "&amp;(ISNUMBER(SEARCH('Backend Coding'!$H$12,'Budget 24-25'!A60)))&amp;", "&amp;(ISNUMBER(SEARCH('Backend Coding'!$H$13,'Budget 24-25'!A60)))&amp;", "&amp;(ISNUMBER(SEARCH('Backend Coding'!$H$14,'Budget 24-25'!A60)))&amp;", "&amp;(ISNUMBER(SEARCH('Backend Coding'!$H$15,'Budget 24-25'!A60)))&amp;", "&amp;(ISNUMBER(SEARCH('Backend Coding'!$H$16,'Budget 24-25'!A60)))&amp;", "&amp;(ISNUMBER(SEARCH('Backend Coding'!$H$17,'Budget 24-25'!A60)))&amp;", "&amp;(ISNUMBER(SEARCH('Backend Coding'!$H$18,'Budget 24-25'!A60)))&amp;", "&amp;(ISNUMBER(SEARCH('Backend Coding'!$H$19,'Budget 24-25'!A60)))&amp;", "&amp;(ISNUMBER(SEARCH('Backend Coding'!$H$20,'Budget 24-25'!A60)))&amp;", "&amp;(ISNUMBER(SEARCH('Backend Coding'!$H$21,'Budget 24-25'!A60)))&amp;", "&amp;(ISNUMBER(SEARCH('Backend Coding'!$H$22,'Budget 24-25'!A60)))&amp;", "&amp;(ISNUMBER(SEARCH('Backend Coding'!$H$23,'Budget 24-25'!A60)))&amp;", "&amp;(ISNUMBER(SEARCH('Backend Coding'!$H$24,'Budget 24-25'!A60)))&amp;", "&amp;(ISNUMBER(SEARCH('Backend Coding'!$H$25,'Budget 24-25'!A60)))&amp;", "&amp;(ISNUMBER(SEARCH('Backend Coding'!$H$26,'Budget 24-25'!A60)))</f>
        <v>FALSE, FALSE, FALSE, FALSE, FALSE, FALSE, FALSE, FALSE, FALSE, FALSE, FALSE, FALSE, FALSE, FALSE, FALSE, FALSE, FALSE, FALSE, FALSE, FALSE, FALSE, FALSE, FALSE, FALSE, FALSE</v>
      </c>
      <c r="U60" s="69" t="str">
        <f>(ISNUMBER(SEARCH('Backend Coding'!$J$2,'Budget 24-25'!A60)))&amp;", "&amp;(ISNUMBER(SEARCH('Backend Coding'!$J$3,'Budget 24-25'!A60)))&amp;", "&amp;(ISNUMBER(SEARCH('Backend Coding'!$J$4,'Budget 24-25'!A60)))&amp;", "&amp;(ISNUMBER(SEARCH('Backend Coding'!$J$5,'Budget 24-25'!A60)))&amp;", "&amp;(ISNUMBER(SEARCH('Backend Coding'!$J$6,'Budget 24-25'!A60)))&amp;", "&amp;(ISNUMBER(SEARCH('Backend Coding'!$J$7,'Budget 24-25'!A60)))&amp;", "&amp;(ISNUMBER(SEARCH('Backend Coding'!$J$8,'Budget 24-25'!A60)))&amp;", "&amp;(ISNUMBER(SEARCH('Backend Coding'!$J$9,'Budget 24-25'!A60)))&amp;", "&amp;(ISNUMBER(SEARCH('Backend Coding'!$J$10,'Budget 24-25'!A60)))&amp;", "&amp;(ISNUMBER(SEARCH('Backend Coding'!$J$11,'Budget 24-25'!A60)))&amp;", "&amp;(ISNUMBER(SEARCH('Backend Coding'!$J$12,'Budget 24-25'!A60)))&amp;", "&amp;(ISNUMBER(SEARCH('Backend Coding'!$J$13,'Budget 24-25'!A60)))&amp;", "&amp;(ISNUMBER(SEARCH('Backend Coding'!$J$14,'Budget 24-25'!A60)))&amp;", "&amp;(ISNUMBER(SEARCH('Backend Coding'!$J$15,'Budget 24-25'!A60)))&amp;", "&amp;(ISNUMBER(SEARCH('Backend Coding'!$J$16,'Budget 24-25'!A60)))&amp;", "&amp;(ISNUMBER(SEARCH('Backend Coding'!$J$17,'Budget 24-25'!A60)))&amp;", "&amp;(ISNUMBER(SEARCH('Backend Coding'!$J$18,'Budget 24-25'!A60)))&amp;", "&amp;(ISNUMBER(SEARCH('Backend Coding'!$J$19,'Budget 24-25'!A60)))&amp;", "&amp;(ISNUMBER(SEARCH('Backend Coding'!$J$20,'Budget 24-25'!A60)))&amp;", "&amp;(ISNUMBER(SEARCH('Backend Coding'!$J$21,'Budget 24-25'!A60)))&amp;", "&amp;(ISNUMBER(SEARCH('Backend Coding'!$J$22,'Budget 24-25'!A60)))&amp;", "&amp;(ISNUMBER(SEARCH('Backend Coding'!$J$23,'Budget 24-25'!A60)))&amp;", "&amp;(ISNUMBER(SEARCH('Backend Coding'!$J$24,'Budget 24-25'!A60)))&amp;", "&amp;(ISNUMBER(SEARCH('Backend Coding'!$J$25,'Budget 24-25'!A60)))&amp;", "&amp;(ISNUMBER(SEARCH('Backend Coding'!$J$26,'Budget 24-25'!A60)))</f>
        <v>FALSE, FALSE, FALSE, FALSE, FALSE, FALSE, FALSE, FALSE, FALSE, FALSE, FALSE, FALSE, FALSE, FALSE, FALSE, FALSE, FALSE, FALSE, FALSE, FALSE, FALSE, FALSE, FALSE, FALSE, FALSE</v>
      </c>
    </row>
    <row r="61" spans="1:21" ht="14.25" customHeight="1">
      <c r="A61" s="86"/>
      <c r="B61" s="86"/>
      <c r="C61" s="86"/>
      <c r="D61" s="86"/>
      <c r="E61" s="53"/>
      <c r="F61" s="86"/>
      <c r="G61" s="86"/>
      <c r="H61" s="86"/>
      <c r="I61" s="86"/>
      <c r="J61" s="86"/>
      <c r="K61" s="62"/>
      <c r="L61" s="62"/>
      <c r="M61" s="62"/>
      <c r="N61" s="62"/>
      <c r="O61" s="62"/>
      <c r="P61" s="46">
        <f t="shared" si="0"/>
        <v>0</v>
      </c>
      <c r="Q61" s="69" t="str">
        <f>(ISNUMBER(SEARCH('Backend Coding'!$B$2,'Budget 24-25'!A61)))&amp;", "&amp;(ISNUMBER(SEARCH('Backend Coding'!$B$3,'Budget 24-25'!A61)))&amp;", "&amp;(ISNUMBER(SEARCH('Backend Coding'!$B$4,'Budget 24-25'!A61)))&amp;", "&amp;(ISNUMBER(SEARCH('Backend Coding'!$B$5,'Budget 24-25'!A61)))&amp;", "&amp;(ISNUMBER(SEARCH('Backend Coding'!$B$6,'Budget 24-25'!A61)))&amp;", "&amp;(ISNUMBER(SEARCH('Backend Coding'!$B$7,'Budget 24-25'!A61)))&amp;", "&amp;(ISNUMBER(SEARCH('Backend Coding'!$B$8,'Budget 24-25'!A61)))&amp;", "&amp;(ISNUMBER(SEARCH('Backend Coding'!$B$9,'Budget 24-25'!A61)))&amp;", "&amp;(ISNUMBER(SEARCH('Backend Coding'!$B$10,'Budget 24-25'!A61)))&amp;", "&amp;(ISNUMBER(SEARCH('Backend Coding'!$B$11,'Budget 24-25'!A61)))&amp;", "&amp;(ISNUMBER(SEARCH('Backend Coding'!$B$12,'Budget 24-25'!A61)))&amp;", "&amp;(ISNUMBER(SEARCH('Backend Coding'!$B$13,'Budget 24-25'!A61)))&amp;", "&amp;(ISNUMBER(SEARCH('Backend Coding'!$B$14,'Budget 24-25'!A61)))&amp;", "&amp;(ISNUMBER(SEARCH('Backend Coding'!$B$15,'Budget 24-25'!A61)))&amp;", "&amp;(ISNUMBER(SEARCH('Backend Coding'!$B$16,'Budget 24-25'!A61)))&amp;", "&amp;(ISNUMBER(SEARCH('Backend Coding'!$B$17,'Budget 24-25'!A61)))&amp;", "&amp;(ISNUMBER(SEARCH('Backend Coding'!$B$18,'Budget 24-25'!A61)))&amp;", "&amp;(ISNUMBER(SEARCH('Backend Coding'!$B$19,'Budget 24-25'!A61)))&amp;", "&amp;(ISNUMBER(SEARCH('Backend Coding'!$B$20,'Budget 24-25'!A61)))&amp;", "&amp;(ISNUMBER(SEARCH('Backend Coding'!$B$21,'Budget 24-25'!A61)))&amp;", "&amp;(ISNUMBER(SEARCH('Backend Coding'!$B$22,'Budget 24-25'!A61)))&amp;", "&amp;(ISNUMBER(SEARCH('Backend Coding'!$B$23,'Budget 24-25'!A61)))&amp;", "&amp;(ISNUMBER(SEARCH('Backend Coding'!$B$24,'Budget 24-25'!A61)))&amp;", "&amp;(ISNUMBER(SEARCH('Backend Coding'!$B$25,'Budget 24-25'!A61)))&amp;", "&amp;(ISNUMBER(SEARCH('Backend Coding'!$B$26,'Budget 24-25'!A61)))</f>
        <v>FALSE, FALSE, FALSE, FALSE, FALSE, FALSE, FALSE, FALSE, FALSE, FALSE, FALSE, FALSE, FALSE, FALSE, FALSE, FALSE, FALSE, FALSE, FALSE, FALSE, FALSE, FALSE, FALSE, FALSE, FALSE</v>
      </c>
      <c r="R61" s="69" t="str">
        <f>(ISNUMBER(SEARCH('Backend Coding'!$D$2,'Budget 24-25'!A61)))&amp;", "&amp;(ISNUMBER(SEARCH('Backend Coding'!$D$3,'Budget 24-25'!A61)))&amp;", "&amp;(ISNUMBER(SEARCH('Backend Coding'!$D$4,'Budget 24-25'!A61)))&amp;", "&amp;(ISNUMBER(SEARCH('Backend Coding'!$D$5,'Budget 24-25'!A61)))&amp;", "&amp;(ISNUMBER(SEARCH('Backend Coding'!$D$6,'Budget 24-25'!A61)))&amp;", "&amp;(ISNUMBER(SEARCH('Backend Coding'!$D$7,'Budget 24-25'!A61)))&amp;", "&amp;(ISNUMBER(SEARCH('Backend Coding'!$D$8,'Budget 24-25'!A61)))&amp;", "&amp;(ISNUMBER(SEARCH('Backend Coding'!$D$9,'Budget 24-25'!A61)))&amp;", "&amp;(ISNUMBER(SEARCH('Backend Coding'!$D$10,'Budget 24-25'!A61)))&amp;", "&amp;(ISNUMBER(SEARCH('Backend Coding'!$D$11,'Budget 24-25'!A61)))&amp;", "&amp;(ISNUMBER(SEARCH('Backend Coding'!$D$12,'Budget 24-25'!A61)))&amp;", "&amp;(ISNUMBER(SEARCH('Backend Coding'!$D$13,'Budget 24-25'!A61)))&amp;", "&amp;(ISNUMBER(SEARCH('Backend Coding'!$D$14,'Budget 24-25'!A61)))&amp;", "&amp;(ISNUMBER(SEARCH('Backend Coding'!$D$15,'Budget 24-25'!A61)))&amp;", "&amp;(ISNUMBER(SEARCH('Backend Coding'!$D$16,'Budget 24-25'!A61)))&amp;", "&amp;(ISNUMBER(SEARCH('Backend Coding'!$D$17,'Budget 24-25'!A61)))&amp;", "&amp;(ISNUMBER(SEARCH('Backend Coding'!$D$18,'Budget 24-25'!A61)))&amp;", "&amp;(ISNUMBER(SEARCH('Backend Coding'!$D$19,'Budget 24-25'!A61)))&amp;", "&amp;(ISNUMBER(SEARCH('Backend Coding'!$D$20,'Budget 24-25'!A61)))&amp;", "&amp;(ISNUMBER(SEARCH('Backend Coding'!$D$21,'Budget 24-25'!A61)))&amp;", "&amp;(ISNUMBER(SEARCH('Backend Coding'!$D$22,'Budget 24-25'!A61)))&amp;", "&amp;(ISNUMBER(SEARCH('Backend Coding'!$D$23,'Budget 24-25'!A61)))&amp;", "&amp;(ISNUMBER(SEARCH('Backend Coding'!$D$24,'Budget 24-25'!A61)))&amp;", "&amp;(ISNUMBER(SEARCH('Backend Coding'!$D$25,'Budget 24-25'!A61)))&amp;", "&amp;(ISNUMBER(SEARCH('Backend Coding'!$D$26,'Budget 24-25'!A61)))</f>
        <v>FALSE, FALSE, FALSE, FALSE, FALSE, FALSE, FALSE, FALSE, FALSE, FALSE, FALSE, FALSE, FALSE, FALSE, FALSE, FALSE, FALSE, FALSE, FALSE, FALSE, FALSE, FALSE, FALSE, FALSE, FALSE</v>
      </c>
      <c r="S61" s="69" t="str">
        <f>(ISNUMBER(SEARCH('Backend Coding'!$F$2,'Budget 24-25'!A61)))&amp;", "&amp;(ISNUMBER(SEARCH('Backend Coding'!$F$3,'Budget 24-25'!A61)))&amp;", "&amp;(ISNUMBER(SEARCH('Backend Coding'!$F$4,'Budget 24-25'!A61)))&amp;", "&amp;(ISNUMBER(SEARCH('Backend Coding'!$F$5,'Budget 24-25'!A61)))&amp;", "&amp;(ISNUMBER(SEARCH('Backend Coding'!$F$6,'Budget 24-25'!A61)))&amp;", "&amp;(ISNUMBER(SEARCH('Backend Coding'!$F$7,'Budget 24-25'!A61)))&amp;", "&amp;(ISNUMBER(SEARCH('Backend Coding'!$F$8,'Budget 24-25'!A61)))&amp;", "&amp;(ISNUMBER(SEARCH('Backend Coding'!$F$9,'Budget 24-25'!A61)))&amp;", "&amp;(ISNUMBER(SEARCH('Backend Coding'!$F$10,'Budget 24-25'!A61)))&amp;", "&amp;(ISNUMBER(SEARCH('Backend Coding'!$F$11,'Budget 24-25'!A61)))&amp;", "&amp;(ISNUMBER(SEARCH('Backend Coding'!$F$12,'Budget 24-25'!A61)))&amp;", "&amp;(ISNUMBER(SEARCH('Backend Coding'!$F$13,'Budget 24-25'!A61)))&amp;", "&amp;(ISNUMBER(SEARCH('Backend Coding'!$F$14,'Budget 24-25'!A61)))&amp;", "&amp;(ISNUMBER(SEARCH('Backend Coding'!$F$15,'Budget 24-25'!A61)))&amp;", "&amp;(ISNUMBER(SEARCH('Backend Coding'!$F$16,'Budget 24-25'!A61)))&amp;", "&amp;(ISNUMBER(SEARCH('Backend Coding'!$F$17,'Budget 24-25'!A61)))&amp;", "&amp;(ISNUMBER(SEARCH('Backend Coding'!$F$18,'Budget 24-25'!A61)))&amp;", "&amp;(ISNUMBER(SEARCH('Backend Coding'!$F$19,'Budget 24-25'!A61)))&amp;", "&amp;(ISNUMBER(SEARCH('Backend Coding'!$F$20,'Budget 24-25'!A61)))&amp;", "&amp;(ISNUMBER(SEARCH('Backend Coding'!$F$21,'Budget 24-25'!A61)))&amp;", "&amp;(ISNUMBER(SEARCH('Backend Coding'!$F$22,'Budget 24-25'!A61)))&amp;", "&amp;(ISNUMBER(SEARCH('Backend Coding'!$F$23,'Budget 24-25'!A61)))&amp;", "&amp;(ISNUMBER(SEARCH('Backend Coding'!$F$24,'Budget 24-25'!A61)))&amp;", "&amp;(ISNUMBER(SEARCH('Backend Coding'!$F$25,'Budget 24-25'!A61)))&amp;", "&amp;(ISNUMBER(SEARCH('Backend Coding'!$F$26,'Budget 24-25'!A61)))</f>
        <v>FALSE, FALSE, FALSE, FALSE, FALSE, FALSE, FALSE, FALSE, FALSE, FALSE, FALSE, FALSE, FALSE, FALSE, FALSE, FALSE, FALSE, FALSE, FALSE, FALSE, FALSE, FALSE, FALSE, FALSE, FALSE</v>
      </c>
      <c r="T61" s="69" t="str">
        <f>(ISNUMBER(SEARCH('Backend Coding'!$H$2,'Budget 24-25'!A61)))&amp;", "&amp;(ISNUMBER(SEARCH('Backend Coding'!$H$3,'Budget 24-25'!A61)))&amp;", "&amp;(ISNUMBER(SEARCH('Backend Coding'!$H$4,'Budget 24-25'!A61)))&amp;", "&amp;(ISNUMBER(SEARCH('Backend Coding'!$H$5,'Budget 24-25'!A61)))&amp;", "&amp;(ISNUMBER(SEARCH('Backend Coding'!$H$6,'Budget 24-25'!A61)))&amp;", "&amp;(ISNUMBER(SEARCH('Backend Coding'!$H$7,'Budget 24-25'!A61)))&amp;", "&amp;(ISNUMBER(SEARCH('Backend Coding'!$H$8,'Budget 24-25'!A61)))&amp;", "&amp;(ISNUMBER(SEARCH('Backend Coding'!$H$9,'Budget 24-25'!A61)))&amp;", "&amp;(ISNUMBER(SEARCH('Backend Coding'!$H$10,'Budget 24-25'!A61)))&amp;", "&amp;(ISNUMBER(SEARCH('Backend Coding'!$H$11,'Budget 24-25'!A61)))&amp;", "&amp;(ISNUMBER(SEARCH('Backend Coding'!$H$12,'Budget 24-25'!A61)))&amp;", "&amp;(ISNUMBER(SEARCH('Backend Coding'!$H$13,'Budget 24-25'!A61)))&amp;", "&amp;(ISNUMBER(SEARCH('Backend Coding'!$H$14,'Budget 24-25'!A61)))&amp;", "&amp;(ISNUMBER(SEARCH('Backend Coding'!$H$15,'Budget 24-25'!A61)))&amp;", "&amp;(ISNUMBER(SEARCH('Backend Coding'!$H$16,'Budget 24-25'!A61)))&amp;", "&amp;(ISNUMBER(SEARCH('Backend Coding'!$H$17,'Budget 24-25'!A61)))&amp;", "&amp;(ISNUMBER(SEARCH('Backend Coding'!$H$18,'Budget 24-25'!A61)))&amp;", "&amp;(ISNUMBER(SEARCH('Backend Coding'!$H$19,'Budget 24-25'!A61)))&amp;", "&amp;(ISNUMBER(SEARCH('Backend Coding'!$H$20,'Budget 24-25'!A61)))&amp;", "&amp;(ISNUMBER(SEARCH('Backend Coding'!$H$21,'Budget 24-25'!A61)))&amp;", "&amp;(ISNUMBER(SEARCH('Backend Coding'!$H$22,'Budget 24-25'!A61)))&amp;", "&amp;(ISNUMBER(SEARCH('Backend Coding'!$H$23,'Budget 24-25'!A61)))&amp;", "&amp;(ISNUMBER(SEARCH('Backend Coding'!$H$24,'Budget 24-25'!A61)))&amp;", "&amp;(ISNUMBER(SEARCH('Backend Coding'!$H$25,'Budget 24-25'!A61)))&amp;", "&amp;(ISNUMBER(SEARCH('Backend Coding'!$H$26,'Budget 24-25'!A61)))</f>
        <v>FALSE, FALSE, FALSE, FALSE, FALSE, FALSE, FALSE, FALSE, FALSE, FALSE, FALSE, FALSE, FALSE, FALSE, FALSE, FALSE, FALSE, FALSE, FALSE, FALSE, FALSE, FALSE, FALSE, FALSE, FALSE</v>
      </c>
      <c r="U61" s="69" t="str">
        <f>(ISNUMBER(SEARCH('Backend Coding'!$J$2,'Budget 24-25'!A61)))&amp;", "&amp;(ISNUMBER(SEARCH('Backend Coding'!$J$3,'Budget 24-25'!A61)))&amp;", "&amp;(ISNUMBER(SEARCH('Backend Coding'!$J$4,'Budget 24-25'!A61)))&amp;", "&amp;(ISNUMBER(SEARCH('Backend Coding'!$J$5,'Budget 24-25'!A61)))&amp;", "&amp;(ISNUMBER(SEARCH('Backend Coding'!$J$6,'Budget 24-25'!A61)))&amp;", "&amp;(ISNUMBER(SEARCH('Backend Coding'!$J$7,'Budget 24-25'!A61)))&amp;", "&amp;(ISNUMBER(SEARCH('Backend Coding'!$J$8,'Budget 24-25'!A61)))&amp;", "&amp;(ISNUMBER(SEARCH('Backend Coding'!$J$9,'Budget 24-25'!A61)))&amp;", "&amp;(ISNUMBER(SEARCH('Backend Coding'!$J$10,'Budget 24-25'!A61)))&amp;", "&amp;(ISNUMBER(SEARCH('Backend Coding'!$J$11,'Budget 24-25'!A61)))&amp;", "&amp;(ISNUMBER(SEARCH('Backend Coding'!$J$12,'Budget 24-25'!A61)))&amp;", "&amp;(ISNUMBER(SEARCH('Backend Coding'!$J$13,'Budget 24-25'!A61)))&amp;", "&amp;(ISNUMBER(SEARCH('Backend Coding'!$J$14,'Budget 24-25'!A61)))&amp;", "&amp;(ISNUMBER(SEARCH('Backend Coding'!$J$15,'Budget 24-25'!A61)))&amp;", "&amp;(ISNUMBER(SEARCH('Backend Coding'!$J$16,'Budget 24-25'!A61)))&amp;", "&amp;(ISNUMBER(SEARCH('Backend Coding'!$J$17,'Budget 24-25'!A61)))&amp;", "&amp;(ISNUMBER(SEARCH('Backend Coding'!$J$18,'Budget 24-25'!A61)))&amp;", "&amp;(ISNUMBER(SEARCH('Backend Coding'!$J$19,'Budget 24-25'!A61)))&amp;", "&amp;(ISNUMBER(SEARCH('Backend Coding'!$J$20,'Budget 24-25'!A61)))&amp;", "&amp;(ISNUMBER(SEARCH('Backend Coding'!$J$21,'Budget 24-25'!A61)))&amp;", "&amp;(ISNUMBER(SEARCH('Backend Coding'!$J$22,'Budget 24-25'!A61)))&amp;", "&amp;(ISNUMBER(SEARCH('Backend Coding'!$J$23,'Budget 24-25'!A61)))&amp;", "&amp;(ISNUMBER(SEARCH('Backend Coding'!$J$24,'Budget 24-25'!A61)))&amp;", "&amp;(ISNUMBER(SEARCH('Backend Coding'!$J$25,'Budget 24-25'!A61)))&amp;", "&amp;(ISNUMBER(SEARCH('Backend Coding'!$J$26,'Budget 24-25'!A61)))</f>
        <v>FALSE, FALSE, FALSE, FALSE, FALSE, FALSE, FALSE, FALSE, FALSE, FALSE, FALSE, FALSE, FALSE, FALSE, FALSE, FALSE, FALSE, FALSE, FALSE, FALSE, FALSE, FALSE, FALSE, FALSE, FALSE</v>
      </c>
    </row>
    <row r="62" spans="1:21" ht="14.25" customHeight="1">
      <c r="A62" s="86"/>
      <c r="B62" s="86"/>
      <c r="C62" s="86"/>
      <c r="D62" s="86"/>
      <c r="E62" s="53"/>
      <c r="F62" s="86"/>
      <c r="G62" s="86"/>
      <c r="H62" s="86"/>
      <c r="I62" s="86"/>
      <c r="J62" s="86"/>
      <c r="K62" s="62"/>
      <c r="L62" s="62"/>
      <c r="M62" s="62"/>
      <c r="N62" s="62"/>
      <c r="O62" s="62"/>
      <c r="P62" s="46">
        <f t="shared" si="0"/>
        <v>0</v>
      </c>
      <c r="Q62" s="69" t="str">
        <f>(ISNUMBER(SEARCH('Backend Coding'!$B$2,'Budget 24-25'!A62)))&amp;", "&amp;(ISNUMBER(SEARCH('Backend Coding'!$B$3,'Budget 24-25'!A62)))&amp;", "&amp;(ISNUMBER(SEARCH('Backend Coding'!$B$4,'Budget 24-25'!A62)))&amp;", "&amp;(ISNUMBER(SEARCH('Backend Coding'!$B$5,'Budget 24-25'!A62)))&amp;", "&amp;(ISNUMBER(SEARCH('Backend Coding'!$B$6,'Budget 24-25'!A62)))&amp;", "&amp;(ISNUMBER(SEARCH('Backend Coding'!$B$7,'Budget 24-25'!A62)))&amp;", "&amp;(ISNUMBER(SEARCH('Backend Coding'!$B$8,'Budget 24-25'!A62)))&amp;", "&amp;(ISNUMBER(SEARCH('Backend Coding'!$B$9,'Budget 24-25'!A62)))&amp;", "&amp;(ISNUMBER(SEARCH('Backend Coding'!$B$10,'Budget 24-25'!A62)))&amp;", "&amp;(ISNUMBER(SEARCH('Backend Coding'!$B$11,'Budget 24-25'!A62)))&amp;", "&amp;(ISNUMBER(SEARCH('Backend Coding'!$B$12,'Budget 24-25'!A62)))&amp;", "&amp;(ISNUMBER(SEARCH('Backend Coding'!$B$13,'Budget 24-25'!A62)))&amp;", "&amp;(ISNUMBER(SEARCH('Backend Coding'!$B$14,'Budget 24-25'!A62)))&amp;", "&amp;(ISNUMBER(SEARCH('Backend Coding'!$B$15,'Budget 24-25'!A62)))&amp;", "&amp;(ISNUMBER(SEARCH('Backend Coding'!$B$16,'Budget 24-25'!A62)))&amp;", "&amp;(ISNUMBER(SEARCH('Backend Coding'!$B$17,'Budget 24-25'!A62)))&amp;", "&amp;(ISNUMBER(SEARCH('Backend Coding'!$B$18,'Budget 24-25'!A62)))&amp;", "&amp;(ISNUMBER(SEARCH('Backend Coding'!$B$19,'Budget 24-25'!A62)))&amp;", "&amp;(ISNUMBER(SEARCH('Backend Coding'!$B$20,'Budget 24-25'!A62)))&amp;", "&amp;(ISNUMBER(SEARCH('Backend Coding'!$B$21,'Budget 24-25'!A62)))&amp;", "&amp;(ISNUMBER(SEARCH('Backend Coding'!$B$22,'Budget 24-25'!A62)))&amp;", "&amp;(ISNUMBER(SEARCH('Backend Coding'!$B$23,'Budget 24-25'!A62)))&amp;", "&amp;(ISNUMBER(SEARCH('Backend Coding'!$B$24,'Budget 24-25'!A62)))&amp;", "&amp;(ISNUMBER(SEARCH('Backend Coding'!$B$25,'Budget 24-25'!A62)))&amp;", "&amp;(ISNUMBER(SEARCH('Backend Coding'!$B$26,'Budget 24-25'!A62)))</f>
        <v>FALSE, FALSE, FALSE, FALSE, FALSE, FALSE, FALSE, FALSE, FALSE, FALSE, FALSE, FALSE, FALSE, FALSE, FALSE, FALSE, FALSE, FALSE, FALSE, FALSE, FALSE, FALSE, FALSE, FALSE, FALSE</v>
      </c>
      <c r="R62" s="69" t="str">
        <f>(ISNUMBER(SEARCH('Backend Coding'!$D$2,'Budget 24-25'!A62)))&amp;", "&amp;(ISNUMBER(SEARCH('Backend Coding'!$D$3,'Budget 24-25'!A62)))&amp;", "&amp;(ISNUMBER(SEARCH('Backend Coding'!$D$4,'Budget 24-25'!A62)))&amp;", "&amp;(ISNUMBER(SEARCH('Backend Coding'!$D$5,'Budget 24-25'!A62)))&amp;", "&amp;(ISNUMBER(SEARCH('Backend Coding'!$D$6,'Budget 24-25'!A62)))&amp;", "&amp;(ISNUMBER(SEARCH('Backend Coding'!$D$7,'Budget 24-25'!A62)))&amp;", "&amp;(ISNUMBER(SEARCH('Backend Coding'!$D$8,'Budget 24-25'!A62)))&amp;", "&amp;(ISNUMBER(SEARCH('Backend Coding'!$D$9,'Budget 24-25'!A62)))&amp;", "&amp;(ISNUMBER(SEARCH('Backend Coding'!$D$10,'Budget 24-25'!A62)))&amp;", "&amp;(ISNUMBER(SEARCH('Backend Coding'!$D$11,'Budget 24-25'!A62)))&amp;", "&amp;(ISNUMBER(SEARCH('Backend Coding'!$D$12,'Budget 24-25'!A62)))&amp;", "&amp;(ISNUMBER(SEARCH('Backend Coding'!$D$13,'Budget 24-25'!A62)))&amp;", "&amp;(ISNUMBER(SEARCH('Backend Coding'!$D$14,'Budget 24-25'!A62)))&amp;", "&amp;(ISNUMBER(SEARCH('Backend Coding'!$D$15,'Budget 24-25'!A62)))&amp;", "&amp;(ISNUMBER(SEARCH('Backend Coding'!$D$16,'Budget 24-25'!A62)))&amp;", "&amp;(ISNUMBER(SEARCH('Backend Coding'!$D$17,'Budget 24-25'!A62)))&amp;", "&amp;(ISNUMBER(SEARCH('Backend Coding'!$D$18,'Budget 24-25'!A62)))&amp;", "&amp;(ISNUMBER(SEARCH('Backend Coding'!$D$19,'Budget 24-25'!A62)))&amp;", "&amp;(ISNUMBER(SEARCH('Backend Coding'!$D$20,'Budget 24-25'!A62)))&amp;", "&amp;(ISNUMBER(SEARCH('Backend Coding'!$D$21,'Budget 24-25'!A62)))&amp;", "&amp;(ISNUMBER(SEARCH('Backend Coding'!$D$22,'Budget 24-25'!A62)))&amp;", "&amp;(ISNUMBER(SEARCH('Backend Coding'!$D$23,'Budget 24-25'!A62)))&amp;", "&amp;(ISNUMBER(SEARCH('Backend Coding'!$D$24,'Budget 24-25'!A62)))&amp;", "&amp;(ISNUMBER(SEARCH('Backend Coding'!$D$25,'Budget 24-25'!A62)))&amp;", "&amp;(ISNUMBER(SEARCH('Backend Coding'!$D$26,'Budget 24-25'!A62)))</f>
        <v>FALSE, FALSE, FALSE, FALSE, FALSE, FALSE, FALSE, FALSE, FALSE, FALSE, FALSE, FALSE, FALSE, FALSE, FALSE, FALSE, FALSE, FALSE, FALSE, FALSE, FALSE, FALSE, FALSE, FALSE, FALSE</v>
      </c>
      <c r="S62" s="69" t="str">
        <f>(ISNUMBER(SEARCH('Backend Coding'!$F$2,'Budget 24-25'!A62)))&amp;", "&amp;(ISNUMBER(SEARCH('Backend Coding'!$F$3,'Budget 24-25'!A62)))&amp;", "&amp;(ISNUMBER(SEARCH('Backend Coding'!$F$4,'Budget 24-25'!A62)))&amp;", "&amp;(ISNUMBER(SEARCH('Backend Coding'!$F$5,'Budget 24-25'!A62)))&amp;", "&amp;(ISNUMBER(SEARCH('Backend Coding'!$F$6,'Budget 24-25'!A62)))&amp;", "&amp;(ISNUMBER(SEARCH('Backend Coding'!$F$7,'Budget 24-25'!A62)))&amp;", "&amp;(ISNUMBER(SEARCH('Backend Coding'!$F$8,'Budget 24-25'!A62)))&amp;", "&amp;(ISNUMBER(SEARCH('Backend Coding'!$F$9,'Budget 24-25'!A62)))&amp;", "&amp;(ISNUMBER(SEARCH('Backend Coding'!$F$10,'Budget 24-25'!A62)))&amp;", "&amp;(ISNUMBER(SEARCH('Backend Coding'!$F$11,'Budget 24-25'!A62)))&amp;", "&amp;(ISNUMBER(SEARCH('Backend Coding'!$F$12,'Budget 24-25'!A62)))&amp;", "&amp;(ISNUMBER(SEARCH('Backend Coding'!$F$13,'Budget 24-25'!A62)))&amp;", "&amp;(ISNUMBER(SEARCH('Backend Coding'!$F$14,'Budget 24-25'!A62)))&amp;", "&amp;(ISNUMBER(SEARCH('Backend Coding'!$F$15,'Budget 24-25'!A62)))&amp;", "&amp;(ISNUMBER(SEARCH('Backend Coding'!$F$16,'Budget 24-25'!A62)))&amp;", "&amp;(ISNUMBER(SEARCH('Backend Coding'!$F$17,'Budget 24-25'!A62)))&amp;", "&amp;(ISNUMBER(SEARCH('Backend Coding'!$F$18,'Budget 24-25'!A62)))&amp;", "&amp;(ISNUMBER(SEARCH('Backend Coding'!$F$19,'Budget 24-25'!A62)))&amp;", "&amp;(ISNUMBER(SEARCH('Backend Coding'!$F$20,'Budget 24-25'!A62)))&amp;", "&amp;(ISNUMBER(SEARCH('Backend Coding'!$F$21,'Budget 24-25'!A62)))&amp;", "&amp;(ISNUMBER(SEARCH('Backend Coding'!$F$22,'Budget 24-25'!A62)))&amp;", "&amp;(ISNUMBER(SEARCH('Backend Coding'!$F$23,'Budget 24-25'!A62)))&amp;", "&amp;(ISNUMBER(SEARCH('Backend Coding'!$F$24,'Budget 24-25'!A62)))&amp;", "&amp;(ISNUMBER(SEARCH('Backend Coding'!$F$25,'Budget 24-25'!A62)))&amp;", "&amp;(ISNUMBER(SEARCH('Backend Coding'!$F$26,'Budget 24-25'!A62)))</f>
        <v>FALSE, FALSE, FALSE, FALSE, FALSE, FALSE, FALSE, FALSE, FALSE, FALSE, FALSE, FALSE, FALSE, FALSE, FALSE, FALSE, FALSE, FALSE, FALSE, FALSE, FALSE, FALSE, FALSE, FALSE, FALSE</v>
      </c>
      <c r="T62" s="69" t="str">
        <f>(ISNUMBER(SEARCH('Backend Coding'!$H$2,'Budget 24-25'!A62)))&amp;", "&amp;(ISNUMBER(SEARCH('Backend Coding'!$H$3,'Budget 24-25'!A62)))&amp;", "&amp;(ISNUMBER(SEARCH('Backend Coding'!$H$4,'Budget 24-25'!A62)))&amp;", "&amp;(ISNUMBER(SEARCH('Backend Coding'!$H$5,'Budget 24-25'!A62)))&amp;", "&amp;(ISNUMBER(SEARCH('Backend Coding'!$H$6,'Budget 24-25'!A62)))&amp;", "&amp;(ISNUMBER(SEARCH('Backend Coding'!$H$7,'Budget 24-25'!A62)))&amp;", "&amp;(ISNUMBER(SEARCH('Backend Coding'!$H$8,'Budget 24-25'!A62)))&amp;", "&amp;(ISNUMBER(SEARCH('Backend Coding'!$H$9,'Budget 24-25'!A62)))&amp;", "&amp;(ISNUMBER(SEARCH('Backend Coding'!$H$10,'Budget 24-25'!A62)))&amp;", "&amp;(ISNUMBER(SEARCH('Backend Coding'!$H$11,'Budget 24-25'!A62)))&amp;", "&amp;(ISNUMBER(SEARCH('Backend Coding'!$H$12,'Budget 24-25'!A62)))&amp;", "&amp;(ISNUMBER(SEARCH('Backend Coding'!$H$13,'Budget 24-25'!A62)))&amp;", "&amp;(ISNUMBER(SEARCH('Backend Coding'!$H$14,'Budget 24-25'!A62)))&amp;", "&amp;(ISNUMBER(SEARCH('Backend Coding'!$H$15,'Budget 24-25'!A62)))&amp;", "&amp;(ISNUMBER(SEARCH('Backend Coding'!$H$16,'Budget 24-25'!A62)))&amp;", "&amp;(ISNUMBER(SEARCH('Backend Coding'!$H$17,'Budget 24-25'!A62)))&amp;", "&amp;(ISNUMBER(SEARCH('Backend Coding'!$H$18,'Budget 24-25'!A62)))&amp;", "&amp;(ISNUMBER(SEARCH('Backend Coding'!$H$19,'Budget 24-25'!A62)))&amp;", "&amp;(ISNUMBER(SEARCH('Backend Coding'!$H$20,'Budget 24-25'!A62)))&amp;", "&amp;(ISNUMBER(SEARCH('Backend Coding'!$H$21,'Budget 24-25'!A62)))&amp;", "&amp;(ISNUMBER(SEARCH('Backend Coding'!$H$22,'Budget 24-25'!A62)))&amp;", "&amp;(ISNUMBER(SEARCH('Backend Coding'!$H$23,'Budget 24-25'!A62)))&amp;", "&amp;(ISNUMBER(SEARCH('Backend Coding'!$H$24,'Budget 24-25'!A62)))&amp;", "&amp;(ISNUMBER(SEARCH('Backend Coding'!$H$25,'Budget 24-25'!A62)))&amp;", "&amp;(ISNUMBER(SEARCH('Backend Coding'!$H$26,'Budget 24-25'!A62)))</f>
        <v>FALSE, FALSE, FALSE, FALSE, FALSE, FALSE, FALSE, FALSE, FALSE, FALSE, FALSE, FALSE, FALSE, FALSE, FALSE, FALSE, FALSE, FALSE, FALSE, FALSE, FALSE, FALSE, FALSE, FALSE, FALSE</v>
      </c>
      <c r="U62" s="69" t="str">
        <f>(ISNUMBER(SEARCH('Backend Coding'!$J$2,'Budget 24-25'!A62)))&amp;", "&amp;(ISNUMBER(SEARCH('Backend Coding'!$J$3,'Budget 24-25'!A62)))&amp;", "&amp;(ISNUMBER(SEARCH('Backend Coding'!$J$4,'Budget 24-25'!A62)))&amp;", "&amp;(ISNUMBER(SEARCH('Backend Coding'!$J$5,'Budget 24-25'!A62)))&amp;", "&amp;(ISNUMBER(SEARCH('Backend Coding'!$J$6,'Budget 24-25'!A62)))&amp;", "&amp;(ISNUMBER(SEARCH('Backend Coding'!$J$7,'Budget 24-25'!A62)))&amp;", "&amp;(ISNUMBER(SEARCH('Backend Coding'!$J$8,'Budget 24-25'!A62)))&amp;", "&amp;(ISNUMBER(SEARCH('Backend Coding'!$J$9,'Budget 24-25'!A62)))&amp;", "&amp;(ISNUMBER(SEARCH('Backend Coding'!$J$10,'Budget 24-25'!A62)))&amp;", "&amp;(ISNUMBER(SEARCH('Backend Coding'!$J$11,'Budget 24-25'!A62)))&amp;", "&amp;(ISNUMBER(SEARCH('Backend Coding'!$J$12,'Budget 24-25'!A62)))&amp;", "&amp;(ISNUMBER(SEARCH('Backend Coding'!$J$13,'Budget 24-25'!A62)))&amp;", "&amp;(ISNUMBER(SEARCH('Backend Coding'!$J$14,'Budget 24-25'!A62)))&amp;", "&amp;(ISNUMBER(SEARCH('Backend Coding'!$J$15,'Budget 24-25'!A62)))&amp;", "&amp;(ISNUMBER(SEARCH('Backend Coding'!$J$16,'Budget 24-25'!A62)))&amp;", "&amp;(ISNUMBER(SEARCH('Backend Coding'!$J$17,'Budget 24-25'!A62)))&amp;", "&amp;(ISNUMBER(SEARCH('Backend Coding'!$J$18,'Budget 24-25'!A62)))&amp;", "&amp;(ISNUMBER(SEARCH('Backend Coding'!$J$19,'Budget 24-25'!A62)))&amp;", "&amp;(ISNUMBER(SEARCH('Backend Coding'!$J$20,'Budget 24-25'!A62)))&amp;", "&amp;(ISNUMBER(SEARCH('Backend Coding'!$J$21,'Budget 24-25'!A62)))&amp;", "&amp;(ISNUMBER(SEARCH('Backend Coding'!$J$22,'Budget 24-25'!A62)))&amp;", "&amp;(ISNUMBER(SEARCH('Backend Coding'!$J$23,'Budget 24-25'!A62)))&amp;", "&amp;(ISNUMBER(SEARCH('Backend Coding'!$J$24,'Budget 24-25'!A62)))&amp;", "&amp;(ISNUMBER(SEARCH('Backend Coding'!$J$25,'Budget 24-25'!A62)))&amp;", "&amp;(ISNUMBER(SEARCH('Backend Coding'!$J$26,'Budget 24-25'!A62)))</f>
        <v>FALSE, FALSE, FALSE, FALSE, FALSE, FALSE, FALSE, FALSE, FALSE, FALSE, FALSE, FALSE, FALSE, FALSE, FALSE, FALSE, FALSE, FALSE, FALSE, FALSE, FALSE, FALSE, FALSE, FALSE, FALSE</v>
      </c>
    </row>
    <row r="63" spans="1:21" ht="14.25" customHeight="1">
      <c r="A63" s="86"/>
      <c r="B63" s="86"/>
      <c r="C63" s="86"/>
      <c r="D63" s="86"/>
      <c r="E63" s="53"/>
      <c r="F63" s="86"/>
      <c r="G63" s="86"/>
      <c r="H63" s="86"/>
      <c r="I63" s="86"/>
      <c r="J63" s="86"/>
      <c r="K63" s="62"/>
      <c r="L63" s="62"/>
      <c r="M63" s="62"/>
      <c r="N63" s="62"/>
      <c r="O63" s="62"/>
      <c r="P63" s="46">
        <f t="shared" si="0"/>
        <v>0</v>
      </c>
      <c r="Q63" s="69" t="str">
        <f>(ISNUMBER(SEARCH('Backend Coding'!$B$2,'Budget 24-25'!A63)))&amp;", "&amp;(ISNUMBER(SEARCH('Backend Coding'!$B$3,'Budget 24-25'!A63)))&amp;", "&amp;(ISNUMBER(SEARCH('Backend Coding'!$B$4,'Budget 24-25'!A63)))&amp;", "&amp;(ISNUMBER(SEARCH('Backend Coding'!$B$5,'Budget 24-25'!A63)))&amp;", "&amp;(ISNUMBER(SEARCH('Backend Coding'!$B$6,'Budget 24-25'!A63)))&amp;", "&amp;(ISNUMBER(SEARCH('Backend Coding'!$B$7,'Budget 24-25'!A63)))&amp;", "&amp;(ISNUMBER(SEARCH('Backend Coding'!$B$8,'Budget 24-25'!A63)))&amp;", "&amp;(ISNUMBER(SEARCH('Backend Coding'!$B$9,'Budget 24-25'!A63)))&amp;", "&amp;(ISNUMBER(SEARCH('Backend Coding'!$B$10,'Budget 24-25'!A63)))&amp;", "&amp;(ISNUMBER(SEARCH('Backend Coding'!$B$11,'Budget 24-25'!A63)))&amp;", "&amp;(ISNUMBER(SEARCH('Backend Coding'!$B$12,'Budget 24-25'!A63)))&amp;", "&amp;(ISNUMBER(SEARCH('Backend Coding'!$B$13,'Budget 24-25'!A63)))&amp;", "&amp;(ISNUMBER(SEARCH('Backend Coding'!$B$14,'Budget 24-25'!A63)))&amp;", "&amp;(ISNUMBER(SEARCH('Backend Coding'!$B$15,'Budget 24-25'!A63)))&amp;", "&amp;(ISNUMBER(SEARCH('Backend Coding'!$B$16,'Budget 24-25'!A63)))&amp;", "&amp;(ISNUMBER(SEARCH('Backend Coding'!$B$17,'Budget 24-25'!A63)))&amp;", "&amp;(ISNUMBER(SEARCH('Backend Coding'!$B$18,'Budget 24-25'!A63)))&amp;", "&amp;(ISNUMBER(SEARCH('Backend Coding'!$B$19,'Budget 24-25'!A63)))&amp;", "&amp;(ISNUMBER(SEARCH('Backend Coding'!$B$20,'Budget 24-25'!A63)))&amp;", "&amp;(ISNUMBER(SEARCH('Backend Coding'!$B$21,'Budget 24-25'!A63)))&amp;", "&amp;(ISNUMBER(SEARCH('Backend Coding'!$B$22,'Budget 24-25'!A63)))&amp;", "&amp;(ISNUMBER(SEARCH('Backend Coding'!$B$23,'Budget 24-25'!A63)))&amp;", "&amp;(ISNUMBER(SEARCH('Backend Coding'!$B$24,'Budget 24-25'!A63)))&amp;", "&amp;(ISNUMBER(SEARCH('Backend Coding'!$B$25,'Budget 24-25'!A63)))&amp;", "&amp;(ISNUMBER(SEARCH('Backend Coding'!$B$26,'Budget 24-25'!A63)))</f>
        <v>FALSE, FALSE, FALSE, FALSE, FALSE, FALSE, FALSE, FALSE, FALSE, FALSE, FALSE, FALSE, FALSE, FALSE, FALSE, FALSE, FALSE, FALSE, FALSE, FALSE, FALSE, FALSE, FALSE, FALSE, FALSE</v>
      </c>
      <c r="R63" s="69" t="str">
        <f>(ISNUMBER(SEARCH('Backend Coding'!$D$2,'Budget 24-25'!A63)))&amp;", "&amp;(ISNUMBER(SEARCH('Backend Coding'!$D$3,'Budget 24-25'!A63)))&amp;", "&amp;(ISNUMBER(SEARCH('Backend Coding'!$D$4,'Budget 24-25'!A63)))&amp;", "&amp;(ISNUMBER(SEARCH('Backend Coding'!$D$5,'Budget 24-25'!A63)))&amp;", "&amp;(ISNUMBER(SEARCH('Backend Coding'!$D$6,'Budget 24-25'!A63)))&amp;", "&amp;(ISNUMBER(SEARCH('Backend Coding'!$D$7,'Budget 24-25'!A63)))&amp;", "&amp;(ISNUMBER(SEARCH('Backend Coding'!$D$8,'Budget 24-25'!A63)))&amp;", "&amp;(ISNUMBER(SEARCH('Backend Coding'!$D$9,'Budget 24-25'!A63)))&amp;", "&amp;(ISNUMBER(SEARCH('Backend Coding'!$D$10,'Budget 24-25'!A63)))&amp;", "&amp;(ISNUMBER(SEARCH('Backend Coding'!$D$11,'Budget 24-25'!A63)))&amp;", "&amp;(ISNUMBER(SEARCH('Backend Coding'!$D$12,'Budget 24-25'!A63)))&amp;", "&amp;(ISNUMBER(SEARCH('Backend Coding'!$D$13,'Budget 24-25'!A63)))&amp;", "&amp;(ISNUMBER(SEARCH('Backend Coding'!$D$14,'Budget 24-25'!A63)))&amp;", "&amp;(ISNUMBER(SEARCH('Backend Coding'!$D$15,'Budget 24-25'!A63)))&amp;", "&amp;(ISNUMBER(SEARCH('Backend Coding'!$D$16,'Budget 24-25'!A63)))&amp;", "&amp;(ISNUMBER(SEARCH('Backend Coding'!$D$17,'Budget 24-25'!A63)))&amp;", "&amp;(ISNUMBER(SEARCH('Backend Coding'!$D$18,'Budget 24-25'!A63)))&amp;", "&amp;(ISNUMBER(SEARCH('Backend Coding'!$D$19,'Budget 24-25'!A63)))&amp;", "&amp;(ISNUMBER(SEARCH('Backend Coding'!$D$20,'Budget 24-25'!A63)))&amp;", "&amp;(ISNUMBER(SEARCH('Backend Coding'!$D$21,'Budget 24-25'!A63)))&amp;", "&amp;(ISNUMBER(SEARCH('Backend Coding'!$D$22,'Budget 24-25'!A63)))&amp;", "&amp;(ISNUMBER(SEARCH('Backend Coding'!$D$23,'Budget 24-25'!A63)))&amp;", "&amp;(ISNUMBER(SEARCH('Backend Coding'!$D$24,'Budget 24-25'!A63)))&amp;", "&amp;(ISNUMBER(SEARCH('Backend Coding'!$D$25,'Budget 24-25'!A63)))&amp;", "&amp;(ISNUMBER(SEARCH('Backend Coding'!$D$26,'Budget 24-25'!A63)))</f>
        <v>FALSE, FALSE, FALSE, FALSE, FALSE, FALSE, FALSE, FALSE, FALSE, FALSE, FALSE, FALSE, FALSE, FALSE, FALSE, FALSE, FALSE, FALSE, FALSE, FALSE, FALSE, FALSE, FALSE, FALSE, FALSE</v>
      </c>
      <c r="S63" s="69" t="str">
        <f>(ISNUMBER(SEARCH('Backend Coding'!$F$2,'Budget 24-25'!A63)))&amp;", "&amp;(ISNUMBER(SEARCH('Backend Coding'!$F$3,'Budget 24-25'!A63)))&amp;", "&amp;(ISNUMBER(SEARCH('Backend Coding'!$F$4,'Budget 24-25'!A63)))&amp;", "&amp;(ISNUMBER(SEARCH('Backend Coding'!$F$5,'Budget 24-25'!A63)))&amp;", "&amp;(ISNUMBER(SEARCH('Backend Coding'!$F$6,'Budget 24-25'!A63)))&amp;", "&amp;(ISNUMBER(SEARCH('Backend Coding'!$F$7,'Budget 24-25'!A63)))&amp;", "&amp;(ISNUMBER(SEARCH('Backend Coding'!$F$8,'Budget 24-25'!A63)))&amp;", "&amp;(ISNUMBER(SEARCH('Backend Coding'!$F$9,'Budget 24-25'!A63)))&amp;", "&amp;(ISNUMBER(SEARCH('Backend Coding'!$F$10,'Budget 24-25'!A63)))&amp;", "&amp;(ISNUMBER(SEARCH('Backend Coding'!$F$11,'Budget 24-25'!A63)))&amp;", "&amp;(ISNUMBER(SEARCH('Backend Coding'!$F$12,'Budget 24-25'!A63)))&amp;", "&amp;(ISNUMBER(SEARCH('Backend Coding'!$F$13,'Budget 24-25'!A63)))&amp;", "&amp;(ISNUMBER(SEARCH('Backend Coding'!$F$14,'Budget 24-25'!A63)))&amp;", "&amp;(ISNUMBER(SEARCH('Backend Coding'!$F$15,'Budget 24-25'!A63)))&amp;", "&amp;(ISNUMBER(SEARCH('Backend Coding'!$F$16,'Budget 24-25'!A63)))&amp;", "&amp;(ISNUMBER(SEARCH('Backend Coding'!$F$17,'Budget 24-25'!A63)))&amp;", "&amp;(ISNUMBER(SEARCH('Backend Coding'!$F$18,'Budget 24-25'!A63)))&amp;", "&amp;(ISNUMBER(SEARCH('Backend Coding'!$F$19,'Budget 24-25'!A63)))&amp;", "&amp;(ISNUMBER(SEARCH('Backend Coding'!$F$20,'Budget 24-25'!A63)))&amp;", "&amp;(ISNUMBER(SEARCH('Backend Coding'!$F$21,'Budget 24-25'!A63)))&amp;", "&amp;(ISNUMBER(SEARCH('Backend Coding'!$F$22,'Budget 24-25'!A63)))&amp;", "&amp;(ISNUMBER(SEARCH('Backend Coding'!$F$23,'Budget 24-25'!A63)))&amp;", "&amp;(ISNUMBER(SEARCH('Backend Coding'!$F$24,'Budget 24-25'!A63)))&amp;", "&amp;(ISNUMBER(SEARCH('Backend Coding'!$F$25,'Budget 24-25'!A63)))&amp;", "&amp;(ISNUMBER(SEARCH('Backend Coding'!$F$26,'Budget 24-25'!A63)))</f>
        <v>FALSE, FALSE, FALSE, FALSE, FALSE, FALSE, FALSE, FALSE, FALSE, FALSE, FALSE, FALSE, FALSE, FALSE, FALSE, FALSE, FALSE, FALSE, FALSE, FALSE, FALSE, FALSE, FALSE, FALSE, FALSE</v>
      </c>
      <c r="T63" s="69" t="str">
        <f>(ISNUMBER(SEARCH('Backend Coding'!$H$2,'Budget 24-25'!A63)))&amp;", "&amp;(ISNUMBER(SEARCH('Backend Coding'!$H$3,'Budget 24-25'!A63)))&amp;", "&amp;(ISNUMBER(SEARCH('Backend Coding'!$H$4,'Budget 24-25'!A63)))&amp;", "&amp;(ISNUMBER(SEARCH('Backend Coding'!$H$5,'Budget 24-25'!A63)))&amp;", "&amp;(ISNUMBER(SEARCH('Backend Coding'!$H$6,'Budget 24-25'!A63)))&amp;", "&amp;(ISNUMBER(SEARCH('Backend Coding'!$H$7,'Budget 24-25'!A63)))&amp;", "&amp;(ISNUMBER(SEARCH('Backend Coding'!$H$8,'Budget 24-25'!A63)))&amp;", "&amp;(ISNUMBER(SEARCH('Backend Coding'!$H$9,'Budget 24-25'!A63)))&amp;", "&amp;(ISNUMBER(SEARCH('Backend Coding'!$H$10,'Budget 24-25'!A63)))&amp;", "&amp;(ISNUMBER(SEARCH('Backend Coding'!$H$11,'Budget 24-25'!A63)))&amp;", "&amp;(ISNUMBER(SEARCH('Backend Coding'!$H$12,'Budget 24-25'!A63)))&amp;", "&amp;(ISNUMBER(SEARCH('Backend Coding'!$H$13,'Budget 24-25'!A63)))&amp;", "&amp;(ISNUMBER(SEARCH('Backend Coding'!$H$14,'Budget 24-25'!A63)))&amp;", "&amp;(ISNUMBER(SEARCH('Backend Coding'!$H$15,'Budget 24-25'!A63)))&amp;", "&amp;(ISNUMBER(SEARCH('Backend Coding'!$H$16,'Budget 24-25'!A63)))&amp;", "&amp;(ISNUMBER(SEARCH('Backend Coding'!$H$17,'Budget 24-25'!A63)))&amp;", "&amp;(ISNUMBER(SEARCH('Backend Coding'!$H$18,'Budget 24-25'!A63)))&amp;", "&amp;(ISNUMBER(SEARCH('Backend Coding'!$H$19,'Budget 24-25'!A63)))&amp;", "&amp;(ISNUMBER(SEARCH('Backend Coding'!$H$20,'Budget 24-25'!A63)))&amp;", "&amp;(ISNUMBER(SEARCH('Backend Coding'!$H$21,'Budget 24-25'!A63)))&amp;", "&amp;(ISNUMBER(SEARCH('Backend Coding'!$H$22,'Budget 24-25'!A63)))&amp;", "&amp;(ISNUMBER(SEARCH('Backend Coding'!$H$23,'Budget 24-25'!A63)))&amp;", "&amp;(ISNUMBER(SEARCH('Backend Coding'!$H$24,'Budget 24-25'!A63)))&amp;", "&amp;(ISNUMBER(SEARCH('Backend Coding'!$H$25,'Budget 24-25'!A63)))&amp;", "&amp;(ISNUMBER(SEARCH('Backend Coding'!$H$26,'Budget 24-25'!A63)))</f>
        <v>FALSE, FALSE, FALSE, FALSE, FALSE, FALSE, FALSE, FALSE, FALSE, FALSE, FALSE, FALSE, FALSE, FALSE, FALSE, FALSE, FALSE, FALSE, FALSE, FALSE, FALSE, FALSE, FALSE, FALSE, FALSE</v>
      </c>
      <c r="U63" s="69" t="str">
        <f>(ISNUMBER(SEARCH('Backend Coding'!$J$2,'Budget 24-25'!A63)))&amp;", "&amp;(ISNUMBER(SEARCH('Backend Coding'!$J$3,'Budget 24-25'!A63)))&amp;", "&amp;(ISNUMBER(SEARCH('Backend Coding'!$J$4,'Budget 24-25'!A63)))&amp;", "&amp;(ISNUMBER(SEARCH('Backend Coding'!$J$5,'Budget 24-25'!A63)))&amp;", "&amp;(ISNUMBER(SEARCH('Backend Coding'!$J$6,'Budget 24-25'!A63)))&amp;", "&amp;(ISNUMBER(SEARCH('Backend Coding'!$J$7,'Budget 24-25'!A63)))&amp;", "&amp;(ISNUMBER(SEARCH('Backend Coding'!$J$8,'Budget 24-25'!A63)))&amp;", "&amp;(ISNUMBER(SEARCH('Backend Coding'!$J$9,'Budget 24-25'!A63)))&amp;", "&amp;(ISNUMBER(SEARCH('Backend Coding'!$J$10,'Budget 24-25'!A63)))&amp;", "&amp;(ISNUMBER(SEARCH('Backend Coding'!$J$11,'Budget 24-25'!A63)))&amp;", "&amp;(ISNUMBER(SEARCH('Backend Coding'!$J$12,'Budget 24-25'!A63)))&amp;", "&amp;(ISNUMBER(SEARCH('Backend Coding'!$J$13,'Budget 24-25'!A63)))&amp;", "&amp;(ISNUMBER(SEARCH('Backend Coding'!$J$14,'Budget 24-25'!A63)))&amp;", "&amp;(ISNUMBER(SEARCH('Backend Coding'!$J$15,'Budget 24-25'!A63)))&amp;", "&amp;(ISNUMBER(SEARCH('Backend Coding'!$J$16,'Budget 24-25'!A63)))&amp;", "&amp;(ISNUMBER(SEARCH('Backend Coding'!$J$17,'Budget 24-25'!A63)))&amp;", "&amp;(ISNUMBER(SEARCH('Backend Coding'!$J$18,'Budget 24-25'!A63)))&amp;", "&amp;(ISNUMBER(SEARCH('Backend Coding'!$J$19,'Budget 24-25'!A63)))&amp;", "&amp;(ISNUMBER(SEARCH('Backend Coding'!$J$20,'Budget 24-25'!A63)))&amp;", "&amp;(ISNUMBER(SEARCH('Backend Coding'!$J$21,'Budget 24-25'!A63)))&amp;", "&amp;(ISNUMBER(SEARCH('Backend Coding'!$J$22,'Budget 24-25'!A63)))&amp;", "&amp;(ISNUMBER(SEARCH('Backend Coding'!$J$23,'Budget 24-25'!A63)))&amp;", "&amp;(ISNUMBER(SEARCH('Backend Coding'!$J$24,'Budget 24-25'!A63)))&amp;", "&amp;(ISNUMBER(SEARCH('Backend Coding'!$J$25,'Budget 24-25'!A63)))&amp;", "&amp;(ISNUMBER(SEARCH('Backend Coding'!$J$26,'Budget 24-25'!A63)))</f>
        <v>FALSE, FALSE, FALSE, FALSE, FALSE, FALSE, FALSE, FALSE, FALSE, FALSE, FALSE, FALSE, FALSE, FALSE, FALSE, FALSE, FALSE, FALSE, FALSE, FALSE, FALSE, FALSE, FALSE, FALSE, FALSE</v>
      </c>
    </row>
    <row r="64" spans="1:21" ht="14.25" customHeight="1">
      <c r="A64" s="86"/>
      <c r="B64" s="86"/>
      <c r="C64" s="86"/>
      <c r="D64" s="86"/>
      <c r="E64" s="53"/>
      <c r="F64" s="86"/>
      <c r="G64" s="86"/>
      <c r="H64" s="86"/>
      <c r="I64" s="86"/>
      <c r="J64" s="86"/>
      <c r="K64" s="62"/>
      <c r="L64" s="62"/>
      <c r="M64" s="62"/>
      <c r="N64" s="62"/>
      <c r="O64" s="62"/>
      <c r="P64" s="46">
        <f t="shared" si="0"/>
        <v>0</v>
      </c>
      <c r="Q64" s="69" t="str">
        <f>(ISNUMBER(SEARCH('Backend Coding'!$B$2,'Budget 24-25'!A64)))&amp;", "&amp;(ISNUMBER(SEARCH('Backend Coding'!$B$3,'Budget 24-25'!A64)))&amp;", "&amp;(ISNUMBER(SEARCH('Backend Coding'!$B$4,'Budget 24-25'!A64)))&amp;", "&amp;(ISNUMBER(SEARCH('Backend Coding'!$B$5,'Budget 24-25'!A64)))&amp;", "&amp;(ISNUMBER(SEARCH('Backend Coding'!$B$6,'Budget 24-25'!A64)))&amp;", "&amp;(ISNUMBER(SEARCH('Backend Coding'!$B$7,'Budget 24-25'!A64)))&amp;", "&amp;(ISNUMBER(SEARCH('Backend Coding'!$B$8,'Budget 24-25'!A64)))&amp;", "&amp;(ISNUMBER(SEARCH('Backend Coding'!$B$9,'Budget 24-25'!A64)))&amp;", "&amp;(ISNUMBER(SEARCH('Backend Coding'!$B$10,'Budget 24-25'!A64)))&amp;", "&amp;(ISNUMBER(SEARCH('Backend Coding'!$B$11,'Budget 24-25'!A64)))&amp;", "&amp;(ISNUMBER(SEARCH('Backend Coding'!$B$12,'Budget 24-25'!A64)))&amp;", "&amp;(ISNUMBER(SEARCH('Backend Coding'!$B$13,'Budget 24-25'!A64)))&amp;", "&amp;(ISNUMBER(SEARCH('Backend Coding'!$B$14,'Budget 24-25'!A64)))&amp;", "&amp;(ISNUMBER(SEARCH('Backend Coding'!$B$15,'Budget 24-25'!A64)))&amp;", "&amp;(ISNUMBER(SEARCH('Backend Coding'!$B$16,'Budget 24-25'!A64)))&amp;", "&amp;(ISNUMBER(SEARCH('Backend Coding'!$B$17,'Budget 24-25'!A64)))&amp;", "&amp;(ISNUMBER(SEARCH('Backend Coding'!$B$18,'Budget 24-25'!A64)))&amp;", "&amp;(ISNUMBER(SEARCH('Backend Coding'!$B$19,'Budget 24-25'!A64)))&amp;", "&amp;(ISNUMBER(SEARCH('Backend Coding'!$B$20,'Budget 24-25'!A64)))&amp;", "&amp;(ISNUMBER(SEARCH('Backend Coding'!$B$21,'Budget 24-25'!A64)))&amp;", "&amp;(ISNUMBER(SEARCH('Backend Coding'!$B$22,'Budget 24-25'!A64)))&amp;", "&amp;(ISNUMBER(SEARCH('Backend Coding'!$B$23,'Budget 24-25'!A64)))&amp;", "&amp;(ISNUMBER(SEARCH('Backend Coding'!$B$24,'Budget 24-25'!A64)))&amp;", "&amp;(ISNUMBER(SEARCH('Backend Coding'!$B$25,'Budget 24-25'!A64)))&amp;", "&amp;(ISNUMBER(SEARCH('Backend Coding'!$B$26,'Budget 24-25'!A64)))</f>
        <v>FALSE, FALSE, FALSE, FALSE, FALSE, FALSE, FALSE, FALSE, FALSE, FALSE, FALSE, FALSE, FALSE, FALSE, FALSE, FALSE, FALSE, FALSE, FALSE, FALSE, FALSE, FALSE, FALSE, FALSE, FALSE</v>
      </c>
      <c r="R64" s="69" t="str">
        <f>(ISNUMBER(SEARCH('Backend Coding'!$D$2,'Budget 24-25'!A64)))&amp;", "&amp;(ISNUMBER(SEARCH('Backend Coding'!$D$3,'Budget 24-25'!A64)))&amp;", "&amp;(ISNUMBER(SEARCH('Backend Coding'!$D$4,'Budget 24-25'!A64)))&amp;", "&amp;(ISNUMBER(SEARCH('Backend Coding'!$D$5,'Budget 24-25'!A64)))&amp;", "&amp;(ISNUMBER(SEARCH('Backend Coding'!$D$6,'Budget 24-25'!A64)))&amp;", "&amp;(ISNUMBER(SEARCH('Backend Coding'!$D$7,'Budget 24-25'!A64)))&amp;", "&amp;(ISNUMBER(SEARCH('Backend Coding'!$D$8,'Budget 24-25'!A64)))&amp;", "&amp;(ISNUMBER(SEARCH('Backend Coding'!$D$9,'Budget 24-25'!A64)))&amp;", "&amp;(ISNUMBER(SEARCH('Backend Coding'!$D$10,'Budget 24-25'!A64)))&amp;", "&amp;(ISNUMBER(SEARCH('Backend Coding'!$D$11,'Budget 24-25'!A64)))&amp;", "&amp;(ISNUMBER(SEARCH('Backend Coding'!$D$12,'Budget 24-25'!A64)))&amp;", "&amp;(ISNUMBER(SEARCH('Backend Coding'!$D$13,'Budget 24-25'!A64)))&amp;", "&amp;(ISNUMBER(SEARCH('Backend Coding'!$D$14,'Budget 24-25'!A64)))&amp;", "&amp;(ISNUMBER(SEARCH('Backend Coding'!$D$15,'Budget 24-25'!A64)))&amp;", "&amp;(ISNUMBER(SEARCH('Backend Coding'!$D$16,'Budget 24-25'!A64)))&amp;", "&amp;(ISNUMBER(SEARCH('Backend Coding'!$D$17,'Budget 24-25'!A64)))&amp;", "&amp;(ISNUMBER(SEARCH('Backend Coding'!$D$18,'Budget 24-25'!A64)))&amp;", "&amp;(ISNUMBER(SEARCH('Backend Coding'!$D$19,'Budget 24-25'!A64)))&amp;", "&amp;(ISNUMBER(SEARCH('Backend Coding'!$D$20,'Budget 24-25'!A64)))&amp;", "&amp;(ISNUMBER(SEARCH('Backend Coding'!$D$21,'Budget 24-25'!A64)))&amp;", "&amp;(ISNUMBER(SEARCH('Backend Coding'!$D$22,'Budget 24-25'!A64)))&amp;", "&amp;(ISNUMBER(SEARCH('Backend Coding'!$D$23,'Budget 24-25'!A64)))&amp;", "&amp;(ISNUMBER(SEARCH('Backend Coding'!$D$24,'Budget 24-25'!A64)))&amp;", "&amp;(ISNUMBER(SEARCH('Backend Coding'!$D$25,'Budget 24-25'!A64)))&amp;", "&amp;(ISNUMBER(SEARCH('Backend Coding'!$D$26,'Budget 24-25'!A64)))</f>
        <v>FALSE, FALSE, FALSE, FALSE, FALSE, FALSE, FALSE, FALSE, FALSE, FALSE, FALSE, FALSE, FALSE, FALSE, FALSE, FALSE, FALSE, FALSE, FALSE, FALSE, FALSE, FALSE, FALSE, FALSE, FALSE</v>
      </c>
      <c r="S64" s="69" t="str">
        <f>(ISNUMBER(SEARCH('Backend Coding'!$F$2,'Budget 24-25'!A64)))&amp;", "&amp;(ISNUMBER(SEARCH('Backend Coding'!$F$3,'Budget 24-25'!A64)))&amp;", "&amp;(ISNUMBER(SEARCH('Backend Coding'!$F$4,'Budget 24-25'!A64)))&amp;", "&amp;(ISNUMBER(SEARCH('Backend Coding'!$F$5,'Budget 24-25'!A64)))&amp;", "&amp;(ISNUMBER(SEARCH('Backend Coding'!$F$6,'Budget 24-25'!A64)))&amp;", "&amp;(ISNUMBER(SEARCH('Backend Coding'!$F$7,'Budget 24-25'!A64)))&amp;", "&amp;(ISNUMBER(SEARCH('Backend Coding'!$F$8,'Budget 24-25'!A64)))&amp;", "&amp;(ISNUMBER(SEARCH('Backend Coding'!$F$9,'Budget 24-25'!A64)))&amp;", "&amp;(ISNUMBER(SEARCH('Backend Coding'!$F$10,'Budget 24-25'!A64)))&amp;", "&amp;(ISNUMBER(SEARCH('Backend Coding'!$F$11,'Budget 24-25'!A64)))&amp;", "&amp;(ISNUMBER(SEARCH('Backend Coding'!$F$12,'Budget 24-25'!A64)))&amp;", "&amp;(ISNUMBER(SEARCH('Backend Coding'!$F$13,'Budget 24-25'!A64)))&amp;", "&amp;(ISNUMBER(SEARCH('Backend Coding'!$F$14,'Budget 24-25'!A64)))&amp;", "&amp;(ISNUMBER(SEARCH('Backend Coding'!$F$15,'Budget 24-25'!A64)))&amp;", "&amp;(ISNUMBER(SEARCH('Backend Coding'!$F$16,'Budget 24-25'!A64)))&amp;", "&amp;(ISNUMBER(SEARCH('Backend Coding'!$F$17,'Budget 24-25'!A64)))&amp;", "&amp;(ISNUMBER(SEARCH('Backend Coding'!$F$18,'Budget 24-25'!A64)))&amp;", "&amp;(ISNUMBER(SEARCH('Backend Coding'!$F$19,'Budget 24-25'!A64)))&amp;", "&amp;(ISNUMBER(SEARCH('Backend Coding'!$F$20,'Budget 24-25'!A64)))&amp;", "&amp;(ISNUMBER(SEARCH('Backend Coding'!$F$21,'Budget 24-25'!A64)))&amp;", "&amp;(ISNUMBER(SEARCH('Backend Coding'!$F$22,'Budget 24-25'!A64)))&amp;", "&amp;(ISNUMBER(SEARCH('Backend Coding'!$F$23,'Budget 24-25'!A64)))&amp;", "&amp;(ISNUMBER(SEARCH('Backend Coding'!$F$24,'Budget 24-25'!A64)))&amp;", "&amp;(ISNUMBER(SEARCH('Backend Coding'!$F$25,'Budget 24-25'!A64)))&amp;", "&amp;(ISNUMBER(SEARCH('Backend Coding'!$F$26,'Budget 24-25'!A64)))</f>
        <v>FALSE, FALSE, FALSE, FALSE, FALSE, FALSE, FALSE, FALSE, FALSE, FALSE, FALSE, FALSE, FALSE, FALSE, FALSE, FALSE, FALSE, FALSE, FALSE, FALSE, FALSE, FALSE, FALSE, FALSE, FALSE</v>
      </c>
      <c r="T64" s="69" t="str">
        <f>(ISNUMBER(SEARCH('Backend Coding'!$H$2,'Budget 24-25'!A64)))&amp;", "&amp;(ISNUMBER(SEARCH('Backend Coding'!$H$3,'Budget 24-25'!A64)))&amp;", "&amp;(ISNUMBER(SEARCH('Backend Coding'!$H$4,'Budget 24-25'!A64)))&amp;", "&amp;(ISNUMBER(SEARCH('Backend Coding'!$H$5,'Budget 24-25'!A64)))&amp;", "&amp;(ISNUMBER(SEARCH('Backend Coding'!$H$6,'Budget 24-25'!A64)))&amp;", "&amp;(ISNUMBER(SEARCH('Backend Coding'!$H$7,'Budget 24-25'!A64)))&amp;", "&amp;(ISNUMBER(SEARCH('Backend Coding'!$H$8,'Budget 24-25'!A64)))&amp;", "&amp;(ISNUMBER(SEARCH('Backend Coding'!$H$9,'Budget 24-25'!A64)))&amp;", "&amp;(ISNUMBER(SEARCH('Backend Coding'!$H$10,'Budget 24-25'!A64)))&amp;", "&amp;(ISNUMBER(SEARCH('Backend Coding'!$H$11,'Budget 24-25'!A64)))&amp;", "&amp;(ISNUMBER(SEARCH('Backend Coding'!$H$12,'Budget 24-25'!A64)))&amp;", "&amp;(ISNUMBER(SEARCH('Backend Coding'!$H$13,'Budget 24-25'!A64)))&amp;", "&amp;(ISNUMBER(SEARCH('Backend Coding'!$H$14,'Budget 24-25'!A64)))&amp;", "&amp;(ISNUMBER(SEARCH('Backend Coding'!$H$15,'Budget 24-25'!A64)))&amp;", "&amp;(ISNUMBER(SEARCH('Backend Coding'!$H$16,'Budget 24-25'!A64)))&amp;", "&amp;(ISNUMBER(SEARCH('Backend Coding'!$H$17,'Budget 24-25'!A64)))&amp;", "&amp;(ISNUMBER(SEARCH('Backend Coding'!$H$18,'Budget 24-25'!A64)))&amp;", "&amp;(ISNUMBER(SEARCH('Backend Coding'!$H$19,'Budget 24-25'!A64)))&amp;", "&amp;(ISNUMBER(SEARCH('Backend Coding'!$H$20,'Budget 24-25'!A64)))&amp;", "&amp;(ISNUMBER(SEARCH('Backend Coding'!$H$21,'Budget 24-25'!A64)))&amp;", "&amp;(ISNUMBER(SEARCH('Backend Coding'!$H$22,'Budget 24-25'!A64)))&amp;", "&amp;(ISNUMBER(SEARCH('Backend Coding'!$H$23,'Budget 24-25'!A64)))&amp;", "&amp;(ISNUMBER(SEARCH('Backend Coding'!$H$24,'Budget 24-25'!A64)))&amp;", "&amp;(ISNUMBER(SEARCH('Backend Coding'!$H$25,'Budget 24-25'!A64)))&amp;", "&amp;(ISNUMBER(SEARCH('Backend Coding'!$H$26,'Budget 24-25'!A64)))</f>
        <v>FALSE, FALSE, FALSE, FALSE, FALSE, FALSE, FALSE, FALSE, FALSE, FALSE, FALSE, FALSE, FALSE, FALSE, FALSE, FALSE, FALSE, FALSE, FALSE, FALSE, FALSE, FALSE, FALSE, FALSE, FALSE</v>
      </c>
      <c r="U64" s="69" t="str">
        <f>(ISNUMBER(SEARCH('Backend Coding'!$J$2,'Budget 24-25'!A64)))&amp;", "&amp;(ISNUMBER(SEARCH('Backend Coding'!$J$3,'Budget 24-25'!A64)))&amp;", "&amp;(ISNUMBER(SEARCH('Backend Coding'!$J$4,'Budget 24-25'!A64)))&amp;", "&amp;(ISNUMBER(SEARCH('Backend Coding'!$J$5,'Budget 24-25'!A64)))&amp;", "&amp;(ISNUMBER(SEARCH('Backend Coding'!$J$6,'Budget 24-25'!A64)))&amp;", "&amp;(ISNUMBER(SEARCH('Backend Coding'!$J$7,'Budget 24-25'!A64)))&amp;", "&amp;(ISNUMBER(SEARCH('Backend Coding'!$J$8,'Budget 24-25'!A64)))&amp;", "&amp;(ISNUMBER(SEARCH('Backend Coding'!$J$9,'Budget 24-25'!A64)))&amp;", "&amp;(ISNUMBER(SEARCH('Backend Coding'!$J$10,'Budget 24-25'!A64)))&amp;", "&amp;(ISNUMBER(SEARCH('Backend Coding'!$J$11,'Budget 24-25'!A64)))&amp;", "&amp;(ISNUMBER(SEARCH('Backend Coding'!$J$12,'Budget 24-25'!A64)))&amp;", "&amp;(ISNUMBER(SEARCH('Backend Coding'!$J$13,'Budget 24-25'!A64)))&amp;", "&amp;(ISNUMBER(SEARCH('Backend Coding'!$J$14,'Budget 24-25'!A64)))&amp;", "&amp;(ISNUMBER(SEARCH('Backend Coding'!$J$15,'Budget 24-25'!A64)))&amp;", "&amp;(ISNUMBER(SEARCH('Backend Coding'!$J$16,'Budget 24-25'!A64)))&amp;", "&amp;(ISNUMBER(SEARCH('Backend Coding'!$J$17,'Budget 24-25'!A64)))&amp;", "&amp;(ISNUMBER(SEARCH('Backend Coding'!$J$18,'Budget 24-25'!A64)))&amp;", "&amp;(ISNUMBER(SEARCH('Backend Coding'!$J$19,'Budget 24-25'!A64)))&amp;", "&amp;(ISNUMBER(SEARCH('Backend Coding'!$J$20,'Budget 24-25'!A64)))&amp;", "&amp;(ISNUMBER(SEARCH('Backend Coding'!$J$21,'Budget 24-25'!A64)))&amp;", "&amp;(ISNUMBER(SEARCH('Backend Coding'!$J$22,'Budget 24-25'!A64)))&amp;", "&amp;(ISNUMBER(SEARCH('Backend Coding'!$J$23,'Budget 24-25'!A64)))&amp;", "&amp;(ISNUMBER(SEARCH('Backend Coding'!$J$24,'Budget 24-25'!A64)))&amp;", "&amp;(ISNUMBER(SEARCH('Backend Coding'!$J$25,'Budget 24-25'!A64)))&amp;", "&amp;(ISNUMBER(SEARCH('Backend Coding'!$J$26,'Budget 24-25'!A64)))</f>
        <v>FALSE, FALSE, FALSE, FALSE, FALSE, FALSE, FALSE, FALSE, FALSE, FALSE, FALSE, FALSE, FALSE, FALSE, FALSE, FALSE, FALSE, FALSE, FALSE, FALSE, FALSE, FALSE, FALSE, FALSE, FALSE</v>
      </c>
    </row>
    <row r="65" spans="1:21" ht="14.25" customHeight="1">
      <c r="A65" s="86"/>
      <c r="B65" s="86"/>
      <c r="C65" s="86"/>
      <c r="D65" s="86"/>
      <c r="E65" s="53"/>
      <c r="F65" s="86"/>
      <c r="G65" s="86"/>
      <c r="H65" s="86"/>
      <c r="I65" s="86"/>
      <c r="J65" s="86"/>
      <c r="K65" s="62"/>
      <c r="L65" s="62"/>
      <c r="M65" s="62"/>
      <c r="N65" s="62"/>
      <c r="O65" s="62"/>
      <c r="P65" s="46">
        <f t="shared" si="0"/>
        <v>0</v>
      </c>
      <c r="Q65" s="69" t="str">
        <f>(ISNUMBER(SEARCH('Backend Coding'!$B$2,'Budget 24-25'!A65)))&amp;", "&amp;(ISNUMBER(SEARCH('Backend Coding'!$B$3,'Budget 24-25'!A65)))&amp;", "&amp;(ISNUMBER(SEARCH('Backend Coding'!$B$4,'Budget 24-25'!A65)))&amp;", "&amp;(ISNUMBER(SEARCH('Backend Coding'!$B$5,'Budget 24-25'!A65)))&amp;", "&amp;(ISNUMBER(SEARCH('Backend Coding'!$B$6,'Budget 24-25'!A65)))&amp;", "&amp;(ISNUMBER(SEARCH('Backend Coding'!$B$7,'Budget 24-25'!A65)))&amp;", "&amp;(ISNUMBER(SEARCH('Backend Coding'!$B$8,'Budget 24-25'!A65)))&amp;", "&amp;(ISNUMBER(SEARCH('Backend Coding'!$B$9,'Budget 24-25'!A65)))&amp;", "&amp;(ISNUMBER(SEARCH('Backend Coding'!$B$10,'Budget 24-25'!A65)))&amp;", "&amp;(ISNUMBER(SEARCH('Backend Coding'!$B$11,'Budget 24-25'!A65)))&amp;", "&amp;(ISNUMBER(SEARCH('Backend Coding'!$B$12,'Budget 24-25'!A65)))&amp;", "&amp;(ISNUMBER(SEARCH('Backend Coding'!$B$13,'Budget 24-25'!A65)))&amp;", "&amp;(ISNUMBER(SEARCH('Backend Coding'!$B$14,'Budget 24-25'!A65)))&amp;", "&amp;(ISNUMBER(SEARCH('Backend Coding'!$B$15,'Budget 24-25'!A65)))&amp;", "&amp;(ISNUMBER(SEARCH('Backend Coding'!$B$16,'Budget 24-25'!A65)))&amp;", "&amp;(ISNUMBER(SEARCH('Backend Coding'!$B$17,'Budget 24-25'!A65)))&amp;", "&amp;(ISNUMBER(SEARCH('Backend Coding'!$B$18,'Budget 24-25'!A65)))&amp;", "&amp;(ISNUMBER(SEARCH('Backend Coding'!$B$19,'Budget 24-25'!A65)))&amp;", "&amp;(ISNUMBER(SEARCH('Backend Coding'!$B$20,'Budget 24-25'!A65)))&amp;", "&amp;(ISNUMBER(SEARCH('Backend Coding'!$B$21,'Budget 24-25'!A65)))&amp;", "&amp;(ISNUMBER(SEARCH('Backend Coding'!$B$22,'Budget 24-25'!A65)))&amp;", "&amp;(ISNUMBER(SEARCH('Backend Coding'!$B$23,'Budget 24-25'!A65)))&amp;", "&amp;(ISNUMBER(SEARCH('Backend Coding'!$B$24,'Budget 24-25'!A65)))&amp;", "&amp;(ISNUMBER(SEARCH('Backend Coding'!$B$25,'Budget 24-25'!A65)))&amp;", "&amp;(ISNUMBER(SEARCH('Backend Coding'!$B$26,'Budget 24-25'!A65)))</f>
        <v>FALSE, FALSE, FALSE, FALSE, FALSE, FALSE, FALSE, FALSE, FALSE, FALSE, FALSE, FALSE, FALSE, FALSE, FALSE, FALSE, FALSE, FALSE, FALSE, FALSE, FALSE, FALSE, FALSE, FALSE, FALSE</v>
      </c>
      <c r="R65" s="69" t="str">
        <f>(ISNUMBER(SEARCH('Backend Coding'!$D$2,'Budget 24-25'!A65)))&amp;", "&amp;(ISNUMBER(SEARCH('Backend Coding'!$D$3,'Budget 24-25'!A65)))&amp;", "&amp;(ISNUMBER(SEARCH('Backend Coding'!$D$4,'Budget 24-25'!A65)))&amp;", "&amp;(ISNUMBER(SEARCH('Backend Coding'!$D$5,'Budget 24-25'!A65)))&amp;", "&amp;(ISNUMBER(SEARCH('Backend Coding'!$D$6,'Budget 24-25'!A65)))&amp;", "&amp;(ISNUMBER(SEARCH('Backend Coding'!$D$7,'Budget 24-25'!A65)))&amp;", "&amp;(ISNUMBER(SEARCH('Backend Coding'!$D$8,'Budget 24-25'!A65)))&amp;", "&amp;(ISNUMBER(SEARCH('Backend Coding'!$D$9,'Budget 24-25'!A65)))&amp;", "&amp;(ISNUMBER(SEARCH('Backend Coding'!$D$10,'Budget 24-25'!A65)))&amp;", "&amp;(ISNUMBER(SEARCH('Backend Coding'!$D$11,'Budget 24-25'!A65)))&amp;", "&amp;(ISNUMBER(SEARCH('Backend Coding'!$D$12,'Budget 24-25'!A65)))&amp;", "&amp;(ISNUMBER(SEARCH('Backend Coding'!$D$13,'Budget 24-25'!A65)))&amp;", "&amp;(ISNUMBER(SEARCH('Backend Coding'!$D$14,'Budget 24-25'!A65)))&amp;", "&amp;(ISNUMBER(SEARCH('Backend Coding'!$D$15,'Budget 24-25'!A65)))&amp;", "&amp;(ISNUMBER(SEARCH('Backend Coding'!$D$16,'Budget 24-25'!A65)))&amp;", "&amp;(ISNUMBER(SEARCH('Backend Coding'!$D$17,'Budget 24-25'!A65)))&amp;", "&amp;(ISNUMBER(SEARCH('Backend Coding'!$D$18,'Budget 24-25'!A65)))&amp;", "&amp;(ISNUMBER(SEARCH('Backend Coding'!$D$19,'Budget 24-25'!A65)))&amp;", "&amp;(ISNUMBER(SEARCH('Backend Coding'!$D$20,'Budget 24-25'!A65)))&amp;", "&amp;(ISNUMBER(SEARCH('Backend Coding'!$D$21,'Budget 24-25'!A65)))&amp;", "&amp;(ISNUMBER(SEARCH('Backend Coding'!$D$22,'Budget 24-25'!A65)))&amp;", "&amp;(ISNUMBER(SEARCH('Backend Coding'!$D$23,'Budget 24-25'!A65)))&amp;", "&amp;(ISNUMBER(SEARCH('Backend Coding'!$D$24,'Budget 24-25'!A65)))&amp;", "&amp;(ISNUMBER(SEARCH('Backend Coding'!$D$25,'Budget 24-25'!A65)))&amp;", "&amp;(ISNUMBER(SEARCH('Backend Coding'!$D$26,'Budget 24-25'!A65)))</f>
        <v>FALSE, FALSE, FALSE, FALSE, FALSE, FALSE, FALSE, FALSE, FALSE, FALSE, FALSE, FALSE, FALSE, FALSE, FALSE, FALSE, FALSE, FALSE, FALSE, FALSE, FALSE, FALSE, FALSE, FALSE, FALSE</v>
      </c>
      <c r="S65" s="69" t="str">
        <f>(ISNUMBER(SEARCH('Backend Coding'!$F$2,'Budget 24-25'!A65)))&amp;", "&amp;(ISNUMBER(SEARCH('Backend Coding'!$F$3,'Budget 24-25'!A65)))&amp;", "&amp;(ISNUMBER(SEARCH('Backend Coding'!$F$4,'Budget 24-25'!A65)))&amp;", "&amp;(ISNUMBER(SEARCH('Backend Coding'!$F$5,'Budget 24-25'!A65)))&amp;", "&amp;(ISNUMBER(SEARCH('Backend Coding'!$F$6,'Budget 24-25'!A65)))&amp;", "&amp;(ISNUMBER(SEARCH('Backend Coding'!$F$7,'Budget 24-25'!A65)))&amp;", "&amp;(ISNUMBER(SEARCH('Backend Coding'!$F$8,'Budget 24-25'!A65)))&amp;", "&amp;(ISNUMBER(SEARCH('Backend Coding'!$F$9,'Budget 24-25'!A65)))&amp;", "&amp;(ISNUMBER(SEARCH('Backend Coding'!$F$10,'Budget 24-25'!A65)))&amp;", "&amp;(ISNUMBER(SEARCH('Backend Coding'!$F$11,'Budget 24-25'!A65)))&amp;", "&amp;(ISNUMBER(SEARCH('Backend Coding'!$F$12,'Budget 24-25'!A65)))&amp;", "&amp;(ISNUMBER(SEARCH('Backend Coding'!$F$13,'Budget 24-25'!A65)))&amp;", "&amp;(ISNUMBER(SEARCH('Backend Coding'!$F$14,'Budget 24-25'!A65)))&amp;", "&amp;(ISNUMBER(SEARCH('Backend Coding'!$F$15,'Budget 24-25'!A65)))&amp;", "&amp;(ISNUMBER(SEARCH('Backend Coding'!$F$16,'Budget 24-25'!A65)))&amp;", "&amp;(ISNUMBER(SEARCH('Backend Coding'!$F$17,'Budget 24-25'!A65)))&amp;", "&amp;(ISNUMBER(SEARCH('Backend Coding'!$F$18,'Budget 24-25'!A65)))&amp;", "&amp;(ISNUMBER(SEARCH('Backend Coding'!$F$19,'Budget 24-25'!A65)))&amp;", "&amp;(ISNUMBER(SEARCH('Backend Coding'!$F$20,'Budget 24-25'!A65)))&amp;", "&amp;(ISNUMBER(SEARCH('Backend Coding'!$F$21,'Budget 24-25'!A65)))&amp;", "&amp;(ISNUMBER(SEARCH('Backend Coding'!$F$22,'Budget 24-25'!A65)))&amp;", "&amp;(ISNUMBER(SEARCH('Backend Coding'!$F$23,'Budget 24-25'!A65)))&amp;", "&amp;(ISNUMBER(SEARCH('Backend Coding'!$F$24,'Budget 24-25'!A65)))&amp;", "&amp;(ISNUMBER(SEARCH('Backend Coding'!$F$25,'Budget 24-25'!A65)))&amp;", "&amp;(ISNUMBER(SEARCH('Backend Coding'!$F$26,'Budget 24-25'!A65)))</f>
        <v>FALSE, FALSE, FALSE, FALSE, FALSE, FALSE, FALSE, FALSE, FALSE, FALSE, FALSE, FALSE, FALSE, FALSE, FALSE, FALSE, FALSE, FALSE, FALSE, FALSE, FALSE, FALSE, FALSE, FALSE, FALSE</v>
      </c>
      <c r="T65" s="69" t="str">
        <f>(ISNUMBER(SEARCH('Backend Coding'!$H$2,'Budget 24-25'!A65)))&amp;", "&amp;(ISNUMBER(SEARCH('Backend Coding'!$H$3,'Budget 24-25'!A65)))&amp;", "&amp;(ISNUMBER(SEARCH('Backend Coding'!$H$4,'Budget 24-25'!A65)))&amp;", "&amp;(ISNUMBER(SEARCH('Backend Coding'!$H$5,'Budget 24-25'!A65)))&amp;", "&amp;(ISNUMBER(SEARCH('Backend Coding'!$H$6,'Budget 24-25'!A65)))&amp;", "&amp;(ISNUMBER(SEARCH('Backend Coding'!$H$7,'Budget 24-25'!A65)))&amp;", "&amp;(ISNUMBER(SEARCH('Backend Coding'!$H$8,'Budget 24-25'!A65)))&amp;", "&amp;(ISNUMBER(SEARCH('Backend Coding'!$H$9,'Budget 24-25'!A65)))&amp;", "&amp;(ISNUMBER(SEARCH('Backend Coding'!$H$10,'Budget 24-25'!A65)))&amp;", "&amp;(ISNUMBER(SEARCH('Backend Coding'!$H$11,'Budget 24-25'!A65)))&amp;", "&amp;(ISNUMBER(SEARCH('Backend Coding'!$H$12,'Budget 24-25'!A65)))&amp;", "&amp;(ISNUMBER(SEARCH('Backend Coding'!$H$13,'Budget 24-25'!A65)))&amp;", "&amp;(ISNUMBER(SEARCH('Backend Coding'!$H$14,'Budget 24-25'!A65)))&amp;", "&amp;(ISNUMBER(SEARCH('Backend Coding'!$H$15,'Budget 24-25'!A65)))&amp;", "&amp;(ISNUMBER(SEARCH('Backend Coding'!$H$16,'Budget 24-25'!A65)))&amp;", "&amp;(ISNUMBER(SEARCH('Backend Coding'!$H$17,'Budget 24-25'!A65)))&amp;", "&amp;(ISNUMBER(SEARCH('Backend Coding'!$H$18,'Budget 24-25'!A65)))&amp;", "&amp;(ISNUMBER(SEARCH('Backend Coding'!$H$19,'Budget 24-25'!A65)))&amp;", "&amp;(ISNUMBER(SEARCH('Backend Coding'!$H$20,'Budget 24-25'!A65)))&amp;", "&amp;(ISNUMBER(SEARCH('Backend Coding'!$H$21,'Budget 24-25'!A65)))&amp;", "&amp;(ISNUMBER(SEARCH('Backend Coding'!$H$22,'Budget 24-25'!A65)))&amp;", "&amp;(ISNUMBER(SEARCH('Backend Coding'!$H$23,'Budget 24-25'!A65)))&amp;", "&amp;(ISNUMBER(SEARCH('Backend Coding'!$H$24,'Budget 24-25'!A65)))&amp;", "&amp;(ISNUMBER(SEARCH('Backend Coding'!$H$25,'Budget 24-25'!A65)))&amp;", "&amp;(ISNUMBER(SEARCH('Backend Coding'!$H$26,'Budget 24-25'!A65)))</f>
        <v>FALSE, FALSE, FALSE, FALSE, FALSE, FALSE, FALSE, FALSE, FALSE, FALSE, FALSE, FALSE, FALSE, FALSE, FALSE, FALSE, FALSE, FALSE, FALSE, FALSE, FALSE, FALSE, FALSE, FALSE, FALSE</v>
      </c>
      <c r="U65" s="69" t="str">
        <f>(ISNUMBER(SEARCH('Backend Coding'!$J$2,'Budget 24-25'!A65)))&amp;", "&amp;(ISNUMBER(SEARCH('Backend Coding'!$J$3,'Budget 24-25'!A65)))&amp;", "&amp;(ISNUMBER(SEARCH('Backend Coding'!$J$4,'Budget 24-25'!A65)))&amp;", "&amp;(ISNUMBER(SEARCH('Backend Coding'!$J$5,'Budget 24-25'!A65)))&amp;", "&amp;(ISNUMBER(SEARCH('Backend Coding'!$J$6,'Budget 24-25'!A65)))&amp;", "&amp;(ISNUMBER(SEARCH('Backend Coding'!$J$7,'Budget 24-25'!A65)))&amp;", "&amp;(ISNUMBER(SEARCH('Backend Coding'!$J$8,'Budget 24-25'!A65)))&amp;", "&amp;(ISNUMBER(SEARCH('Backend Coding'!$J$9,'Budget 24-25'!A65)))&amp;", "&amp;(ISNUMBER(SEARCH('Backend Coding'!$J$10,'Budget 24-25'!A65)))&amp;", "&amp;(ISNUMBER(SEARCH('Backend Coding'!$J$11,'Budget 24-25'!A65)))&amp;", "&amp;(ISNUMBER(SEARCH('Backend Coding'!$J$12,'Budget 24-25'!A65)))&amp;", "&amp;(ISNUMBER(SEARCH('Backend Coding'!$J$13,'Budget 24-25'!A65)))&amp;", "&amp;(ISNUMBER(SEARCH('Backend Coding'!$J$14,'Budget 24-25'!A65)))&amp;", "&amp;(ISNUMBER(SEARCH('Backend Coding'!$J$15,'Budget 24-25'!A65)))&amp;", "&amp;(ISNUMBER(SEARCH('Backend Coding'!$J$16,'Budget 24-25'!A65)))&amp;", "&amp;(ISNUMBER(SEARCH('Backend Coding'!$J$17,'Budget 24-25'!A65)))&amp;", "&amp;(ISNUMBER(SEARCH('Backend Coding'!$J$18,'Budget 24-25'!A65)))&amp;", "&amp;(ISNUMBER(SEARCH('Backend Coding'!$J$19,'Budget 24-25'!A65)))&amp;", "&amp;(ISNUMBER(SEARCH('Backend Coding'!$J$20,'Budget 24-25'!A65)))&amp;", "&amp;(ISNUMBER(SEARCH('Backend Coding'!$J$21,'Budget 24-25'!A65)))&amp;", "&amp;(ISNUMBER(SEARCH('Backend Coding'!$J$22,'Budget 24-25'!A65)))&amp;", "&amp;(ISNUMBER(SEARCH('Backend Coding'!$J$23,'Budget 24-25'!A65)))&amp;", "&amp;(ISNUMBER(SEARCH('Backend Coding'!$J$24,'Budget 24-25'!A65)))&amp;", "&amp;(ISNUMBER(SEARCH('Backend Coding'!$J$25,'Budget 24-25'!A65)))&amp;", "&amp;(ISNUMBER(SEARCH('Backend Coding'!$J$26,'Budget 24-25'!A65)))</f>
        <v>FALSE, FALSE, FALSE, FALSE, FALSE, FALSE, FALSE, FALSE, FALSE, FALSE, FALSE, FALSE, FALSE, FALSE, FALSE, FALSE, FALSE, FALSE, FALSE, FALSE, FALSE, FALSE, FALSE, FALSE, FALSE</v>
      </c>
    </row>
    <row r="66" spans="1:21" ht="14.25" customHeight="1">
      <c r="A66" s="86"/>
      <c r="B66" s="86"/>
      <c r="C66" s="86"/>
      <c r="D66" s="86"/>
      <c r="E66" s="53"/>
      <c r="F66" s="86"/>
      <c r="G66" s="86"/>
      <c r="H66" s="86"/>
      <c r="I66" s="86"/>
      <c r="J66" s="86"/>
      <c r="K66" s="62"/>
      <c r="L66" s="62"/>
      <c r="M66" s="62"/>
      <c r="N66" s="62"/>
      <c r="O66" s="62"/>
      <c r="P66" s="46">
        <f t="shared" si="0"/>
        <v>0</v>
      </c>
      <c r="Q66" s="69" t="str">
        <f>(ISNUMBER(SEARCH('Backend Coding'!$B$2,'Budget 24-25'!A66)))&amp;", "&amp;(ISNUMBER(SEARCH('Backend Coding'!$B$3,'Budget 24-25'!A66)))&amp;", "&amp;(ISNUMBER(SEARCH('Backend Coding'!$B$4,'Budget 24-25'!A66)))&amp;", "&amp;(ISNUMBER(SEARCH('Backend Coding'!$B$5,'Budget 24-25'!A66)))&amp;", "&amp;(ISNUMBER(SEARCH('Backend Coding'!$B$6,'Budget 24-25'!A66)))&amp;", "&amp;(ISNUMBER(SEARCH('Backend Coding'!$B$7,'Budget 24-25'!A66)))&amp;", "&amp;(ISNUMBER(SEARCH('Backend Coding'!$B$8,'Budget 24-25'!A66)))&amp;", "&amp;(ISNUMBER(SEARCH('Backend Coding'!$B$9,'Budget 24-25'!A66)))&amp;", "&amp;(ISNUMBER(SEARCH('Backend Coding'!$B$10,'Budget 24-25'!A66)))&amp;", "&amp;(ISNUMBER(SEARCH('Backend Coding'!$B$11,'Budget 24-25'!A66)))&amp;", "&amp;(ISNUMBER(SEARCH('Backend Coding'!$B$12,'Budget 24-25'!A66)))&amp;", "&amp;(ISNUMBER(SEARCH('Backend Coding'!$B$13,'Budget 24-25'!A66)))&amp;", "&amp;(ISNUMBER(SEARCH('Backend Coding'!$B$14,'Budget 24-25'!A66)))&amp;", "&amp;(ISNUMBER(SEARCH('Backend Coding'!$B$15,'Budget 24-25'!A66)))&amp;", "&amp;(ISNUMBER(SEARCH('Backend Coding'!$B$16,'Budget 24-25'!A66)))&amp;", "&amp;(ISNUMBER(SEARCH('Backend Coding'!$B$17,'Budget 24-25'!A66)))&amp;", "&amp;(ISNUMBER(SEARCH('Backend Coding'!$B$18,'Budget 24-25'!A66)))&amp;", "&amp;(ISNUMBER(SEARCH('Backend Coding'!$B$19,'Budget 24-25'!A66)))&amp;", "&amp;(ISNUMBER(SEARCH('Backend Coding'!$B$20,'Budget 24-25'!A66)))&amp;", "&amp;(ISNUMBER(SEARCH('Backend Coding'!$B$21,'Budget 24-25'!A66)))&amp;", "&amp;(ISNUMBER(SEARCH('Backend Coding'!$B$22,'Budget 24-25'!A66)))&amp;", "&amp;(ISNUMBER(SEARCH('Backend Coding'!$B$23,'Budget 24-25'!A66)))&amp;", "&amp;(ISNUMBER(SEARCH('Backend Coding'!$B$24,'Budget 24-25'!A66)))&amp;", "&amp;(ISNUMBER(SEARCH('Backend Coding'!$B$25,'Budget 24-25'!A66)))&amp;", "&amp;(ISNUMBER(SEARCH('Backend Coding'!$B$26,'Budget 24-25'!A66)))</f>
        <v>FALSE, FALSE, FALSE, FALSE, FALSE, FALSE, FALSE, FALSE, FALSE, FALSE, FALSE, FALSE, FALSE, FALSE, FALSE, FALSE, FALSE, FALSE, FALSE, FALSE, FALSE, FALSE, FALSE, FALSE, FALSE</v>
      </c>
      <c r="R66" s="69" t="str">
        <f>(ISNUMBER(SEARCH('Backend Coding'!$D$2,'Budget 24-25'!A66)))&amp;", "&amp;(ISNUMBER(SEARCH('Backend Coding'!$D$3,'Budget 24-25'!A66)))&amp;", "&amp;(ISNUMBER(SEARCH('Backend Coding'!$D$4,'Budget 24-25'!A66)))&amp;", "&amp;(ISNUMBER(SEARCH('Backend Coding'!$D$5,'Budget 24-25'!A66)))&amp;", "&amp;(ISNUMBER(SEARCH('Backend Coding'!$D$6,'Budget 24-25'!A66)))&amp;", "&amp;(ISNUMBER(SEARCH('Backend Coding'!$D$7,'Budget 24-25'!A66)))&amp;", "&amp;(ISNUMBER(SEARCH('Backend Coding'!$D$8,'Budget 24-25'!A66)))&amp;", "&amp;(ISNUMBER(SEARCH('Backend Coding'!$D$9,'Budget 24-25'!A66)))&amp;", "&amp;(ISNUMBER(SEARCH('Backend Coding'!$D$10,'Budget 24-25'!A66)))&amp;", "&amp;(ISNUMBER(SEARCH('Backend Coding'!$D$11,'Budget 24-25'!A66)))&amp;", "&amp;(ISNUMBER(SEARCH('Backend Coding'!$D$12,'Budget 24-25'!A66)))&amp;", "&amp;(ISNUMBER(SEARCH('Backend Coding'!$D$13,'Budget 24-25'!A66)))&amp;", "&amp;(ISNUMBER(SEARCH('Backend Coding'!$D$14,'Budget 24-25'!A66)))&amp;", "&amp;(ISNUMBER(SEARCH('Backend Coding'!$D$15,'Budget 24-25'!A66)))&amp;", "&amp;(ISNUMBER(SEARCH('Backend Coding'!$D$16,'Budget 24-25'!A66)))&amp;", "&amp;(ISNUMBER(SEARCH('Backend Coding'!$D$17,'Budget 24-25'!A66)))&amp;", "&amp;(ISNUMBER(SEARCH('Backend Coding'!$D$18,'Budget 24-25'!A66)))&amp;", "&amp;(ISNUMBER(SEARCH('Backend Coding'!$D$19,'Budget 24-25'!A66)))&amp;", "&amp;(ISNUMBER(SEARCH('Backend Coding'!$D$20,'Budget 24-25'!A66)))&amp;", "&amp;(ISNUMBER(SEARCH('Backend Coding'!$D$21,'Budget 24-25'!A66)))&amp;", "&amp;(ISNUMBER(SEARCH('Backend Coding'!$D$22,'Budget 24-25'!A66)))&amp;", "&amp;(ISNUMBER(SEARCH('Backend Coding'!$D$23,'Budget 24-25'!A66)))&amp;", "&amp;(ISNUMBER(SEARCH('Backend Coding'!$D$24,'Budget 24-25'!A66)))&amp;", "&amp;(ISNUMBER(SEARCH('Backend Coding'!$D$25,'Budget 24-25'!A66)))&amp;", "&amp;(ISNUMBER(SEARCH('Backend Coding'!$D$26,'Budget 24-25'!A66)))</f>
        <v>FALSE, FALSE, FALSE, FALSE, FALSE, FALSE, FALSE, FALSE, FALSE, FALSE, FALSE, FALSE, FALSE, FALSE, FALSE, FALSE, FALSE, FALSE, FALSE, FALSE, FALSE, FALSE, FALSE, FALSE, FALSE</v>
      </c>
      <c r="S66" s="69" t="str">
        <f>(ISNUMBER(SEARCH('Backend Coding'!$F$2,'Budget 24-25'!A66)))&amp;", "&amp;(ISNUMBER(SEARCH('Backend Coding'!$F$3,'Budget 24-25'!A66)))&amp;", "&amp;(ISNUMBER(SEARCH('Backend Coding'!$F$4,'Budget 24-25'!A66)))&amp;", "&amp;(ISNUMBER(SEARCH('Backend Coding'!$F$5,'Budget 24-25'!A66)))&amp;", "&amp;(ISNUMBER(SEARCH('Backend Coding'!$F$6,'Budget 24-25'!A66)))&amp;", "&amp;(ISNUMBER(SEARCH('Backend Coding'!$F$7,'Budget 24-25'!A66)))&amp;", "&amp;(ISNUMBER(SEARCH('Backend Coding'!$F$8,'Budget 24-25'!A66)))&amp;", "&amp;(ISNUMBER(SEARCH('Backend Coding'!$F$9,'Budget 24-25'!A66)))&amp;", "&amp;(ISNUMBER(SEARCH('Backend Coding'!$F$10,'Budget 24-25'!A66)))&amp;", "&amp;(ISNUMBER(SEARCH('Backend Coding'!$F$11,'Budget 24-25'!A66)))&amp;", "&amp;(ISNUMBER(SEARCH('Backend Coding'!$F$12,'Budget 24-25'!A66)))&amp;", "&amp;(ISNUMBER(SEARCH('Backend Coding'!$F$13,'Budget 24-25'!A66)))&amp;", "&amp;(ISNUMBER(SEARCH('Backend Coding'!$F$14,'Budget 24-25'!A66)))&amp;", "&amp;(ISNUMBER(SEARCH('Backend Coding'!$F$15,'Budget 24-25'!A66)))&amp;", "&amp;(ISNUMBER(SEARCH('Backend Coding'!$F$16,'Budget 24-25'!A66)))&amp;", "&amp;(ISNUMBER(SEARCH('Backend Coding'!$F$17,'Budget 24-25'!A66)))&amp;", "&amp;(ISNUMBER(SEARCH('Backend Coding'!$F$18,'Budget 24-25'!A66)))&amp;", "&amp;(ISNUMBER(SEARCH('Backend Coding'!$F$19,'Budget 24-25'!A66)))&amp;", "&amp;(ISNUMBER(SEARCH('Backend Coding'!$F$20,'Budget 24-25'!A66)))&amp;", "&amp;(ISNUMBER(SEARCH('Backend Coding'!$F$21,'Budget 24-25'!A66)))&amp;", "&amp;(ISNUMBER(SEARCH('Backend Coding'!$F$22,'Budget 24-25'!A66)))&amp;", "&amp;(ISNUMBER(SEARCH('Backend Coding'!$F$23,'Budget 24-25'!A66)))&amp;", "&amp;(ISNUMBER(SEARCH('Backend Coding'!$F$24,'Budget 24-25'!A66)))&amp;", "&amp;(ISNUMBER(SEARCH('Backend Coding'!$F$25,'Budget 24-25'!A66)))&amp;", "&amp;(ISNUMBER(SEARCH('Backend Coding'!$F$26,'Budget 24-25'!A66)))</f>
        <v>FALSE, FALSE, FALSE, FALSE, FALSE, FALSE, FALSE, FALSE, FALSE, FALSE, FALSE, FALSE, FALSE, FALSE, FALSE, FALSE, FALSE, FALSE, FALSE, FALSE, FALSE, FALSE, FALSE, FALSE, FALSE</v>
      </c>
      <c r="T66" s="69" t="str">
        <f>(ISNUMBER(SEARCH('Backend Coding'!$H$2,'Budget 24-25'!A66)))&amp;", "&amp;(ISNUMBER(SEARCH('Backend Coding'!$H$3,'Budget 24-25'!A66)))&amp;", "&amp;(ISNUMBER(SEARCH('Backend Coding'!$H$4,'Budget 24-25'!A66)))&amp;", "&amp;(ISNUMBER(SEARCH('Backend Coding'!$H$5,'Budget 24-25'!A66)))&amp;", "&amp;(ISNUMBER(SEARCH('Backend Coding'!$H$6,'Budget 24-25'!A66)))&amp;", "&amp;(ISNUMBER(SEARCH('Backend Coding'!$H$7,'Budget 24-25'!A66)))&amp;", "&amp;(ISNUMBER(SEARCH('Backend Coding'!$H$8,'Budget 24-25'!A66)))&amp;", "&amp;(ISNUMBER(SEARCH('Backend Coding'!$H$9,'Budget 24-25'!A66)))&amp;", "&amp;(ISNUMBER(SEARCH('Backend Coding'!$H$10,'Budget 24-25'!A66)))&amp;", "&amp;(ISNUMBER(SEARCH('Backend Coding'!$H$11,'Budget 24-25'!A66)))&amp;", "&amp;(ISNUMBER(SEARCH('Backend Coding'!$H$12,'Budget 24-25'!A66)))&amp;", "&amp;(ISNUMBER(SEARCH('Backend Coding'!$H$13,'Budget 24-25'!A66)))&amp;", "&amp;(ISNUMBER(SEARCH('Backend Coding'!$H$14,'Budget 24-25'!A66)))&amp;", "&amp;(ISNUMBER(SEARCH('Backend Coding'!$H$15,'Budget 24-25'!A66)))&amp;", "&amp;(ISNUMBER(SEARCH('Backend Coding'!$H$16,'Budget 24-25'!A66)))&amp;", "&amp;(ISNUMBER(SEARCH('Backend Coding'!$H$17,'Budget 24-25'!A66)))&amp;", "&amp;(ISNUMBER(SEARCH('Backend Coding'!$H$18,'Budget 24-25'!A66)))&amp;", "&amp;(ISNUMBER(SEARCH('Backend Coding'!$H$19,'Budget 24-25'!A66)))&amp;", "&amp;(ISNUMBER(SEARCH('Backend Coding'!$H$20,'Budget 24-25'!A66)))&amp;", "&amp;(ISNUMBER(SEARCH('Backend Coding'!$H$21,'Budget 24-25'!A66)))&amp;", "&amp;(ISNUMBER(SEARCH('Backend Coding'!$H$22,'Budget 24-25'!A66)))&amp;", "&amp;(ISNUMBER(SEARCH('Backend Coding'!$H$23,'Budget 24-25'!A66)))&amp;", "&amp;(ISNUMBER(SEARCH('Backend Coding'!$H$24,'Budget 24-25'!A66)))&amp;", "&amp;(ISNUMBER(SEARCH('Backend Coding'!$H$25,'Budget 24-25'!A66)))&amp;", "&amp;(ISNUMBER(SEARCH('Backend Coding'!$H$26,'Budget 24-25'!A66)))</f>
        <v>FALSE, FALSE, FALSE, FALSE, FALSE, FALSE, FALSE, FALSE, FALSE, FALSE, FALSE, FALSE, FALSE, FALSE, FALSE, FALSE, FALSE, FALSE, FALSE, FALSE, FALSE, FALSE, FALSE, FALSE, FALSE</v>
      </c>
      <c r="U66" s="69" t="str">
        <f>(ISNUMBER(SEARCH('Backend Coding'!$J$2,'Budget 24-25'!A66)))&amp;", "&amp;(ISNUMBER(SEARCH('Backend Coding'!$J$3,'Budget 24-25'!A66)))&amp;", "&amp;(ISNUMBER(SEARCH('Backend Coding'!$J$4,'Budget 24-25'!A66)))&amp;", "&amp;(ISNUMBER(SEARCH('Backend Coding'!$J$5,'Budget 24-25'!A66)))&amp;", "&amp;(ISNUMBER(SEARCH('Backend Coding'!$J$6,'Budget 24-25'!A66)))&amp;", "&amp;(ISNUMBER(SEARCH('Backend Coding'!$J$7,'Budget 24-25'!A66)))&amp;", "&amp;(ISNUMBER(SEARCH('Backend Coding'!$J$8,'Budget 24-25'!A66)))&amp;", "&amp;(ISNUMBER(SEARCH('Backend Coding'!$J$9,'Budget 24-25'!A66)))&amp;", "&amp;(ISNUMBER(SEARCH('Backend Coding'!$J$10,'Budget 24-25'!A66)))&amp;", "&amp;(ISNUMBER(SEARCH('Backend Coding'!$J$11,'Budget 24-25'!A66)))&amp;", "&amp;(ISNUMBER(SEARCH('Backend Coding'!$J$12,'Budget 24-25'!A66)))&amp;", "&amp;(ISNUMBER(SEARCH('Backend Coding'!$J$13,'Budget 24-25'!A66)))&amp;", "&amp;(ISNUMBER(SEARCH('Backend Coding'!$J$14,'Budget 24-25'!A66)))&amp;", "&amp;(ISNUMBER(SEARCH('Backend Coding'!$J$15,'Budget 24-25'!A66)))&amp;", "&amp;(ISNUMBER(SEARCH('Backend Coding'!$J$16,'Budget 24-25'!A66)))&amp;", "&amp;(ISNUMBER(SEARCH('Backend Coding'!$J$17,'Budget 24-25'!A66)))&amp;", "&amp;(ISNUMBER(SEARCH('Backend Coding'!$J$18,'Budget 24-25'!A66)))&amp;", "&amp;(ISNUMBER(SEARCH('Backend Coding'!$J$19,'Budget 24-25'!A66)))&amp;", "&amp;(ISNUMBER(SEARCH('Backend Coding'!$J$20,'Budget 24-25'!A66)))&amp;", "&amp;(ISNUMBER(SEARCH('Backend Coding'!$J$21,'Budget 24-25'!A66)))&amp;", "&amp;(ISNUMBER(SEARCH('Backend Coding'!$J$22,'Budget 24-25'!A66)))&amp;", "&amp;(ISNUMBER(SEARCH('Backend Coding'!$J$23,'Budget 24-25'!A66)))&amp;", "&amp;(ISNUMBER(SEARCH('Backend Coding'!$J$24,'Budget 24-25'!A66)))&amp;", "&amp;(ISNUMBER(SEARCH('Backend Coding'!$J$25,'Budget 24-25'!A66)))&amp;", "&amp;(ISNUMBER(SEARCH('Backend Coding'!$J$26,'Budget 24-25'!A66)))</f>
        <v>FALSE, FALSE, FALSE, FALSE, FALSE, FALSE, FALSE, FALSE, FALSE, FALSE, FALSE, FALSE, FALSE, FALSE, FALSE, FALSE, FALSE, FALSE, FALSE, FALSE, FALSE, FALSE, FALSE, FALSE, FALSE</v>
      </c>
    </row>
    <row r="67" spans="1:21" ht="14.25" customHeight="1">
      <c r="A67" s="86"/>
      <c r="B67" s="86"/>
      <c r="C67" s="86"/>
      <c r="D67" s="86"/>
      <c r="E67" s="53"/>
      <c r="F67" s="86"/>
      <c r="G67" s="86"/>
      <c r="H67" s="86"/>
      <c r="I67" s="86"/>
      <c r="J67" s="86"/>
      <c r="K67" s="62"/>
      <c r="L67" s="62"/>
      <c r="M67" s="62"/>
      <c r="N67" s="62"/>
      <c r="O67" s="62"/>
      <c r="P67" s="46">
        <f t="shared" si="0"/>
        <v>0</v>
      </c>
      <c r="Q67" s="69" t="str">
        <f>(ISNUMBER(SEARCH('Backend Coding'!$B$2,'Budget 24-25'!A67)))&amp;", "&amp;(ISNUMBER(SEARCH('Backend Coding'!$B$3,'Budget 24-25'!A67)))&amp;", "&amp;(ISNUMBER(SEARCH('Backend Coding'!$B$4,'Budget 24-25'!A67)))&amp;", "&amp;(ISNUMBER(SEARCH('Backend Coding'!$B$5,'Budget 24-25'!A67)))&amp;", "&amp;(ISNUMBER(SEARCH('Backend Coding'!$B$6,'Budget 24-25'!A67)))&amp;", "&amp;(ISNUMBER(SEARCH('Backend Coding'!$B$7,'Budget 24-25'!A67)))&amp;", "&amp;(ISNUMBER(SEARCH('Backend Coding'!$B$8,'Budget 24-25'!A67)))&amp;", "&amp;(ISNUMBER(SEARCH('Backend Coding'!$B$9,'Budget 24-25'!A67)))&amp;", "&amp;(ISNUMBER(SEARCH('Backend Coding'!$B$10,'Budget 24-25'!A67)))&amp;", "&amp;(ISNUMBER(SEARCH('Backend Coding'!$B$11,'Budget 24-25'!A67)))&amp;", "&amp;(ISNUMBER(SEARCH('Backend Coding'!$B$12,'Budget 24-25'!A67)))&amp;", "&amp;(ISNUMBER(SEARCH('Backend Coding'!$B$13,'Budget 24-25'!A67)))&amp;", "&amp;(ISNUMBER(SEARCH('Backend Coding'!$B$14,'Budget 24-25'!A67)))&amp;", "&amp;(ISNUMBER(SEARCH('Backend Coding'!$B$15,'Budget 24-25'!A67)))&amp;", "&amp;(ISNUMBER(SEARCH('Backend Coding'!$B$16,'Budget 24-25'!A67)))&amp;", "&amp;(ISNUMBER(SEARCH('Backend Coding'!$B$17,'Budget 24-25'!A67)))&amp;", "&amp;(ISNUMBER(SEARCH('Backend Coding'!$B$18,'Budget 24-25'!A67)))&amp;", "&amp;(ISNUMBER(SEARCH('Backend Coding'!$B$19,'Budget 24-25'!A67)))&amp;", "&amp;(ISNUMBER(SEARCH('Backend Coding'!$B$20,'Budget 24-25'!A67)))&amp;", "&amp;(ISNUMBER(SEARCH('Backend Coding'!$B$21,'Budget 24-25'!A67)))&amp;", "&amp;(ISNUMBER(SEARCH('Backend Coding'!$B$22,'Budget 24-25'!A67)))&amp;", "&amp;(ISNUMBER(SEARCH('Backend Coding'!$B$23,'Budget 24-25'!A67)))&amp;", "&amp;(ISNUMBER(SEARCH('Backend Coding'!$B$24,'Budget 24-25'!A67)))&amp;", "&amp;(ISNUMBER(SEARCH('Backend Coding'!$B$25,'Budget 24-25'!A67)))&amp;", "&amp;(ISNUMBER(SEARCH('Backend Coding'!$B$26,'Budget 24-25'!A67)))</f>
        <v>FALSE, FALSE, FALSE, FALSE, FALSE, FALSE, FALSE, FALSE, FALSE, FALSE, FALSE, FALSE, FALSE, FALSE, FALSE, FALSE, FALSE, FALSE, FALSE, FALSE, FALSE, FALSE, FALSE, FALSE, FALSE</v>
      </c>
      <c r="R67" s="69" t="str">
        <f>(ISNUMBER(SEARCH('Backend Coding'!$D$2,'Budget 24-25'!A67)))&amp;", "&amp;(ISNUMBER(SEARCH('Backend Coding'!$D$3,'Budget 24-25'!A67)))&amp;", "&amp;(ISNUMBER(SEARCH('Backend Coding'!$D$4,'Budget 24-25'!A67)))&amp;", "&amp;(ISNUMBER(SEARCH('Backend Coding'!$D$5,'Budget 24-25'!A67)))&amp;", "&amp;(ISNUMBER(SEARCH('Backend Coding'!$D$6,'Budget 24-25'!A67)))&amp;", "&amp;(ISNUMBER(SEARCH('Backend Coding'!$D$7,'Budget 24-25'!A67)))&amp;", "&amp;(ISNUMBER(SEARCH('Backend Coding'!$D$8,'Budget 24-25'!A67)))&amp;", "&amp;(ISNUMBER(SEARCH('Backend Coding'!$D$9,'Budget 24-25'!A67)))&amp;", "&amp;(ISNUMBER(SEARCH('Backend Coding'!$D$10,'Budget 24-25'!A67)))&amp;", "&amp;(ISNUMBER(SEARCH('Backend Coding'!$D$11,'Budget 24-25'!A67)))&amp;", "&amp;(ISNUMBER(SEARCH('Backend Coding'!$D$12,'Budget 24-25'!A67)))&amp;", "&amp;(ISNUMBER(SEARCH('Backend Coding'!$D$13,'Budget 24-25'!A67)))&amp;", "&amp;(ISNUMBER(SEARCH('Backend Coding'!$D$14,'Budget 24-25'!A67)))&amp;", "&amp;(ISNUMBER(SEARCH('Backend Coding'!$D$15,'Budget 24-25'!A67)))&amp;", "&amp;(ISNUMBER(SEARCH('Backend Coding'!$D$16,'Budget 24-25'!A67)))&amp;", "&amp;(ISNUMBER(SEARCH('Backend Coding'!$D$17,'Budget 24-25'!A67)))&amp;", "&amp;(ISNUMBER(SEARCH('Backend Coding'!$D$18,'Budget 24-25'!A67)))&amp;", "&amp;(ISNUMBER(SEARCH('Backend Coding'!$D$19,'Budget 24-25'!A67)))&amp;", "&amp;(ISNUMBER(SEARCH('Backend Coding'!$D$20,'Budget 24-25'!A67)))&amp;", "&amp;(ISNUMBER(SEARCH('Backend Coding'!$D$21,'Budget 24-25'!A67)))&amp;", "&amp;(ISNUMBER(SEARCH('Backend Coding'!$D$22,'Budget 24-25'!A67)))&amp;", "&amp;(ISNUMBER(SEARCH('Backend Coding'!$D$23,'Budget 24-25'!A67)))&amp;", "&amp;(ISNUMBER(SEARCH('Backend Coding'!$D$24,'Budget 24-25'!A67)))&amp;", "&amp;(ISNUMBER(SEARCH('Backend Coding'!$D$25,'Budget 24-25'!A67)))&amp;", "&amp;(ISNUMBER(SEARCH('Backend Coding'!$D$26,'Budget 24-25'!A67)))</f>
        <v>FALSE, FALSE, FALSE, FALSE, FALSE, FALSE, FALSE, FALSE, FALSE, FALSE, FALSE, FALSE, FALSE, FALSE, FALSE, FALSE, FALSE, FALSE, FALSE, FALSE, FALSE, FALSE, FALSE, FALSE, FALSE</v>
      </c>
      <c r="S67" s="69" t="str">
        <f>(ISNUMBER(SEARCH('Backend Coding'!$F$2,'Budget 24-25'!A67)))&amp;", "&amp;(ISNUMBER(SEARCH('Backend Coding'!$F$3,'Budget 24-25'!A67)))&amp;", "&amp;(ISNUMBER(SEARCH('Backend Coding'!$F$4,'Budget 24-25'!A67)))&amp;", "&amp;(ISNUMBER(SEARCH('Backend Coding'!$F$5,'Budget 24-25'!A67)))&amp;", "&amp;(ISNUMBER(SEARCH('Backend Coding'!$F$6,'Budget 24-25'!A67)))&amp;", "&amp;(ISNUMBER(SEARCH('Backend Coding'!$F$7,'Budget 24-25'!A67)))&amp;", "&amp;(ISNUMBER(SEARCH('Backend Coding'!$F$8,'Budget 24-25'!A67)))&amp;", "&amp;(ISNUMBER(SEARCH('Backend Coding'!$F$9,'Budget 24-25'!A67)))&amp;", "&amp;(ISNUMBER(SEARCH('Backend Coding'!$F$10,'Budget 24-25'!A67)))&amp;", "&amp;(ISNUMBER(SEARCH('Backend Coding'!$F$11,'Budget 24-25'!A67)))&amp;", "&amp;(ISNUMBER(SEARCH('Backend Coding'!$F$12,'Budget 24-25'!A67)))&amp;", "&amp;(ISNUMBER(SEARCH('Backend Coding'!$F$13,'Budget 24-25'!A67)))&amp;", "&amp;(ISNUMBER(SEARCH('Backend Coding'!$F$14,'Budget 24-25'!A67)))&amp;", "&amp;(ISNUMBER(SEARCH('Backend Coding'!$F$15,'Budget 24-25'!A67)))&amp;", "&amp;(ISNUMBER(SEARCH('Backend Coding'!$F$16,'Budget 24-25'!A67)))&amp;", "&amp;(ISNUMBER(SEARCH('Backend Coding'!$F$17,'Budget 24-25'!A67)))&amp;", "&amp;(ISNUMBER(SEARCH('Backend Coding'!$F$18,'Budget 24-25'!A67)))&amp;", "&amp;(ISNUMBER(SEARCH('Backend Coding'!$F$19,'Budget 24-25'!A67)))&amp;", "&amp;(ISNUMBER(SEARCH('Backend Coding'!$F$20,'Budget 24-25'!A67)))&amp;", "&amp;(ISNUMBER(SEARCH('Backend Coding'!$F$21,'Budget 24-25'!A67)))&amp;", "&amp;(ISNUMBER(SEARCH('Backend Coding'!$F$22,'Budget 24-25'!A67)))&amp;", "&amp;(ISNUMBER(SEARCH('Backend Coding'!$F$23,'Budget 24-25'!A67)))&amp;", "&amp;(ISNUMBER(SEARCH('Backend Coding'!$F$24,'Budget 24-25'!A67)))&amp;", "&amp;(ISNUMBER(SEARCH('Backend Coding'!$F$25,'Budget 24-25'!A67)))&amp;", "&amp;(ISNUMBER(SEARCH('Backend Coding'!$F$26,'Budget 24-25'!A67)))</f>
        <v>FALSE, FALSE, FALSE, FALSE, FALSE, FALSE, FALSE, FALSE, FALSE, FALSE, FALSE, FALSE, FALSE, FALSE, FALSE, FALSE, FALSE, FALSE, FALSE, FALSE, FALSE, FALSE, FALSE, FALSE, FALSE</v>
      </c>
      <c r="T67" s="69" t="str">
        <f>(ISNUMBER(SEARCH('Backend Coding'!$H$2,'Budget 24-25'!A67)))&amp;", "&amp;(ISNUMBER(SEARCH('Backend Coding'!$H$3,'Budget 24-25'!A67)))&amp;", "&amp;(ISNUMBER(SEARCH('Backend Coding'!$H$4,'Budget 24-25'!A67)))&amp;", "&amp;(ISNUMBER(SEARCH('Backend Coding'!$H$5,'Budget 24-25'!A67)))&amp;", "&amp;(ISNUMBER(SEARCH('Backend Coding'!$H$6,'Budget 24-25'!A67)))&amp;", "&amp;(ISNUMBER(SEARCH('Backend Coding'!$H$7,'Budget 24-25'!A67)))&amp;", "&amp;(ISNUMBER(SEARCH('Backend Coding'!$H$8,'Budget 24-25'!A67)))&amp;", "&amp;(ISNUMBER(SEARCH('Backend Coding'!$H$9,'Budget 24-25'!A67)))&amp;", "&amp;(ISNUMBER(SEARCH('Backend Coding'!$H$10,'Budget 24-25'!A67)))&amp;", "&amp;(ISNUMBER(SEARCH('Backend Coding'!$H$11,'Budget 24-25'!A67)))&amp;", "&amp;(ISNUMBER(SEARCH('Backend Coding'!$H$12,'Budget 24-25'!A67)))&amp;", "&amp;(ISNUMBER(SEARCH('Backend Coding'!$H$13,'Budget 24-25'!A67)))&amp;", "&amp;(ISNUMBER(SEARCH('Backend Coding'!$H$14,'Budget 24-25'!A67)))&amp;", "&amp;(ISNUMBER(SEARCH('Backend Coding'!$H$15,'Budget 24-25'!A67)))&amp;", "&amp;(ISNUMBER(SEARCH('Backend Coding'!$H$16,'Budget 24-25'!A67)))&amp;", "&amp;(ISNUMBER(SEARCH('Backend Coding'!$H$17,'Budget 24-25'!A67)))&amp;", "&amp;(ISNUMBER(SEARCH('Backend Coding'!$H$18,'Budget 24-25'!A67)))&amp;", "&amp;(ISNUMBER(SEARCH('Backend Coding'!$H$19,'Budget 24-25'!A67)))&amp;", "&amp;(ISNUMBER(SEARCH('Backend Coding'!$H$20,'Budget 24-25'!A67)))&amp;", "&amp;(ISNUMBER(SEARCH('Backend Coding'!$H$21,'Budget 24-25'!A67)))&amp;", "&amp;(ISNUMBER(SEARCH('Backend Coding'!$H$22,'Budget 24-25'!A67)))&amp;", "&amp;(ISNUMBER(SEARCH('Backend Coding'!$H$23,'Budget 24-25'!A67)))&amp;", "&amp;(ISNUMBER(SEARCH('Backend Coding'!$H$24,'Budget 24-25'!A67)))&amp;", "&amp;(ISNUMBER(SEARCH('Backend Coding'!$H$25,'Budget 24-25'!A67)))&amp;", "&amp;(ISNUMBER(SEARCH('Backend Coding'!$H$26,'Budget 24-25'!A67)))</f>
        <v>FALSE, FALSE, FALSE, FALSE, FALSE, FALSE, FALSE, FALSE, FALSE, FALSE, FALSE, FALSE, FALSE, FALSE, FALSE, FALSE, FALSE, FALSE, FALSE, FALSE, FALSE, FALSE, FALSE, FALSE, FALSE</v>
      </c>
      <c r="U67" s="69" t="str">
        <f>(ISNUMBER(SEARCH('Backend Coding'!$J$2,'Budget 24-25'!A67)))&amp;", "&amp;(ISNUMBER(SEARCH('Backend Coding'!$J$3,'Budget 24-25'!A67)))&amp;", "&amp;(ISNUMBER(SEARCH('Backend Coding'!$J$4,'Budget 24-25'!A67)))&amp;", "&amp;(ISNUMBER(SEARCH('Backend Coding'!$J$5,'Budget 24-25'!A67)))&amp;", "&amp;(ISNUMBER(SEARCH('Backend Coding'!$J$6,'Budget 24-25'!A67)))&amp;", "&amp;(ISNUMBER(SEARCH('Backend Coding'!$J$7,'Budget 24-25'!A67)))&amp;", "&amp;(ISNUMBER(SEARCH('Backend Coding'!$J$8,'Budget 24-25'!A67)))&amp;", "&amp;(ISNUMBER(SEARCH('Backend Coding'!$J$9,'Budget 24-25'!A67)))&amp;", "&amp;(ISNUMBER(SEARCH('Backend Coding'!$J$10,'Budget 24-25'!A67)))&amp;", "&amp;(ISNUMBER(SEARCH('Backend Coding'!$J$11,'Budget 24-25'!A67)))&amp;", "&amp;(ISNUMBER(SEARCH('Backend Coding'!$J$12,'Budget 24-25'!A67)))&amp;", "&amp;(ISNUMBER(SEARCH('Backend Coding'!$J$13,'Budget 24-25'!A67)))&amp;", "&amp;(ISNUMBER(SEARCH('Backend Coding'!$J$14,'Budget 24-25'!A67)))&amp;", "&amp;(ISNUMBER(SEARCH('Backend Coding'!$J$15,'Budget 24-25'!A67)))&amp;", "&amp;(ISNUMBER(SEARCH('Backend Coding'!$J$16,'Budget 24-25'!A67)))&amp;", "&amp;(ISNUMBER(SEARCH('Backend Coding'!$J$17,'Budget 24-25'!A67)))&amp;", "&amp;(ISNUMBER(SEARCH('Backend Coding'!$J$18,'Budget 24-25'!A67)))&amp;", "&amp;(ISNUMBER(SEARCH('Backend Coding'!$J$19,'Budget 24-25'!A67)))&amp;", "&amp;(ISNUMBER(SEARCH('Backend Coding'!$J$20,'Budget 24-25'!A67)))&amp;", "&amp;(ISNUMBER(SEARCH('Backend Coding'!$J$21,'Budget 24-25'!A67)))&amp;", "&amp;(ISNUMBER(SEARCH('Backend Coding'!$J$22,'Budget 24-25'!A67)))&amp;", "&amp;(ISNUMBER(SEARCH('Backend Coding'!$J$23,'Budget 24-25'!A67)))&amp;", "&amp;(ISNUMBER(SEARCH('Backend Coding'!$J$24,'Budget 24-25'!A67)))&amp;", "&amp;(ISNUMBER(SEARCH('Backend Coding'!$J$25,'Budget 24-25'!A67)))&amp;", "&amp;(ISNUMBER(SEARCH('Backend Coding'!$J$26,'Budget 24-25'!A67)))</f>
        <v>FALSE, FALSE, FALSE, FALSE, FALSE, FALSE, FALSE, FALSE, FALSE, FALSE, FALSE, FALSE, FALSE, FALSE, FALSE, FALSE, FALSE, FALSE, FALSE, FALSE, FALSE, FALSE, FALSE, FALSE, FALSE</v>
      </c>
    </row>
    <row r="68" spans="1:21" ht="14.25" customHeight="1">
      <c r="A68" s="86"/>
      <c r="B68" s="86"/>
      <c r="C68" s="86"/>
      <c r="D68" s="86"/>
      <c r="E68" s="53"/>
      <c r="F68" s="86"/>
      <c r="G68" s="86"/>
      <c r="H68" s="86"/>
      <c r="I68" s="86"/>
      <c r="J68" s="86"/>
      <c r="K68" s="62"/>
      <c r="L68" s="62"/>
      <c r="M68" s="62"/>
      <c r="N68" s="62"/>
      <c r="O68" s="62"/>
      <c r="P68" s="46">
        <f t="shared" si="0"/>
        <v>0</v>
      </c>
      <c r="Q68" s="69" t="str">
        <f>(ISNUMBER(SEARCH('Backend Coding'!$B$2,'Budget 24-25'!A68)))&amp;", "&amp;(ISNUMBER(SEARCH('Backend Coding'!$B$3,'Budget 24-25'!A68)))&amp;", "&amp;(ISNUMBER(SEARCH('Backend Coding'!$B$4,'Budget 24-25'!A68)))&amp;", "&amp;(ISNUMBER(SEARCH('Backend Coding'!$B$5,'Budget 24-25'!A68)))&amp;", "&amp;(ISNUMBER(SEARCH('Backend Coding'!$B$6,'Budget 24-25'!A68)))&amp;", "&amp;(ISNUMBER(SEARCH('Backend Coding'!$B$7,'Budget 24-25'!A68)))&amp;", "&amp;(ISNUMBER(SEARCH('Backend Coding'!$B$8,'Budget 24-25'!A68)))&amp;", "&amp;(ISNUMBER(SEARCH('Backend Coding'!$B$9,'Budget 24-25'!A68)))&amp;", "&amp;(ISNUMBER(SEARCH('Backend Coding'!$B$10,'Budget 24-25'!A68)))&amp;", "&amp;(ISNUMBER(SEARCH('Backend Coding'!$B$11,'Budget 24-25'!A68)))&amp;", "&amp;(ISNUMBER(SEARCH('Backend Coding'!$B$12,'Budget 24-25'!A68)))&amp;", "&amp;(ISNUMBER(SEARCH('Backend Coding'!$B$13,'Budget 24-25'!A68)))&amp;", "&amp;(ISNUMBER(SEARCH('Backend Coding'!$B$14,'Budget 24-25'!A68)))&amp;", "&amp;(ISNUMBER(SEARCH('Backend Coding'!$B$15,'Budget 24-25'!A68)))&amp;", "&amp;(ISNUMBER(SEARCH('Backend Coding'!$B$16,'Budget 24-25'!A68)))&amp;", "&amp;(ISNUMBER(SEARCH('Backend Coding'!$B$17,'Budget 24-25'!A68)))&amp;", "&amp;(ISNUMBER(SEARCH('Backend Coding'!$B$18,'Budget 24-25'!A68)))&amp;", "&amp;(ISNUMBER(SEARCH('Backend Coding'!$B$19,'Budget 24-25'!A68)))&amp;", "&amp;(ISNUMBER(SEARCH('Backend Coding'!$B$20,'Budget 24-25'!A68)))&amp;", "&amp;(ISNUMBER(SEARCH('Backend Coding'!$B$21,'Budget 24-25'!A68)))&amp;", "&amp;(ISNUMBER(SEARCH('Backend Coding'!$B$22,'Budget 24-25'!A68)))&amp;", "&amp;(ISNUMBER(SEARCH('Backend Coding'!$B$23,'Budget 24-25'!A68)))&amp;", "&amp;(ISNUMBER(SEARCH('Backend Coding'!$B$24,'Budget 24-25'!A68)))&amp;", "&amp;(ISNUMBER(SEARCH('Backend Coding'!$B$25,'Budget 24-25'!A68)))&amp;", "&amp;(ISNUMBER(SEARCH('Backend Coding'!$B$26,'Budget 24-25'!A68)))</f>
        <v>FALSE, FALSE, FALSE, FALSE, FALSE, FALSE, FALSE, FALSE, FALSE, FALSE, FALSE, FALSE, FALSE, FALSE, FALSE, FALSE, FALSE, FALSE, FALSE, FALSE, FALSE, FALSE, FALSE, FALSE, FALSE</v>
      </c>
      <c r="R68" s="69" t="str">
        <f>(ISNUMBER(SEARCH('Backend Coding'!$D$2,'Budget 24-25'!A68)))&amp;", "&amp;(ISNUMBER(SEARCH('Backend Coding'!$D$3,'Budget 24-25'!A68)))&amp;", "&amp;(ISNUMBER(SEARCH('Backend Coding'!$D$4,'Budget 24-25'!A68)))&amp;", "&amp;(ISNUMBER(SEARCH('Backend Coding'!$D$5,'Budget 24-25'!A68)))&amp;", "&amp;(ISNUMBER(SEARCH('Backend Coding'!$D$6,'Budget 24-25'!A68)))&amp;", "&amp;(ISNUMBER(SEARCH('Backend Coding'!$D$7,'Budget 24-25'!A68)))&amp;", "&amp;(ISNUMBER(SEARCH('Backend Coding'!$D$8,'Budget 24-25'!A68)))&amp;", "&amp;(ISNUMBER(SEARCH('Backend Coding'!$D$9,'Budget 24-25'!A68)))&amp;", "&amp;(ISNUMBER(SEARCH('Backend Coding'!$D$10,'Budget 24-25'!A68)))&amp;", "&amp;(ISNUMBER(SEARCH('Backend Coding'!$D$11,'Budget 24-25'!A68)))&amp;", "&amp;(ISNUMBER(SEARCH('Backend Coding'!$D$12,'Budget 24-25'!A68)))&amp;", "&amp;(ISNUMBER(SEARCH('Backend Coding'!$D$13,'Budget 24-25'!A68)))&amp;", "&amp;(ISNUMBER(SEARCH('Backend Coding'!$D$14,'Budget 24-25'!A68)))&amp;", "&amp;(ISNUMBER(SEARCH('Backend Coding'!$D$15,'Budget 24-25'!A68)))&amp;", "&amp;(ISNUMBER(SEARCH('Backend Coding'!$D$16,'Budget 24-25'!A68)))&amp;", "&amp;(ISNUMBER(SEARCH('Backend Coding'!$D$17,'Budget 24-25'!A68)))&amp;", "&amp;(ISNUMBER(SEARCH('Backend Coding'!$D$18,'Budget 24-25'!A68)))&amp;", "&amp;(ISNUMBER(SEARCH('Backend Coding'!$D$19,'Budget 24-25'!A68)))&amp;", "&amp;(ISNUMBER(SEARCH('Backend Coding'!$D$20,'Budget 24-25'!A68)))&amp;", "&amp;(ISNUMBER(SEARCH('Backend Coding'!$D$21,'Budget 24-25'!A68)))&amp;", "&amp;(ISNUMBER(SEARCH('Backend Coding'!$D$22,'Budget 24-25'!A68)))&amp;", "&amp;(ISNUMBER(SEARCH('Backend Coding'!$D$23,'Budget 24-25'!A68)))&amp;", "&amp;(ISNUMBER(SEARCH('Backend Coding'!$D$24,'Budget 24-25'!A68)))&amp;", "&amp;(ISNUMBER(SEARCH('Backend Coding'!$D$25,'Budget 24-25'!A68)))&amp;", "&amp;(ISNUMBER(SEARCH('Backend Coding'!$D$26,'Budget 24-25'!A68)))</f>
        <v>FALSE, FALSE, FALSE, FALSE, FALSE, FALSE, FALSE, FALSE, FALSE, FALSE, FALSE, FALSE, FALSE, FALSE, FALSE, FALSE, FALSE, FALSE, FALSE, FALSE, FALSE, FALSE, FALSE, FALSE, FALSE</v>
      </c>
      <c r="S68" s="69" t="str">
        <f>(ISNUMBER(SEARCH('Backend Coding'!$F$2,'Budget 24-25'!A68)))&amp;", "&amp;(ISNUMBER(SEARCH('Backend Coding'!$F$3,'Budget 24-25'!A68)))&amp;", "&amp;(ISNUMBER(SEARCH('Backend Coding'!$F$4,'Budget 24-25'!A68)))&amp;", "&amp;(ISNUMBER(SEARCH('Backend Coding'!$F$5,'Budget 24-25'!A68)))&amp;", "&amp;(ISNUMBER(SEARCH('Backend Coding'!$F$6,'Budget 24-25'!A68)))&amp;", "&amp;(ISNUMBER(SEARCH('Backend Coding'!$F$7,'Budget 24-25'!A68)))&amp;", "&amp;(ISNUMBER(SEARCH('Backend Coding'!$F$8,'Budget 24-25'!A68)))&amp;", "&amp;(ISNUMBER(SEARCH('Backend Coding'!$F$9,'Budget 24-25'!A68)))&amp;", "&amp;(ISNUMBER(SEARCH('Backend Coding'!$F$10,'Budget 24-25'!A68)))&amp;", "&amp;(ISNUMBER(SEARCH('Backend Coding'!$F$11,'Budget 24-25'!A68)))&amp;", "&amp;(ISNUMBER(SEARCH('Backend Coding'!$F$12,'Budget 24-25'!A68)))&amp;", "&amp;(ISNUMBER(SEARCH('Backend Coding'!$F$13,'Budget 24-25'!A68)))&amp;", "&amp;(ISNUMBER(SEARCH('Backend Coding'!$F$14,'Budget 24-25'!A68)))&amp;", "&amp;(ISNUMBER(SEARCH('Backend Coding'!$F$15,'Budget 24-25'!A68)))&amp;", "&amp;(ISNUMBER(SEARCH('Backend Coding'!$F$16,'Budget 24-25'!A68)))&amp;", "&amp;(ISNUMBER(SEARCH('Backend Coding'!$F$17,'Budget 24-25'!A68)))&amp;", "&amp;(ISNUMBER(SEARCH('Backend Coding'!$F$18,'Budget 24-25'!A68)))&amp;", "&amp;(ISNUMBER(SEARCH('Backend Coding'!$F$19,'Budget 24-25'!A68)))&amp;", "&amp;(ISNUMBER(SEARCH('Backend Coding'!$F$20,'Budget 24-25'!A68)))&amp;", "&amp;(ISNUMBER(SEARCH('Backend Coding'!$F$21,'Budget 24-25'!A68)))&amp;", "&amp;(ISNUMBER(SEARCH('Backend Coding'!$F$22,'Budget 24-25'!A68)))&amp;", "&amp;(ISNUMBER(SEARCH('Backend Coding'!$F$23,'Budget 24-25'!A68)))&amp;", "&amp;(ISNUMBER(SEARCH('Backend Coding'!$F$24,'Budget 24-25'!A68)))&amp;", "&amp;(ISNUMBER(SEARCH('Backend Coding'!$F$25,'Budget 24-25'!A68)))&amp;", "&amp;(ISNUMBER(SEARCH('Backend Coding'!$F$26,'Budget 24-25'!A68)))</f>
        <v>FALSE, FALSE, FALSE, FALSE, FALSE, FALSE, FALSE, FALSE, FALSE, FALSE, FALSE, FALSE, FALSE, FALSE, FALSE, FALSE, FALSE, FALSE, FALSE, FALSE, FALSE, FALSE, FALSE, FALSE, FALSE</v>
      </c>
      <c r="T68" s="69" t="str">
        <f>(ISNUMBER(SEARCH('Backend Coding'!$H$2,'Budget 24-25'!A68)))&amp;", "&amp;(ISNUMBER(SEARCH('Backend Coding'!$H$3,'Budget 24-25'!A68)))&amp;", "&amp;(ISNUMBER(SEARCH('Backend Coding'!$H$4,'Budget 24-25'!A68)))&amp;", "&amp;(ISNUMBER(SEARCH('Backend Coding'!$H$5,'Budget 24-25'!A68)))&amp;", "&amp;(ISNUMBER(SEARCH('Backend Coding'!$H$6,'Budget 24-25'!A68)))&amp;", "&amp;(ISNUMBER(SEARCH('Backend Coding'!$H$7,'Budget 24-25'!A68)))&amp;", "&amp;(ISNUMBER(SEARCH('Backend Coding'!$H$8,'Budget 24-25'!A68)))&amp;", "&amp;(ISNUMBER(SEARCH('Backend Coding'!$H$9,'Budget 24-25'!A68)))&amp;", "&amp;(ISNUMBER(SEARCH('Backend Coding'!$H$10,'Budget 24-25'!A68)))&amp;", "&amp;(ISNUMBER(SEARCH('Backend Coding'!$H$11,'Budget 24-25'!A68)))&amp;", "&amp;(ISNUMBER(SEARCH('Backend Coding'!$H$12,'Budget 24-25'!A68)))&amp;", "&amp;(ISNUMBER(SEARCH('Backend Coding'!$H$13,'Budget 24-25'!A68)))&amp;", "&amp;(ISNUMBER(SEARCH('Backend Coding'!$H$14,'Budget 24-25'!A68)))&amp;", "&amp;(ISNUMBER(SEARCH('Backend Coding'!$H$15,'Budget 24-25'!A68)))&amp;", "&amp;(ISNUMBER(SEARCH('Backend Coding'!$H$16,'Budget 24-25'!A68)))&amp;", "&amp;(ISNUMBER(SEARCH('Backend Coding'!$H$17,'Budget 24-25'!A68)))&amp;", "&amp;(ISNUMBER(SEARCH('Backend Coding'!$H$18,'Budget 24-25'!A68)))&amp;", "&amp;(ISNUMBER(SEARCH('Backend Coding'!$H$19,'Budget 24-25'!A68)))&amp;", "&amp;(ISNUMBER(SEARCH('Backend Coding'!$H$20,'Budget 24-25'!A68)))&amp;", "&amp;(ISNUMBER(SEARCH('Backend Coding'!$H$21,'Budget 24-25'!A68)))&amp;", "&amp;(ISNUMBER(SEARCH('Backend Coding'!$H$22,'Budget 24-25'!A68)))&amp;", "&amp;(ISNUMBER(SEARCH('Backend Coding'!$H$23,'Budget 24-25'!A68)))&amp;", "&amp;(ISNUMBER(SEARCH('Backend Coding'!$H$24,'Budget 24-25'!A68)))&amp;", "&amp;(ISNUMBER(SEARCH('Backend Coding'!$H$25,'Budget 24-25'!A68)))&amp;", "&amp;(ISNUMBER(SEARCH('Backend Coding'!$H$26,'Budget 24-25'!A68)))</f>
        <v>FALSE, FALSE, FALSE, FALSE, FALSE, FALSE, FALSE, FALSE, FALSE, FALSE, FALSE, FALSE, FALSE, FALSE, FALSE, FALSE, FALSE, FALSE, FALSE, FALSE, FALSE, FALSE, FALSE, FALSE, FALSE</v>
      </c>
      <c r="U68" s="69" t="str">
        <f>(ISNUMBER(SEARCH('Backend Coding'!$J$2,'Budget 24-25'!A68)))&amp;", "&amp;(ISNUMBER(SEARCH('Backend Coding'!$J$3,'Budget 24-25'!A68)))&amp;", "&amp;(ISNUMBER(SEARCH('Backend Coding'!$J$4,'Budget 24-25'!A68)))&amp;", "&amp;(ISNUMBER(SEARCH('Backend Coding'!$J$5,'Budget 24-25'!A68)))&amp;", "&amp;(ISNUMBER(SEARCH('Backend Coding'!$J$6,'Budget 24-25'!A68)))&amp;", "&amp;(ISNUMBER(SEARCH('Backend Coding'!$J$7,'Budget 24-25'!A68)))&amp;", "&amp;(ISNUMBER(SEARCH('Backend Coding'!$J$8,'Budget 24-25'!A68)))&amp;", "&amp;(ISNUMBER(SEARCH('Backend Coding'!$J$9,'Budget 24-25'!A68)))&amp;", "&amp;(ISNUMBER(SEARCH('Backend Coding'!$J$10,'Budget 24-25'!A68)))&amp;", "&amp;(ISNUMBER(SEARCH('Backend Coding'!$J$11,'Budget 24-25'!A68)))&amp;", "&amp;(ISNUMBER(SEARCH('Backend Coding'!$J$12,'Budget 24-25'!A68)))&amp;", "&amp;(ISNUMBER(SEARCH('Backend Coding'!$J$13,'Budget 24-25'!A68)))&amp;", "&amp;(ISNUMBER(SEARCH('Backend Coding'!$J$14,'Budget 24-25'!A68)))&amp;", "&amp;(ISNUMBER(SEARCH('Backend Coding'!$J$15,'Budget 24-25'!A68)))&amp;", "&amp;(ISNUMBER(SEARCH('Backend Coding'!$J$16,'Budget 24-25'!A68)))&amp;", "&amp;(ISNUMBER(SEARCH('Backend Coding'!$J$17,'Budget 24-25'!A68)))&amp;", "&amp;(ISNUMBER(SEARCH('Backend Coding'!$J$18,'Budget 24-25'!A68)))&amp;", "&amp;(ISNUMBER(SEARCH('Backend Coding'!$J$19,'Budget 24-25'!A68)))&amp;", "&amp;(ISNUMBER(SEARCH('Backend Coding'!$J$20,'Budget 24-25'!A68)))&amp;", "&amp;(ISNUMBER(SEARCH('Backend Coding'!$J$21,'Budget 24-25'!A68)))&amp;", "&amp;(ISNUMBER(SEARCH('Backend Coding'!$J$22,'Budget 24-25'!A68)))&amp;", "&amp;(ISNUMBER(SEARCH('Backend Coding'!$J$23,'Budget 24-25'!A68)))&amp;", "&amp;(ISNUMBER(SEARCH('Backend Coding'!$J$24,'Budget 24-25'!A68)))&amp;", "&amp;(ISNUMBER(SEARCH('Backend Coding'!$J$25,'Budget 24-25'!A68)))&amp;", "&amp;(ISNUMBER(SEARCH('Backend Coding'!$J$26,'Budget 24-25'!A68)))</f>
        <v>FALSE, FALSE, FALSE, FALSE, FALSE, FALSE, FALSE, FALSE, FALSE, FALSE, FALSE, FALSE, FALSE, FALSE, FALSE, FALSE, FALSE, FALSE, FALSE, FALSE, FALSE, FALSE, FALSE, FALSE, FALSE</v>
      </c>
    </row>
    <row r="69" spans="1:21" ht="14.25" customHeight="1">
      <c r="A69" s="86"/>
      <c r="B69" s="86"/>
      <c r="C69" s="86"/>
      <c r="D69" s="86"/>
      <c r="E69" s="53"/>
      <c r="F69" s="86"/>
      <c r="G69" s="86"/>
      <c r="H69" s="86"/>
      <c r="I69" s="86"/>
      <c r="J69" s="86"/>
      <c r="K69" s="62"/>
      <c r="L69" s="62"/>
      <c r="M69" s="62"/>
      <c r="N69" s="62"/>
      <c r="O69" s="62"/>
      <c r="P69" s="46">
        <f t="shared" si="0"/>
        <v>0</v>
      </c>
      <c r="Q69" s="69" t="str">
        <f>(ISNUMBER(SEARCH('Backend Coding'!$B$2,'Budget 24-25'!A69)))&amp;", "&amp;(ISNUMBER(SEARCH('Backend Coding'!$B$3,'Budget 24-25'!A69)))&amp;", "&amp;(ISNUMBER(SEARCH('Backend Coding'!$B$4,'Budget 24-25'!A69)))&amp;", "&amp;(ISNUMBER(SEARCH('Backend Coding'!$B$5,'Budget 24-25'!A69)))&amp;", "&amp;(ISNUMBER(SEARCH('Backend Coding'!$B$6,'Budget 24-25'!A69)))&amp;", "&amp;(ISNUMBER(SEARCH('Backend Coding'!$B$7,'Budget 24-25'!A69)))&amp;", "&amp;(ISNUMBER(SEARCH('Backend Coding'!$B$8,'Budget 24-25'!A69)))&amp;", "&amp;(ISNUMBER(SEARCH('Backend Coding'!$B$9,'Budget 24-25'!A69)))&amp;", "&amp;(ISNUMBER(SEARCH('Backend Coding'!$B$10,'Budget 24-25'!A69)))&amp;", "&amp;(ISNUMBER(SEARCH('Backend Coding'!$B$11,'Budget 24-25'!A69)))&amp;", "&amp;(ISNUMBER(SEARCH('Backend Coding'!$B$12,'Budget 24-25'!A69)))&amp;", "&amp;(ISNUMBER(SEARCH('Backend Coding'!$B$13,'Budget 24-25'!A69)))&amp;", "&amp;(ISNUMBER(SEARCH('Backend Coding'!$B$14,'Budget 24-25'!A69)))&amp;", "&amp;(ISNUMBER(SEARCH('Backend Coding'!$B$15,'Budget 24-25'!A69)))&amp;", "&amp;(ISNUMBER(SEARCH('Backend Coding'!$B$16,'Budget 24-25'!A69)))&amp;", "&amp;(ISNUMBER(SEARCH('Backend Coding'!$B$17,'Budget 24-25'!A69)))&amp;", "&amp;(ISNUMBER(SEARCH('Backend Coding'!$B$18,'Budget 24-25'!A69)))&amp;", "&amp;(ISNUMBER(SEARCH('Backend Coding'!$B$19,'Budget 24-25'!A69)))&amp;", "&amp;(ISNUMBER(SEARCH('Backend Coding'!$B$20,'Budget 24-25'!A69)))&amp;", "&amp;(ISNUMBER(SEARCH('Backend Coding'!$B$21,'Budget 24-25'!A69)))&amp;", "&amp;(ISNUMBER(SEARCH('Backend Coding'!$B$22,'Budget 24-25'!A69)))&amp;", "&amp;(ISNUMBER(SEARCH('Backend Coding'!$B$23,'Budget 24-25'!A69)))&amp;", "&amp;(ISNUMBER(SEARCH('Backend Coding'!$B$24,'Budget 24-25'!A69)))&amp;", "&amp;(ISNUMBER(SEARCH('Backend Coding'!$B$25,'Budget 24-25'!A69)))&amp;", "&amp;(ISNUMBER(SEARCH('Backend Coding'!$B$26,'Budget 24-25'!A69)))</f>
        <v>FALSE, FALSE, FALSE, FALSE, FALSE, FALSE, FALSE, FALSE, FALSE, FALSE, FALSE, FALSE, FALSE, FALSE, FALSE, FALSE, FALSE, FALSE, FALSE, FALSE, FALSE, FALSE, FALSE, FALSE, FALSE</v>
      </c>
      <c r="R69" s="69" t="str">
        <f>(ISNUMBER(SEARCH('Backend Coding'!$D$2,'Budget 24-25'!A69)))&amp;", "&amp;(ISNUMBER(SEARCH('Backend Coding'!$D$3,'Budget 24-25'!A69)))&amp;", "&amp;(ISNUMBER(SEARCH('Backend Coding'!$D$4,'Budget 24-25'!A69)))&amp;", "&amp;(ISNUMBER(SEARCH('Backend Coding'!$D$5,'Budget 24-25'!A69)))&amp;", "&amp;(ISNUMBER(SEARCH('Backend Coding'!$D$6,'Budget 24-25'!A69)))&amp;", "&amp;(ISNUMBER(SEARCH('Backend Coding'!$D$7,'Budget 24-25'!A69)))&amp;", "&amp;(ISNUMBER(SEARCH('Backend Coding'!$D$8,'Budget 24-25'!A69)))&amp;", "&amp;(ISNUMBER(SEARCH('Backend Coding'!$D$9,'Budget 24-25'!A69)))&amp;", "&amp;(ISNUMBER(SEARCH('Backend Coding'!$D$10,'Budget 24-25'!A69)))&amp;", "&amp;(ISNUMBER(SEARCH('Backend Coding'!$D$11,'Budget 24-25'!A69)))&amp;", "&amp;(ISNUMBER(SEARCH('Backend Coding'!$D$12,'Budget 24-25'!A69)))&amp;", "&amp;(ISNUMBER(SEARCH('Backend Coding'!$D$13,'Budget 24-25'!A69)))&amp;", "&amp;(ISNUMBER(SEARCH('Backend Coding'!$D$14,'Budget 24-25'!A69)))&amp;", "&amp;(ISNUMBER(SEARCH('Backend Coding'!$D$15,'Budget 24-25'!A69)))&amp;", "&amp;(ISNUMBER(SEARCH('Backend Coding'!$D$16,'Budget 24-25'!A69)))&amp;", "&amp;(ISNUMBER(SEARCH('Backend Coding'!$D$17,'Budget 24-25'!A69)))&amp;", "&amp;(ISNUMBER(SEARCH('Backend Coding'!$D$18,'Budget 24-25'!A69)))&amp;", "&amp;(ISNUMBER(SEARCH('Backend Coding'!$D$19,'Budget 24-25'!A69)))&amp;", "&amp;(ISNUMBER(SEARCH('Backend Coding'!$D$20,'Budget 24-25'!A69)))&amp;", "&amp;(ISNUMBER(SEARCH('Backend Coding'!$D$21,'Budget 24-25'!A69)))&amp;", "&amp;(ISNUMBER(SEARCH('Backend Coding'!$D$22,'Budget 24-25'!A69)))&amp;", "&amp;(ISNUMBER(SEARCH('Backend Coding'!$D$23,'Budget 24-25'!A69)))&amp;", "&amp;(ISNUMBER(SEARCH('Backend Coding'!$D$24,'Budget 24-25'!A69)))&amp;", "&amp;(ISNUMBER(SEARCH('Backend Coding'!$D$25,'Budget 24-25'!A69)))&amp;", "&amp;(ISNUMBER(SEARCH('Backend Coding'!$D$26,'Budget 24-25'!A69)))</f>
        <v>FALSE, FALSE, FALSE, FALSE, FALSE, FALSE, FALSE, FALSE, FALSE, FALSE, FALSE, FALSE, FALSE, FALSE, FALSE, FALSE, FALSE, FALSE, FALSE, FALSE, FALSE, FALSE, FALSE, FALSE, FALSE</v>
      </c>
      <c r="S69" s="69" t="str">
        <f>(ISNUMBER(SEARCH('Backend Coding'!$F$2,'Budget 24-25'!A69)))&amp;", "&amp;(ISNUMBER(SEARCH('Backend Coding'!$F$3,'Budget 24-25'!A69)))&amp;", "&amp;(ISNUMBER(SEARCH('Backend Coding'!$F$4,'Budget 24-25'!A69)))&amp;", "&amp;(ISNUMBER(SEARCH('Backend Coding'!$F$5,'Budget 24-25'!A69)))&amp;", "&amp;(ISNUMBER(SEARCH('Backend Coding'!$F$6,'Budget 24-25'!A69)))&amp;", "&amp;(ISNUMBER(SEARCH('Backend Coding'!$F$7,'Budget 24-25'!A69)))&amp;", "&amp;(ISNUMBER(SEARCH('Backend Coding'!$F$8,'Budget 24-25'!A69)))&amp;", "&amp;(ISNUMBER(SEARCH('Backend Coding'!$F$9,'Budget 24-25'!A69)))&amp;", "&amp;(ISNUMBER(SEARCH('Backend Coding'!$F$10,'Budget 24-25'!A69)))&amp;", "&amp;(ISNUMBER(SEARCH('Backend Coding'!$F$11,'Budget 24-25'!A69)))&amp;", "&amp;(ISNUMBER(SEARCH('Backend Coding'!$F$12,'Budget 24-25'!A69)))&amp;", "&amp;(ISNUMBER(SEARCH('Backend Coding'!$F$13,'Budget 24-25'!A69)))&amp;", "&amp;(ISNUMBER(SEARCH('Backend Coding'!$F$14,'Budget 24-25'!A69)))&amp;", "&amp;(ISNUMBER(SEARCH('Backend Coding'!$F$15,'Budget 24-25'!A69)))&amp;", "&amp;(ISNUMBER(SEARCH('Backend Coding'!$F$16,'Budget 24-25'!A69)))&amp;", "&amp;(ISNUMBER(SEARCH('Backend Coding'!$F$17,'Budget 24-25'!A69)))&amp;", "&amp;(ISNUMBER(SEARCH('Backend Coding'!$F$18,'Budget 24-25'!A69)))&amp;", "&amp;(ISNUMBER(SEARCH('Backend Coding'!$F$19,'Budget 24-25'!A69)))&amp;", "&amp;(ISNUMBER(SEARCH('Backend Coding'!$F$20,'Budget 24-25'!A69)))&amp;", "&amp;(ISNUMBER(SEARCH('Backend Coding'!$F$21,'Budget 24-25'!A69)))&amp;", "&amp;(ISNUMBER(SEARCH('Backend Coding'!$F$22,'Budget 24-25'!A69)))&amp;", "&amp;(ISNUMBER(SEARCH('Backend Coding'!$F$23,'Budget 24-25'!A69)))&amp;", "&amp;(ISNUMBER(SEARCH('Backend Coding'!$F$24,'Budget 24-25'!A69)))&amp;", "&amp;(ISNUMBER(SEARCH('Backend Coding'!$F$25,'Budget 24-25'!A69)))&amp;", "&amp;(ISNUMBER(SEARCH('Backend Coding'!$F$26,'Budget 24-25'!A69)))</f>
        <v>FALSE, FALSE, FALSE, FALSE, FALSE, FALSE, FALSE, FALSE, FALSE, FALSE, FALSE, FALSE, FALSE, FALSE, FALSE, FALSE, FALSE, FALSE, FALSE, FALSE, FALSE, FALSE, FALSE, FALSE, FALSE</v>
      </c>
      <c r="T69" s="69" t="str">
        <f>(ISNUMBER(SEARCH('Backend Coding'!$H$2,'Budget 24-25'!A69)))&amp;", "&amp;(ISNUMBER(SEARCH('Backend Coding'!$H$3,'Budget 24-25'!A69)))&amp;", "&amp;(ISNUMBER(SEARCH('Backend Coding'!$H$4,'Budget 24-25'!A69)))&amp;", "&amp;(ISNUMBER(SEARCH('Backend Coding'!$H$5,'Budget 24-25'!A69)))&amp;", "&amp;(ISNUMBER(SEARCH('Backend Coding'!$H$6,'Budget 24-25'!A69)))&amp;", "&amp;(ISNUMBER(SEARCH('Backend Coding'!$H$7,'Budget 24-25'!A69)))&amp;", "&amp;(ISNUMBER(SEARCH('Backend Coding'!$H$8,'Budget 24-25'!A69)))&amp;", "&amp;(ISNUMBER(SEARCH('Backend Coding'!$H$9,'Budget 24-25'!A69)))&amp;", "&amp;(ISNUMBER(SEARCH('Backend Coding'!$H$10,'Budget 24-25'!A69)))&amp;", "&amp;(ISNUMBER(SEARCH('Backend Coding'!$H$11,'Budget 24-25'!A69)))&amp;", "&amp;(ISNUMBER(SEARCH('Backend Coding'!$H$12,'Budget 24-25'!A69)))&amp;", "&amp;(ISNUMBER(SEARCH('Backend Coding'!$H$13,'Budget 24-25'!A69)))&amp;", "&amp;(ISNUMBER(SEARCH('Backend Coding'!$H$14,'Budget 24-25'!A69)))&amp;", "&amp;(ISNUMBER(SEARCH('Backend Coding'!$H$15,'Budget 24-25'!A69)))&amp;", "&amp;(ISNUMBER(SEARCH('Backend Coding'!$H$16,'Budget 24-25'!A69)))&amp;", "&amp;(ISNUMBER(SEARCH('Backend Coding'!$H$17,'Budget 24-25'!A69)))&amp;", "&amp;(ISNUMBER(SEARCH('Backend Coding'!$H$18,'Budget 24-25'!A69)))&amp;", "&amp;(ISNUMBER(SEARCH('Backend Coding'!$H$19,'Budget 24-25'!A69)))&amp;", "&amp;(ISNUMBER(SEARCH('Backend Coding'!$H$20,'Budget 24-25'!A69)))&amp;", "&amp;(ISNUMBER(SEARCH('Backend Coding'!$H$21,'Budget 24-25'!A69)))&amp;", "&amp;(ISNUMBER(SEARCH('Backend Coding'!$H$22,'Budget 24-25'!A69)))&amp;", "&amp;(ISNUMBER(SEARCH('Backend Coding'!$H$23,'Budget 24-25'!A69)))&amp;", "&amp;(ISNUMBER(SEARCH('Backend Coding'!$H$24,'Budget 24-25'!A69)))&amp;", "&amp;(ISNUMBER(SEARCH('Backend Coding'!$H$25,'Budget 24-25'!A69)))&amp;", "&amp;(ISNUMBER(SEARCH('Backend Coding'!$H$26,'Budget 24-25'!A69)))</f>
        <v>FALSE, FALSE, FALSE, FALSE, FALSE, FALSE, FALSE, FALSE, FALSE, FALSE, FALSE, FALSE, FALSE, FALSE, FALSE, FALSE, FALSE, FALSE, FALSE, FALSE, FALSE, FALSE, FALSE, FALSE, FALSE</v>
      </c>
      <c r="U69" s="69" t="str">
        <f>(ISNUMBER(SEARCH('Backend Coding'!$J$2,'Budget 24-25'!A69)))&amp;", "&amp;(ISNUMBER(SEARCH('Backend Coding'!$J$3,'Budget 24-25'!A69)))&amp;", "&amp;(ISNUMBER(SEARCH('Backend Coding'!$J$4,'Budget 24-25'!A69)))&amp;", "&amp;(ISNUMBER(SEARCH('Backend Coding'!$J$5,'Budget 24-25'!A69)))&amp;", "&amp;(ISNUMBER(SEARCH('Backend Coding'!$J$6,'Budget 24-25'!A69)))&amp;", "&amp;(ISNUMBER(SEARCH('Backend Coding'!$J$7,'Budget 24-25'!A69)))&amp;", "&amp;(ISNUMBER(SEARCH('Backend Coding'!$J$8,'Budget 24-25'!A69)))&amp;", "&amp;(ISNUMBER(SEARCH('Backend Coding'!$J$9,'Budget 24-25'!A69)))&amp;", "&amp;(ISNUMBER(SEARCH('Backend Coding'!$J$10,'Budget 24-25'!A69)))&amp;", "&amp;(ISNUMBER(SEARCH('Backend Coding'!$J$11,'Budget 24-25'!A69)))&amp;", "&amp;(ISNUMBER(SEARCH('Backend Coding'!$J$12,'Budget 24-25'!A69)))&amp;", "&amp;(ISNUMBER(SEARCH('Backend Coding'!$J$13,'Budget 24-25'!A69)))&amp;", "&amp;(ISNUMBER(SEARCH('Backend Coding'!$J$14,'Budget 24-25'!A69)))&amp;", "&amp;(ISNUMBER(SEARCH('Backend Coding'!$J$15,'Budget 24-25'!A69)))&amp;", "&amp;(ISNUMBER(SEARCH('Backend Coding'!$J$16,'Budget 24-25'!A69)))&amp;", "&amp;(ISNUMBER(SEARCH('Backend Coding'!$J$17,'Budget 24-25'!A69)))&amp;", "&amp;(ISNUMBER(SEARCH('Backend Coding'!$J$18,'Budget 24-25'!A69)))&amp;", "&amp;(ISNUMBER(SEARCH('Backend Coding'!$J$19,'Budget 24-25'!A69)))&amp;", "&amp;(ISNUMBER(SEARCH('Backend Coding'!$J$20,'Budget 24-25'!A69)))&amp;", "&amp;(ISNUMBER(SEARCH('Backend Coding'!$J$21,'Budget 24-25'!A69)))&amp;", "&amp;(ISNUMBER(SEARCH('Backend Coding'!$J$22,'Budget 24-25'!A69)))&amp;", "&amp;(ISNUMBER(SEARCH('Backend Coding'!$J$23,'Budget 24-25'!A69)))&amp;", "&amp;(ISNUMBER(SEARCH('Backend Coding'!$J$24,'Budget 24-25'!A69)))&amp;", "&amp;(ISNUMBER(SEARCH('Backend Coding'!$J$25,'Budget 24-25'!A69)))&amp;", "&amp;(ISNUMBER(SEARCH('Backend Coding'!$J$26,'Budget 24-25'!A69)))</f>
        <v>FALSE, FALSE, FALSE, FALSE, FALSE, FALSE, FALSE, FALSE, FALSE, FALSE, FALSE, FALSE, FALSE, FALSE, FALSE, FALSE, FALSE, FALSE, FALSE, FALSE, FALSE, FALSE, FALSE, FALSE, FALSE</v>
      </c>
    </row>
    <row r="70" spans="1:21" ht="14.25" customHeight="1">
      <c r="A70" s="86"/>
      <c r="B70" s="86"/>
      <c r="C70" s="86"/>
      <c r="D70" s="86"/>
      <c r="E70" s="53"/>
      <c r="F70" s="86"/>
      <c r="G70" s="86"/>
      <c r="H70" s="86"/>
      <c r="I70" s="86"/>
      <c r="J70" s="86"/>
      <c r="K70" s="62"/>
      <c r="L70" s="62"/>
      <c r="M70" s="62"/>
      <c r="N70" s="62"/>
      <c r="O70" s="62"/>
      <c r="P70" s="46">
        <f t="shared" si="0"/>
        <v>0</v>
      </c>
      <c r="Q70" s="69" t="str">
        <f>(ISNUMBER(SEARCH('Backend Coding'!$B$2,'Budget 24-25'!A70)))&amp;", "&amp;(ISNUMBER(SEARCH('Backend Coding'!$B$3,'Budget 24-25'!A70)))&amp;", "&amp;(ISNUMBER(SEARCH('Backend Coding'!$B$4,'Budget 24-25'!A70)))&amp;", "&amp;(ISNUMBER(SEARCH('Backend Coding'!$B$5,'Budget 24-25'!A70)))&amp;", "&amp;(ISNUMBER(SEARCH('Backend Coding'!$B$6,'Budget 24-25'!A70)))&amp;", "&amp;(ISNUMBER(SEARCH('Backend Coding'!$B$7,'Budget 24-25'!A70)))&amp;", "&amp;(ISNUMBER(SEARCH('Backend Coding'!$B$8,'Budget 24-25'!A70)))&amp;", "&amp;(ISNUMBER(SEARCH('Backend Coding'!$B$9,'Budget 24-25'!A70)))&amp;", "&amp;(ISNUMBER(SEARCH('Backend Coding'!$B$10,'Budget 24-25'!A70)))&amp;", "&amp;(ISNUMBER(SEARCH('Backend Coding'!$B$11,'Budget 24-25'!A70)))&amp;", "&amp;(ISNUMBER(SEARCH('Backend Coding'!$B$12,'Budget 24-25'!A70)))&amp;", "&amp;(ISNUMBER(SEARCH('Backend Coding'!$B$13,'Budget 24-25'!A70)))&amp;", "&amp;(ISNUMBER(SEARCH('Backend Coding'!$B$14,'Budget 24-25'!A70)))&amp;", "&amp;(ISNUMBER(SEARCH('Backend Coding'!$B$15,'Budget 24-25'!A70)))&amp;", "&amp;(ISNUMBER(SEARCH('Backend Coding'!$B$16,'Budget 24-25'!A70)))&amp;", "&amp;(ISNUMBER(SEARCH('Backend Coding'!$B$17,'Budget 24-25'!A70)))&amp;", "&amp;(ISNUMBER(SEARCH('Backend Coding'!$B$18,'Budget 24-25'!A70)))&amp;", "&amp;(ISNUMBER(SEARCH('Backend Coding'!$B$19,'Budget 24-25'!A70)))&amp;", "&amp;(ISNUMBER(SEARCH('Backend Coding'!$B$20,'Budget 24-25'!A70)))&amp;", "&amp;(ISNUMBER(SEARCH('Backend Coding'!$B$21,'Budget 24-25'!A70)))&amp;", "&amp;(ISNUMBER(SEARCH('Backend Coding'!$B$22,'Budget 24-25'!A70)))&amp;", "&amp;(ISNUMBER(SEARCH('Backend Coding'!$B$23,'Budget 24-25'!A70)))&amp;", "&amp;(ISNUMBER(SEARCH('Backend Coding'!$B$24,'Budget 24-25'!A70)))&amp;", "&amp;(ISNUMBER(SEARCH('Backend Coding'!$B$25,'Budget 24-25'!A70)))&amp;", "&amp;(ISNUMBER(SEARCH('Backend Coding'!$B$26,'Budget 24-25'!A70)))</f>
        <v>FALSE, FALSE, FALSE, FALSE, FALSE, FALSE, FALSE, FALSE, FALSE, FALSE, FALSE, FALSE, FALSE, FALSE, FALSE, FALSE, FALSE, FALSE, FALSE, FALSE, FALSE, FALSE, FALSE, FALSE, FALSE</v>
      </c>
      <c r="R70" s="69" t="str">
        <f>(ISNUMBER(SEARCH('Backend Coding'!$D$2,'Budget 24-25'!A70)))&amp;", "&amp;(ISNUMBER(SEARCH('Backend Coding'!$D$3,'Budget 24-25'!A70)))&amp;", "&amp;(ISNUMBER(SEARCH('Backend Coding'!$D$4,'Budget 24-25'!A70)))&amp;", "&amp;(ISNUMBER(SEARCH('Backend Coding'!$D$5,'Budget 24-25'!A70)))&amp;", "&amp;(ISNUMBER(SEARCH('Backend Coding'!$D$6,'Budget 24-25'!A70)))&amp;", "&amp;(ISNUMBER(SEARCH('Backend Coding'!$D$7,'Budget 24-25'!A70)))&amp;", "&amp;(ISNUMBER(SEARCH('Backend Coding'!$D$8,'Budget 24-25'!A70)))&amp;", "&amp;(ISNUMBER(SEARCH('Backend Coding'!$D$9,'Budget 24-25'!A70)))&amp;", "&amp;(ISNUMBER(SEARCH('Backend Coding'!$D$10,'Budget 24-25'!A70)))&amp;", "&amp;(ISNUMBER(SEARCH('Backend Coding'!$D$11,'Budget 24-25'!A70)))&amp;", "&amp;(ISNUMBER(SEARCH('Backend Coding'!$D$12,'Budget 24-25'!A70)))&amp;", "&amp;(ISNUMBER(SEARCH('Backend Coding'!$D$13,'Budget 24-25'!A70)))&amp;", "&amp;(ISNUMBER(SEARCH('Backend Coding'!$D$14,'Budget 24-25'!A70)))&amp;", "&amp;(ISNUMBER(SEARCH('Backend Coding'!$D$15,'Budget 24-25'!A70)))&amp;", "&amp;(ISNUMBER(SEARCH('Backend Coding'!$D$16,'Budget 24-25'!A70)))&amp;", "&amp;(ISNUMBER(SEARCH('Backend Coding'!$D$17,'Budget 24-25'!A70)))&amp;", "&amp;(ISNUMBER(SEARCH('Backend Coding'!$D$18,'Budget 24-25'!A70)))&amp;", "&amp;(ISNUMBER(SEARCH('Backend Coding'!$D$19,'Budget 24-25'!A70)))&amp;", "&amp;(ISNUMBER(SEARCH('Backend Coding'!$D$20,'Budget 24-25'!A70)))&amp;", "&amp;(ISNUMBER(SEARCH('Backend Coding'!$D$21,'Budget 24-25'!A70)))&amp;", "&amp;(ISNUMBER(SEARCH('Backend Coding'!$D$22,'Budget 24-25'!A70)))&amp;", "&amp;(ISNUMBER(SEARCH('Backend Coding'!$D$23,'Budget 24-25'!A70)))&amp;", "&amp;(ISNUMBER(SEARCH('Backend Coding'!$D$24,'Budget 24-25'!A70)))&amp;", "&amp;(ISNUMBER(SEARCH('Backend Coding'!$D$25,'Budget 24-25'!A70)))&amp;", "&amp;(ISNUMBER(SEARCH('Backend Coding'!$D$26,'Budget 24-25'!A70)))</f>
        <v>FALSE, FALSE, FALSE, FALSE, FALSE, FALSE, FALSE, FALSE, FALSE, FALSE, FALSE, FALSE, FALSE, FALSE, FALSE, FALSE, FALSE, FALSE, FALSE, FALSE, FALSE, FALSE, FALSE, FALSE, FALSE</v>
      </c>
      <c r="S70" s="69" t="str">
        <f>(ISNUMBER(SEARCH('Backend Coding'!$F$2,'Budget 24-25'!A70)))&amp;", "&amp;(ISNUMBER(SEARCH('Backend Coding'!$F$3,'Budget 24-25'!A70)))&amp;", "&amp;(ISNUMBER(SEARCH('Backend Coding'!$F$4,'Budget 24-25'!A70)))&amp;", "&amp;(ISNUMBER(SEARCH('Backend Coding'!$F$5,'Budget 24-25'!A70)))&amp;", "&amp;(ISNUMBER(SEARCH('Backend Coding'!$F$6,'Budget 24-25'!A70)))&amp;", "&amp;(ISNUMBER(SEARCH('Backend Coding'!$F$7,'Budget 24-25'!A70)))&amp;", "&amp;(ISNUMBER(SEARCH('Backend Coding'!$F$8,'Budget 24-25'!A70)))&amp;", "&amp;(ISNUMBER(SEARCH('Backend Coding'!$F$9,'Budget 24-25'!A70)))&amp;", "&amp;(ISNUMBER(SEARCH('Backend Coding'!$F$10,'Budget 24-25'!A70)))&amp;", "&amp;(ISNUMBER(SEARCH('Backend Coding'!$F$11,'Budget 24-25'!A70)))&amp;", "&amp;(ISNUMBER(SEARCH('Backend Coding'!$F$12,'Budget 24-25'!A70)))&amp;", "&amp;(ISNUMBER(SEARCH('Backend Coding'!$F$13,'Budget 24-25'!A70)))&amp;", "&amp;(ISNUMBER(SEARCH('Backend Coding'!$F$14,'Budget 24-25'!A70)))&amp;", "&amp;(ISNUMBER(SEARCH('Backend Coding'!$F$15,'Budget 24-25'!A70)))&amp;", "&amp;(ISNUMBER(SEARCH('Backend Coding'!$F$16,'Budget 24-25'!A70)))&amp;", "&amp;(ISNUMBER(SEARCH('Backend Coding'!$F$17,'Budget 24-25'!A70)))&amp;", "&amp;(ISNUMBER(SEARCH('Backend Coding'!$F$18,'Budget 24-25'!A70)))&amp;", "&amp;(ISNUMBER(SEARCH('Backend Coding'!$F$19,'Budget 24-25'!A70)))&amp;", "&amp;(ISNUMBER(SEARCH('Backend Coding'!$F$20,'Budget 24-25'!A70)))&amp;", "&amp;(ISNUMBER(SEARCH('Backend Coding'!$F$21,'Budget 24-25'!A70)))&amp;", "&amp;(ISNUMBER(SEARCH('Backend Coding'!$F$22,'Budget 24-25'!A70)))&amp;", "&amp;(ISNUMBER(SEARCH('Backend Coding'!$F$23,'Budget 24-25'!A70)))&amp;", "&amp;(ISNUMBER(SEARCH('Backend Coding'!$F$24,'Budget 24-25'!A70)))&amp;", "&amp;(ISNUMBER(SEARCH('Backend Coding'!$F$25,'Budget 24-25'!A70)))&amp;", "&amp;(ISNUMBER(SEARCH('Backend Coding'!$F$26,'Budget 24-25'!A70)))</f>
        <v>FALSE, FALSE, FALSE, FALSE, FALSE, FALSE, FALSE, FALSE, FALSE, FALSE, FALSE, FALSE, FALSE, FALSE, FALSE, FALSE, FALSE, FALSE, FALSE, FALSE, FALSE, FALSE, FALSE, FALSE, FALSE</v>
      </c>
      <c r="T70" s="69" t="str">
        <f>(ISNUMBER(SEARCH('Backend Coding'!$H$2,'Budget 24-25'!A70)))&amp;", "&amp;(ISNUMBER(SEARCH('Backend Coding'!$H$3,'Budget 24-25'!A70)))&amp;", "&amp;(ISNUMBER(SEARCH('Backend Coding'!$H$4,'Budget 24-25'!A70)))&amp;", "&amp;(ISNUMBER(SEARCH('Backend Coding'!$H$5,'Budget 24-25'!A70)))&amp;", "&amp;(ISNUMBER(SEARCH('Backend Coding'!$H$6,'Budget 24-25'!A70)))&amp;", "&amp;(ISNUMBER(SEARCH('Backend Coding'!$H$7,'Budget 24-25'!A70)))&amp;", "&amp;(ISNUMBER(SEARCH('Backend Coding'!$H$8,'Budget 24-25'!A70)))&amp;", "&amp;(ISNUMBER(SEARCH('Backend Coding'!$H$9,'Budget 24-25'!A70)))&amp;", "&amp;(ISNUMBER(SEARCH('Backend Coding'!$H$10,'Budget 24-25'!A70)))&amp;", "&amp;(ISNUMBER(SEARCH('Backend Coding'!$H$11,'Budget 24-25'!A70)))&amp;", "&amp;(ISNUMBER(SEARCH('Backend Coding'!$H$12,'Budget 24-25'!A70)))&amp;", "&amp;(ISNUMBER(SEARCH('Backend Coding'!$H$13,'Budget 24-25'!A70)))&amp;", "&amp;(ISNUMBER(SEARCH('Backend Coding'!$H$14,'Budget 24-25'!A70)))&amp;", "&amp;(ISNUMBER(SEARCH('Backend Coding'!$H$15,'Budget 24-25'!A70)))&amp;", "&amp;(ISNUMBER(SEARCH('Backend Coding'!$H$16,'Budget 24-25'!A70)))&amp;", "&amp;(ISNUMBER(SEARCH('Backend Coding'!$H$17,'Budget 24-25'!A70)))&amp;", "&amp;(ISNUMBER(SEARCH('Backend Coding'!$H$18,'Budget 24-25'!A70)))&amp;", "&amp;(ISNUMBER(SEARCH('Backend Coding'!$H$19,'Budget 24-25'!A70)))&amp;", "&amp;(ISNUMBER(SEARCH('Backend Coding'!$H$20,'Budget 24-25'!A70)))&amp;", "&amp;(ISNUMBER(SEARCH('Backend Coding'!$H$21,'Budget 24-25'!A70)))&amp;", "&amp;(ISNUMBER(SEARCH('Backend Coding'!$H$22,'Budget 24-25'!A70)))&amp;", "&amp;(ISNUMBER(SEARCH('Backend Coding'!$H$23,'Budget 24-25'!A70)))&amp;", "&amp;(ISNUMBER(SEARCH('Backend Coding'!$H$24,'Budget 24-25'!A70)))&amp;", "&amp;(ISNUMBER(SEARCH('Backend Coding'!$H$25,'Budget 24-25'!A70)))&amp;", "&amp;(ISNUMBER(SEARCH('Backend Coding'!$H$26,'Budget 24-25'!A70)))</f>
        <v>FALSE, FALSE, FALSE, FALSE, FALSE, FALSE, FALSE, FALSE, FALSE, FALSE, FALSE, FALSE, FALSE, FALSE, FALSE, FALSE, FALSE, FALSE, FALSE, FALSE, FALSE, FALSE, FALSE, FALSE, FALSE</v>
      </c>
      <c r="U70" s="69" t="str">
        <f>(ISNUMBER(SEARCH('Backend Coding'!$J$2,'Budget 24-25'!A70)))&amp;", "&amp;(ISNUMBER(SEARCH('Backend Coding'!$J$3,'Budget 24-25'!A70)))&amp;", "&amp;(ISNUMBER(SEARCH('Backend Coding'!$J$4,'Budget 24-25'!A70)))&amp;", "&amp;(ISNUMBER(SEARCH('Backend Coding'!$J$5,'Budget 24-25'!A70)))&amp;", "&amp;(ISNUMBER(SEARCH('Backend Coding'!$J$6,'Budget 24-25'!A70)))&amp;", "&amp;(ISNUMBER(SEARCH('Backend Coding'!$J$7,'Budget 24-25'!A70)))&amp;", "&amp;(ISNUMBER(SEARCH('Backend Coding'!$J$8,'Budget 24-25'!A70)))&amp;", "&amp;(ISNUMBER(SEARCH('Backend Coding'!$J$9,'Budget 24-25'!A70)))&amp;", "&amp;(ISNUMBER(SEARCH('Backend Coding'!$J$10,'Budget 24-25'!A70)))&amp;", "&amp;(ISNUMBER(SEARCH('Backend Coding'!$J$11,'Budget 24-25'!A70)))&amp;", "&amp;(ISNUMBER(SEARCH('Backend Coding'!$J$12,'Budget 24-25'!A70)))&amp;", "&amp;(ISNUMBER(SEARCH('Backend Coding'!$J$13,'Budget 24-25'!A70)))&amp;", "&amp;(ISNUMBER(SEARCH('Backend Coding'!$J$14,'Budget 24-25'!A70)))&amp;", "&amp;(ISNUMBER(SEARCH('Backend Coding'!$J$15,'Budget 24-25'!A70)))&amp;", "&amp;(ISNUMBER(SEARCH('Backend Coding'!$J$16,'Budget 24-25'!A70)))&amp;", "&amp;(ISNUMBER(SEARCH('Backend Coding'!$J$17,'Budget 24-25'!A70)))&amp;", "&amp;(ISNUMBER(SEARCH('Backend Coding'!$J$18,'Budget 24-25'!A70)))&amp;", "&amp;(ISNUMBER(SEARCH('Backend Coding'!$J$19,'Budget 24-25'!A70)))&amp;", "&amp;(ISNUMBER(SEARCH('Backend Coding'!$J$20,'Budget 24-25'!A70)))&amp;", "&amp;(ISNUMBER(SEARCH('Backend Coding'!$J$21,'Budget 24-25'!A70)))&amp;", "&amp;(ISNUMBER(SEARCH('Backend Coding'!$J$22,'Budget 24-25'!A70)))&amp;", "&amp;(ISNUMBER(SEARCH('Backend Coding'!$J$23,'Budget 24-25'!A70)))&amp;", "&amp;(ISNUMBER(SEARCH('Backend Coding'!$J$24,'Budget 24-25'!A70)))&amp;", "&amp;(ISNUMBER(SEARCH('Backend Coding'!$J$25,'Budget 24-25'!A70)))&amp;", "&amp;(ISNUMBER(SEARCH('Backend Coding'!$J$26,'Budget 24-25'!A70)))</f>
        <v>FALSE, FALSE, FALSE, FALSE, FALSE, FALSE, FALSE, FALSE, FALSE, FALSE, FALSE, FALSE, FALSE, FALSE, FALSE, FALSE, FALSE, FALSE, FALSE, FALSE, FALSE, FALSE, FALSE, FALSE, FALSE</v>
      </c>
    </row>
    <row r="71" spans="1:21" ht="14.25" customHeight="1">
      <c r="A71" s="86"/>
      <c r="B71" s="86"/>
      <c r="C71" s="86"/>
      <c r="D71" s="86"/>
      <c r="E71" s="53"/>
      <c r="F71" s="86"/>
      <c r="G71" s="86"/>
      <c r="H71" s="86"/>
      <c r="I71" s="86"/>
      <c r="J71" s="86"/>
      <c r="K71" s="62"/>
      <c r="L71" s="62"/>
      <c r="M71" s="62"/>
      <c r="N71" s="62"/>
      <c r="O71" s="62"/>
      <c r="P71" s="46">
        <f t="shared" si="0"/>
        <v>0</v>
      </c>
      <c r="Q71" s="69" t="str">
        <f>(ISNUMBER(SEARCH('Backend Coding'!$B$2,'Budget 24-25'!A71)))&amp;", "&amp;(ISNUMBER(SEARCH('Backend Coding'!$B$3,'Budget 24-25'!A71)))&amp;", "&amp;(ISNUMBER(SEARCH('Backend Coding'!$B$4,'Budget 24-25'!A71)))&amp;", "&amp;(ISNUMBER(SEARCH('Backend Coding'!$B$5,'Budget 24-25'!A71)))&amp;", "&amp;(ISNUMBER(SEARCH('Backend Coding'!$B$6,'Budget 24-25'!A71)))&amp;", "&amp;(ISNUMBER(SEARCH('Backend Coding'!$B$7,'Budget 24-25'!A71)))&amp;", "&amp;(ISNUMBER(SEARCH('Backend Coding'!$B$8,'Budget 24-25'!A71)))&amp;", "&amp;(ISNUMBER(SEARCH('Backend Coding'!$B$9,'Budget 24-25'!A71)))&amp;", "&amp;(ISNUMBER(SEARCH('Backend Coding'!$B$10,'Budget 24-25'!A71)))&amp;", "&amp;(ISNUMBER(SEARCH('Backend Coding'!$B$11,'Budget 24-25'!A71)))&amp;", "&amp;(ISNUMBER(SEARCH('Backend Coding'!$B$12,'Budget 24-25'!A71)))&amp;", "&amp;(ISNUMBER(SEARCH('Backend Coding'!$B$13,'Budget 24-25'!A71)))&amp;", "&amp;(ISNUMBER(SEARCH('Backend Coding'!$B$14,'Budget 24-25'!A71)))&amp;", "&amp;(ISNUMBER(SEARCH('Backend Coding'!$B$15,'Budget 24-25'!A71)))&amp;", "&amp;(ISNUMBER(SEARCH('Backend Coding'!$B$16,'Budget 24-25'!A71)))&amp;", "&amp;(ISNUMBER(SEARCH('Backend Coding'!$B$17,'Budget 24-25'!A71)))&amp;", "&amp;(ISNUMBER(SEARCH('Backend Coding'!$B$18,'Budget 24-25'!A71)))&amp;", "&amp;(ISNUMBER(SEARCH('Backend Coding'!$B$19,'Budget 24-25'!A71)))&amp;", "&amp;(ISNUMBER(SEARCH('Backend Coding'!$B$20,'Budget 24-25'!A71)))&amp;", "&amp;(ISNUMBER(SEARCH('Backend Coding'!$B$21,'Budget 24-25'!A71)))&amp;", "&amp;(ISNUMBER(SEARCH('Backend Coding'!$B$22,'Budget 24-25'!A71)))&amp;", "&amp;(ISNUMBER(SEARCH('Backend Coding'!$B$23,'Budget 24-25'!A71)))&amp;", "&amp;(ISNUMBER(SEARCH('Backend Coding'!$B$24,'Budget 24-25'!A71)))&amp;", "&amp;(ISNUMBER(SEARCH('Backend Coding'!$B$25,'Budget 24-25'!A71)))&amp;", "&amp;(ISNUMBER(SEARCH('Backend Coding'!$B$26,'Budget 24-25'!A71)))</f>
        <v>FALSE, FALSE, FALSE, FALSE, FALSE, FALSE, FALSE, FALSE, FALSE, FALSE, FALSE, FALSE, FALSE, FALSE, FALSE, FALSE, FALSE, FALSE, FALSE, FALSE, FALSE, FALSE, FALSE, FALSE, FALSE</v>
      </c>
      <c r="R71" s="69" t="str">
        <f>(ISNUMBER(SEARCH('Backend Coding'!$D$2,'Budget 24-25'!A71)))&amp;", "&amp;(ISNUMBER(SEARCH('Backend Coding'!$D$3,'Budget 24-25'!A71)))&amp;", "&amp;(ISNUMBER(SEARCH('Backend Coding'!$D$4,'Budget 24-25'!A71)))&amp;", "&amp;(ISNUMBER(SEARCH('Backend Coding'!$D$5,'Budget 24-25'!A71)))&amp;", "&amp;(ISNUMBER(SEARCH('Backend Coding'!$D$6,'Budget 24-25'!A71)))&amp;", "&amp;(ISNUMBER(SEARCH('Backend Coding'!$D$7,'Budget 24-25'!A71)))&amp;", "&amp;(ISNUMBER(SEARCH('Backend Coding'!$D$8,'Budget 24-25'!A71)))&amp;", "&amp;(ISNUMBER(SEARCH('Backend Coding'!$D$9,'Budget 24-25'!A71)))&amp;", "&amp;(ISNUMBER(SEARCH('Backend Coding'!$D$10,'Budget 24-25'!A71)))&amp;", "&amp;(ISNUMBER(SEARCH('Backend Coding'!$D$11,'Budget 24-25'!A71)))&amp;", "&amp;(ISNUMBER(SEARCH('Backend Coding'!$D$12,'Budget 24-25'!A71)))&amp;", "&amp;(ISNUMBER(SEARCH('Backend Coding'!$D$13,'Budget 24-25'!A71)))&amp;", "&amp;(ISNUMBER(SEARCH('Backend Coding'!$D$14,'Budget 24-25'!A71)))&amp;", "&amp;(ISNUMBER(SEARCH('Backend Coding'!$D$15,'Budget 24-25'!A71)))&amp;", "&amp;(ISNUMBER(SEARCH('Backend Coding'!$D$16,'Budget 24-25'!A71)))&amp;", "&amp;(ISNUMBER(SEARCH('Backend Coding'!$D$17,'Budget 24-25'!A71)))&amp;", "&amp;(ISNUMBER(SEARCH('Backend Coding'!$D$18,'Budget 24-25'!A71)))&amp;", "&amp;(ISNUMBER(SEARCH('Backend Coding'!$D$19,'Budget 24-25'!A71)))&amp;", "&amp;(ISNUMBER(SEARCH('Backend Coding'!$D$20,'Budget 24-25'!A71)))&amp;", "&amp;(ISNUMBER(SEARCH('Backend Coding'!$D$21,'Budget 24-25'!A71)))&amp;", "&amp;(ISNUMBER(SEARCH('Backend Coding'!$D$22,'Budget 24-25'!A71)))&amp;", "&amp;(ISNUMBER(SEARCH('Backend Coding'!$D$23,'Budget 24-25'!A71)))&amp;", "&amp;(ISNUMBER(SEARCH('Backend Coding'!$D$24,'Budget 24-25'!A71)))&amp;", "&amp;(ISNUMBER(SEARCH('Backend Coding'!$D$25,'Budget 24-25'!A71)))&amp;", "&amp;(ISNUMBER(SEARCH('Backend Coding'!$D$26,'Budget 24-25'!A71)))</f>
        <v>FALSE, FALSE, FALSE, FALSE, FALSE, FALSE, FALSE, FALSE, FALSE, FALSE, FALSE, FALSE, FALSE, FALSE, FALSE, FALSE, FALSE, FALSE, FALSE, FALSE, FALSE, FALSE, FALSE, FALSE, FALSE</v>
      </c>
      <c r="S71" s="69" t="str">
        <f>(ISNUMBER(SEARCH('Backend Coding'!$F$2,'Budget 24-25'!A71)))&amp;", "&amp;(ISNUMBER(SEARCH('Backend Coding'!$F$3,'Budget 24-25'!A71)))&amp;", "&amp;(ISNUMBER(SEARCH('Backend Coding'!$F$4,'Budget 24-25'!A71)))&amp;", "&amp;(ISNUMBER(SEARCH('Backend Coding'!$F$5,'Budget 24-25'!A71)))&amp;", "&amp;(ISNUMBER(SEARCH('Backend Coding'!$F$6,'Budget 24-25'!A71)))&amp;", "&amp;(ISNUMBER(SEARCH('Backend Coding'!$F$7,'Budget 24-25'!A71)))&amp;", "&amp;(ISNUMBER(SEARCH('Backend Coding'!$F$8,'Budget 24-25'!A71)))&amp;", "&amp;(ISNUMBER(SEARCH('Backend Coding'!$F$9,'Budget 24-25'!A71)))&amp;", "&amp;(ISNUMBER(SEARCH('Backend Coding'!$F$10,'Budget 24-25'!A71)))&amp;", "&amp;(ISNUMBER(SEARCH('Backend Coding'!$F$11,'Budget 24-25'!A71)))&amp;", "&amp;(ISNUMBER(SEARCH('Backend Coding'!$F$12,'Budget 24-25'!A71)))&amp;", "&amp;(ISNUMBER(SEARCH('Backend Coding'!$F$13,'Budget 24-25'!A71)))&amp;", "&amp;(ISNUMBER(SEARCH('Backend Coding'!$F$14,'Budget 24-25'!A71)))&amp;", "&amp;(ISNUMBER(SEARCH('Backend Coding'!$F$15,'Budget 24-25'!A71)))&amp;", "&amp;(ISNUMBER(SEARCH('Backend Coding'!$F$16,'Budget 24-25'!A71)))&amp;", "&amp;(ISNUMBER(SEARCH('Backend Coding'!$F$17,'Budget 24-25'!A71)))&amp;", "&amp;(ISNUMBER(SEARCH('Backend Coding'!$F$18,'Budget 24-25'!A71)))&amp;", "&amp;(ISNUMBER(SEARCH('Backend Coding'!$F$19,'Budget 24-25'!A71)))&amp;", "&amp;(ISNUMBER(SEARCH('Backend Coding'!$F$20,'Budget 24-25'!A71)))&amp;", "&amp;(ISNUMBER(SEARCH('Backend Coding'!$F$21,'Budget 24-25'!A71)))&amp;", "&amp;(ISNUMBER(SEARCH('Backend Coding'!$F$22,'Budget 24-25'!A71)))&amp;", "&amp;(ISNUMBER(SEARCH('Backend Coding'!$F$23,'Budget 24-25'!A71)))&amp;", "&amp;(ISNUMBER(SEARCH('Backend Coding'!$F$24,'Budget 24-25'!A71)))&amp;", "&amp;(ISNUMBER(SEARCH('Backend Coding'!$F$25,'Budget 24-25'!A71)))&amp;", "&amp;(ISNUMBER(SEARCH('Backend Coding'!$F$26,'Budget 24-25'!A71)))</f>
        <v>FALSE, FALSE, FALSE, FALSE, FALSE, FALSE, FALSE, FALSE, FALSE, FALSE, FALSE, FALSE, FALSE, FALSE, FALSE, FALSE, FALSE, FALSE, FALSE, FALSE, FALSE, FALSE, FALSE, FALSE, FALSE</v>
      </c>
      <c r="T71" s="69" t="str">
        <f>(ISNUMBER(SEARCH('Backend Coding'!$H$2,'Budget 24-25'!A71)))&amp;", "&amp;(ISNUMBER(SEARCH('Backend Coding'!$H$3,'Budget 24-25'!A71)))&amp;", "&amp;(ISNUMBER(SEARCH('Backend Coding'!$H$4,'Budget 24-25'!A71)))&amp;", "&amp;(ISNUMBER(SEARCH('Backend Coding'!$H$5,'Budget 24-25'!A71)))&amp;", "&amp;(ISNUMBER(SEARCH('Backend Coding'!$H$6,'Budget 24-25'!A71)))&amp;", "&amp;(ISNUMBER(SEARCH('Backend Coding'!$H$7,'Budget 24-25'!A71)))&amp;", "&amp;(ISNUMBER(SEARCH('Backend Coding'!$H$8,'Budget 24-25'!A71)))&amp;", "&amp;(ISNUMBER(SEARCH('Backend Coding'!$H$9,'Budget 24-25'!A71)))&amp;", "&amp;(ISNUMBER(SEARCH('Backend Coding'!$H$10,'Budget 24-25'!A71)))&amp;", "&amp;(ISNUMBER(SEARCH('Backend Coding'!$H$11,'Budget 24-25'!A71)))&amp;", "&amp;(ISNUMBER(SEARCH('Backend Coding'!$H$12,'Budget 24-25'!A71)))&amp;", "&amp;(ISNUMBER(SEARCH('Backend Coding'!$H$13,'Budget 24-25'!A71)))&amp;", "&amp;(ISNUMBER(SEARCH('Backend Coding'!$H$14,'Budget 24-25'!A71)))&amp;", "&amp;(ISNUMBER(SEARCH('Backend Coding'!$H$15,'Budget 24-25'!A71)))&amp;", "&amp;(ISNUMBER(SEARCH('Backend Coding'!$H$16,'Budget 24-25'!A71)))&amp;", "&amp;(ISNUMBER(SEARCH('Backend Coding'!$H$17,'Budget 24-25'!A71)))&amp;", "&amp;(ISNUMBER(SEARCH('Backend Coding'!$H$18,'Budget 24-25'!A71)))&amp;", "&amp;(ISNUMBER(SEARCH('Backend Coding'!$H$19,'Budget 24-25'!A71)))&amp;", "&amp;(ISNUMBER(SEARCH('Backend Coding'!$H$20,'Budget 24-25'!A71)))&amp;", "&amp;(ISNUMBER(SEARCH('Backend Coding'!$H$21,'Budget 24-25'!A71)))&amp;", "&amp;(ISNUMBER(SEARCH('Backend Coding'!$H$22,'Budget 24-25'!A71)))&amp;", "&amp;(ISNUMBER(SEARCH('Backend Coding'!$H$23,'Budget 24-25'!A71)))&amp;", "&amp;(ISNUMBER(SEARCH('Backend Coding'!$H$24,'Budget 24-25'!A71)))&amp;", "&amp;(ISNUMBER(SEARCH('Backend Coding'!$H$25,'Budget 24-25'!A71)))&amp;", "&amp;(ISNUMBER(SEARCH('Backend Coding'!$H$26,'Budget 24-25'!A71)))</f>
        <v>FALSE, FALSE, FALSE, FALSE, FALSE, FALSE, FALSE, FALSE, FALSE, FALSE, FALSE, FALSE, FALSE, FALSE, FALSE, FALSE, FALSE, FALSE, FALSE, FALSE, FALSE, FALSE, FALSE, FALSE, FALSE</v>
      </c>
      <c r="U71" s="69" t="str">
        <f>(ISNUMBER(SEARCH('Backend Coding'!$J$2,'Budget 24-25'!A71)))&amp;", "&amp;(ISNUMBER(SEARCH('Backend Coding'!$J$3,'Budget 24-25'!A71)))&amp;", "&amp;(ISNUMBER(SEARCH('Backend Coding'!$J$4,'Budget 24-25'!A71)))&amp;", "&amp;(ISNUMBER(SEARCH('Backend Coding'!$J$5,'Budget 24-25'!A71)))&amp;", "&amp;(ISNUMBER(SEARCH('Backend Coding'!$J$6,'Budget 24-25'!A71)))&amp;", "&amp;(ISNUMBER(SEARCH('Backend Coding'!$J$7,'Budget 24-25'!A71)))&amp;", "&amp;(ISNUMBER(SEARCH('Backend Coding'!$J$8,'Budget 24-25'!A71)))&amp;", "&amp;(ISNUMBER(SEARCH('Backend Coding'!$J$9,'Budget 24-25'!A71)))&amp;", "&amp;(ISNUMBER(SEARCH('Backend Coding'!$J$10,'Budget 24-25'!A71)))&amp;", "&amp;(ISNUMBER(SEARCH('Backend Coding'!$J$11,'Budget 24-25'!A71)))&amp;", "&amp;(ISNUMBER(SEARCH('Backend Coding'!$J$12,'Budget 24-25'!A71)))&amp;", "&amp;(ISNUMBER(SEARCH('Backend Coding'!$J$13,'Budget 24-25'!A71)))&amp;", "&amp;(ISNUMBER(SEARCH('Backend Coding'!$J$14,'Budget 24-25'!A71)))&amp;", "&amp;(ISNUMBER(SEARCH('Backend Coding'!$J$15,'Budget 24-25'!A71)))&amp;", "&amp;(ISNUMBER(SEARCH('Backend Coding'!$J$16,'Budget 24-25'!A71)))&amp;", "&amp;(ISNUMBER(SEARCH('Backend Coding'!$J$17,'Budget 24-25'!A71)))&amp;", "&amp;(ISNUMBER(SEARCH('Backend Coding'!$J$18,'Budget 24-25'!A71)))&amp;", "&amp;(ISNUMBER(SEARCH('Backend Coding'!$J$19,'Budget 24-25'!A71)))&amp;", "&amp;(ISNUMBER(SEARCH('Backend Coding'!$J$20,'Budget 24-25'!A71)))&amp;", "&amp;(ISNUMBER(SEARCH('Backend Coding'!$J$21,'Budget 24-25'!A71)))&amp;", "&amp;(ISNUMBER(SEARCH('Backend Coding'!$J$22,'Budget 24-25'!A71)))&amp;", "&amp;(ISNUMBER(SEARCH('Backend Coding'!$J$23,'Budget 24-25'!A71)))&amp;", "&amp;(ISNUMBER(SEARCH('Backend Coding'!$J$24,'Budget 24-25'!A71)))&amp;", "&amp;(ISNUMBER(SEARCH('Backend Coding'!$J$25,'Budget 24-25'!A71)))&amp;", "&amp;(ISNUMBER(SEARCH('Backend Coding'!$J$26,'Budget 24-25'!A71)))</f>
        <v>FALSE, FALSE, FALSE, FALSE, FALSE, FALSE, FALSE, FALSE, FALSE, FALSE, FALSE, FALSE, FALSE, FALSE, FALSE, FALSE, FALSE, FALSE, FALSE, FALSE, FALSE, FALSE, FALSE, FALSE, FALSE</v>
      </c>
    </row>
    <row r="72" spans="1:21" ht="14.25" customHeight="1">
      <c r="K72" s="5"/>
      <c r="L72" s="5"/>
    </row>
    <row r="73" spans="1:21" ht="14.25" customHeight="1">
      <c r="K73" s="5"/>
      <c r="L73" s="5"/>
    </row>
    <row r="74" spans="1:21" ht="14.25" customHeight="1">
      <c r="K74" s="5"/>
      <c r="L74" s="5"/>
    </row>
    <row r="75" spans="1:21" ht="14.25" customHeight="1">
      <c r="K75" s="5"/>
      <c r="L75" s="5"/>
    </row>
    <row r="76" spans="1:21" ht="14.25" customHeight="1">
      <c r="K76" s="5"/>
      <c r="L76" s="5"/>
    </row>
    <row r="77" spans="1:21" ht="14.25" customHeight="1">
      <c r="K77" s="5"/>
      <c r="L77" s="5"/>
    </row>
    <row r="78" spans="1:21" ht="14.25" customHeight="1">
      <c r="K78" s="5"/>
      <c r="L78" s="5"/>
    </row>
    <row r="79" spans="1:21" ht="14.25" customHeight="1">
      <c r="K79" s="5"/>
      <c r="L79" s="5"/>
    </row>
    <row r="80" spans="1:21" ht="14.25" customHeight="1">
      <c r="K80" s="5"/>
      <c r="L80" s="5"/>
    </row>
    <row r="81" spans="11:12" ht="14.25" customHeight="1">
      <c r="K81" s="5"/>
      <c r="L81" s="5"/>
    </row>
    <row r="82" spans="11:12" ht="14.25" customHeight="1">
      <c r="K82" s="5"/>
      <c r="L82" s="5"/>
    </row>
    <row r="83" spans="11:12" ht="14.25" customHeight="1">
      <c r="K83" s="5"/>
      <c r="L83" s="5"/>
    </row>
    <row r="84" spans="11:12" ht="14.25" customHeight="1">
      <c r="K84" s="5"/>
      <c r="L84" s="5"/>
    </row>
    <row r="85" spans="11:12" ht="14.25" customHeight="1">
      <c r="K85" s="5"/>
      <c r="L85" s="5"/>
    </row>
    <row r="86" spans="11:12" ht="14.25" customHeight="1">
      <c r="K86" s="5"/>
      <c r="L86" s="5"/>
    </row>
    <row r="87" spans="11:12" ht="14.25" customHeight="1">
      <c r="K87" s="5"/>
      <c r="L87" s="5"/>
    </row>
    <row r="88" spans="11:12" ht="14.25" customHeight="1">
      <c r="K88" s="5"/>
      <c r="L88" s="5"/>
    </row>
    <row r="89" spans="11:12" ht="14.25" customHeight="1">
      <c r="K89" s="5"/>
      <c r="L89" s="5"/>
    </row>
    <row r="90" spans="11:12" ht="14.25" customHeight="1">
      <c r="K90" s="5"/>
      <c r="L90" s="5"/>
    </row>
    <row r="91" spans="11:12" ht="14.25" customHeight="1">
      <c r="K91" s="5"/>
      <c r="L91" s="5"/>
    </row>
    <row r="92" spans="11:12" ht="14.25" customHeight="1">
      <c r="K92" s="5"/>
      <c r="L92" s="5"/>
    </row>
    <row r="93" spans="11:12" ht="14.25" customHeight="1">
      <c r="K93" s="5"/>
      <c r="L93" s="5"/>
    </row>
    <row r="94" spans="11:12" ht="14.25" customHeight="1">
      <c r="K94" s="5"/>
      <c r="L94" s="5"/>
    </row>
    <row r="95" spans="11:12" ht="14.25" customHeight="1">
      <c r="K95" s="5"/>
      <c r="L95" s="5"/>
    </row>
    <row r="96" spans="11:12" ht="14.25" customHeight="1">
      <c r="K96" s="5"/>
      <c r="L96" s="5"/>
    </row>
    <row r="97" spans="11:12" ht="14.25" customHeight="1">
      <c r="K97" s="5"/>
      <c r="L97" s="5"/>
    </row>
    <row r="98" spans="11:12" ht="14.25" customHeight="1">
      <c r="K98" s="5"/>
      <c r="L98" s="5"/>
    </row>
    <row r="99" spans="11:12" ht="14.25" customHeight="1">
      <c r="K99" s="5"/>
      <c r="L99" s="5"/>
    </row>
    <row r="100" spans="11:12" ht="14.25" customHeight="1">
      <c r="K100" s="5"/>
      <c r="L100" s="5"/>
    </row>
    <row r="101" spans="11:12" ht="14.25" customHeight="1">
      <c r="K101" s="5"/>
      <c r="L101" s="5"/>
    </row>
    <row r="102" spans="11:12" ht="14.25" customHeight="1">
      <c r="K102" s="5"/>
      <c r="L102" s="5"/>
    </row>
    <row r="103" spans="11:12" ht="14.25" customHeight="1">
      <c r="K103" s="5"/>
      <c r="L103" s="5"/>
    </row>
    <row r="104" spans="11:12" ht="14.25" customHeight="1">
      <c r="K104" s="5"/>
      <c r="L104" s="5"/>
    </row>
    <row r="105" spans="11:12" ht="14.25" customHeight="1">
      <c r="K105" s="5"/>
      <c r="L105" s="5"/>
    </row>
    <row r="106" spans="11:12" ht="14.25" customHeight="1">
      <c r="K106" s="5"/>
      <c r="L106" s="5"/>
    </row>
    <row r="107" spans="11:12" ht="14.25" customHeight="1">
      <c r="K107" s="5"/>
      <c r="L107" s="5"/>
    </row>
    <row r="108" spans="11:12" ht="14.25" customHeight="1">
      <c r="K108" s="5"/>
      <c r="L108" s="5"/>
    </row>
    <row r="109" spans="11:12" ht="14.25" customHeight="1">
      <c r="K109" s="5"/>
      <c r="L109" s="5"/>
    </row>
    <row r="110" spans="11:12" ht="14.25" customHeight="1">
      <c r="K110" s="5"/>
      <c r="L110" s="5"/>
    </row>
    <row r="111" spans="11:12" ht="14.25" customHeight="1">
      <c r="K111" s="5"/>
      <c r="L111" s="5"/>
    </row>
    <row r="112" spans="11:12" ht="14.25" customHeight="1">
      <c r="K112" s="5"/>
      <c r="L112" s="5"/>
    </row>
    <row r="113" spans="11:12" ht="14.25" customHeight="1">
      <c r="K113" s="5"/>
      <c r="L113" s="5"/>
    </row>
    <row r="114" spans="11:12" ht="14.25" customHeight="1">
      <c r="K114" s="5"/>
      <c r="L114" s="5"/>
    </row>
    <row r="115" spans="11:12" ht="14.25" customHeight="1">
      <c r="K115" s="5"/>
      <c r="L115" s="5"/>
    </row>
    <row r="116" spans="11:12" ht="14.25" customHeight="1">
      <c r="K116" s="5"/>
      <c r="L116" s="5"/>
    </row>
    <row r="117" spans="11:12" ht="14.25" customHeight="1">
      <c r="K117" s="5"/>
      <c r="L117" s="5"/>
    </row>
    <row r="118" spans="11:12" ht="14.25" customHeight="1">
      <c r="K118" s="5"/>
      <c r="L118" s="5"/>
    </row>
    <row r="119" spans="11:12" ht="14.25" customHeight="1">
      <c r="K119" s="5"/>
      <c r="L119" s="5"/>
    </row>
    <row r="120" spans="11:12" ht="14.25" customHeight="1">
      <c r="K120" s="5"/>
      <c r="L120" s="5"/>
    </row>
    <row r="121" spans="11:12" ht="14.25" customHeight="1">
      <c r="K121" s="5"/>
      <c r="L121" s="5"/>
    </row>
    <row r="122" spans="11:12" ht="14.25" customHeight="1">
      <c r="K122" s="5"/>
      <c r="L122" s="5"/>
    </row>
    <row r="123" spans="11:12" ht="14.25" customHeight="1">
      <c r="K123" s="5"/>
      <c r="L123" s="5"/>
    </row>
    <row r="124" spans="11:12" ht="14.25" customHeight="1">
      <c r="K124" s="5"/>
      <c r="L124" s="5"/>
    </row>
    <row r="125" spans="11:12" ht="14.25" customHeight="1">
      <c r="K125" s="5"/>
      <c r="L125" s="5"/>
    </row>
    <row r="126" spans="11:12" ht="14.25" customHeight="1">
      <c r="K126" s="5"/>
      <c r="L126" s="5"/>
    </row>
    <row r="127" spans="11:12" ht="14.25" customHeight="1">
      <c r="K127" s="5"/>
      <c r="L127" s="5"/>
    </row>
    <row r="128" spans="11:12" ht="14.25" customHeight="1">
      <c r="K128" s="5"/>
      <c r="L128" s="5"/>
    </row>
    <row r="129" spans="11:12" ht="14.25" customHeight="1">
      <c r="K129" s="5"/>
      <c r="L129" s="5"/>
    </row>
    <row r="130" spans="11:12" ht="14.25" customHeight="1">
      <c r="K130" s="5"/>
      <c r="L130" s="5"/>
    </row>
    <row r="131" spans="11:12" ht="14.25" customHeight="1">
      <c r="K131" s="5"/>
      <c r="L131" s="5"/>
    </row>
    <row r="132" spans="11:12" ht="14.25" customHeight="1">
      <c r="K132" s="5"/>
      <c r="L132" s="5"/>
    </row>
    <row r="133" spans="11:12" ht="14.25" customHeight="1">
      <c r="K133" s="5"/>
      <c r="L133" s="5"/>
    </row>
    <row r="134" spans="11:12" ht="14.25" customHeight="1">
      <c r="K134" s="5"/>
      <c r="L134" s="5"/>
    </row>
    <row r="135" spans="11:12" ht="14.25" customHeight="1">
      <c r="K135" s="5"/>
      <c r="L135" s="5"/>
    </row>
    <row r="136" spans="11:12" ht="14.25" customHeight="1">
      <c r="K136" s="5"/>
      <c r="L136" s="5"/>
    </row>
    <row r="137" spans="11:12" ht="14.25" customHeight="1">
      <c r="K137" s="5"/>
      <c r="L137" s="5"/>
    </row>
    <row r="138" spans="11:12" ht="14.25" customHeight="1">
      <c r="K138" s="5"/>
      <c r="L138" s="5"/>
    </row>
    <row r="139" spans="11:12" ht="14.25" customHeight="1">
      <c r="K139" s="5"/>
      <c r="L139" s="5"/>
    </row>
    <row r="140" spans="11:12" ht="14.25" customHeight="1">
      <c r="K140" s="5"/>
      <c r="L140" s="5"/>
    </row>
    <row r="141" spans="11:12" ht="14.25" customHeight="1">
      <c r="K141" s="5"/>
      <c r="L141" s="5"/>
    </row>
    <row r="142" spans="11:12" ht="14.25" customHeight="1">
      <c r="K142" s="5"/>
      <c r="L142" s="5"/>
    </row>
    <row r="143" spans="11:12" ht="14.25" customHeight="1">
      <c r="K143" s="5"/>
      <c r="L143" s="5"/>
    </row>
    <row r="144" spans="11:12" ht="14.25" customHeight="1">
      <c r="K144" s="5"/>
      <c r="L144" s="5"/>
    </row>
    <row r="145" spans="11:12" ht="14.25" customHeight="1">
      <c r="K145" s="5"/>
      <c r="L145" s="5"/>
    </row>
    <row r="146" spans="11:12" ht="14.25" customHeight="1">
      <c r="K146" s="5"/>
      <c r="L146" s="5"/>
    </row>
    <row r="147" spans="11:12" ht="14.25" customHeight="1">
      <c r="K147" s="5"/>
      <c r="L147" s="5"/>
    </row>
    <row r="148" spans="11:12" ht="14.25" customHeight="1">
      <c r="K148" s="5"/>
      <c r="L148" s="5"/>
    </row>
    <row r="149" spans="11:12" ht="14.25" customHeight="1">
      <c r="K149" s="5"/>
      <c r="L149" s="5"/>
    </row>
    <row r="150" spans="11:12" ht="14.25" customHeight="1">
      <c r="K150" s="5"/>
      <c r="L150" s="5"/>
    </row>
    <row r="151" spans="11:12" ht="14.25" customHeight="1">
      <c r="K151" s="5"/>
      <c r="L151" s="5"/>
    </row>
    <row r="152" spans="11:12" ht="14.25" customHeight="1">
      <c r="K152" s="5"/>
      <c r="L152" s="5"/>
    </row>
    <row r="153" spans="11:12" ht="14.25" customHeight="1">
      <c r="K153" s="5"/>
      <c r="L153" s="5"/>
    </row>
    <row r="154" spans="11:12" ht="14.25" customHeight="1">
      <c r="K154" s="5"/>
      <c r="L154" s="5"/>
    </row>
    <row r="155" spans="11:12" ht="14.25" customHeight="1">
      <c r="K155" s="5"/>
      <c r="L155" s="5"/>
    </row>
    <row r="156" spans="11:12" ht="14.25" customHeight="1">
      <c r="K156" s="5"/>
      <c r="L156" s="5"/>
    </row>
    <row r="157" spans="11:12" ht="14.25" customHeight="1">
      <c r="K157" s="5"/>
      <c r="L157" s="5"/>
    </row>
    <row r="158" spans="11:12" ht="14.25" customHeight="1">
      <c r="K158" s="5"/>
      <c r="L158" s="5"/>
    </row>
    <row r="159" spans="11:12" ht="14.25" customHeight="1">
      <c r="K159" s="5"/>
      <c r="L159" s="5"/>
    </row>
    <row r="160" spans="11:12" ht="14.25" customHeight="1">
      <c r="K160" s="5"/>
      <c r="L160" s="5"/>
    </row>
    <row r="161" spans="11:12" ht="14.25" customHeight="1">
      <c r="K161" s="5"/>
      <c r="L161" s="5"/>
    </row>
    <row r="162" spans="11:12" ht="14.25" customHeight="1">
      <c r="K162" s="5"/>
      <c r="L162" s="5"/>
    </row>
    <row r="163" spans="11:12" ht="14.25" customHeight="1">
      <c r="K163" s="5"/>
      <c r="L163" s="5"/>
    </row>
    <row r="164" spans="11:12" ht="14.25" customHeight="1">
      <c r="K164" s="5"/>
      <c r="L164" s="5"/>
    </row>
    <row r="165" spans="11:12" ht="14.25" customHeight="1">
      <c r="K165" s="5"/>
      <c r="L165" s="5"/>
    </row>
    <row r="166" spans="11:12" ht="14.25" customHeight="1">
      <c r="K166" s="5"/>
      <c r="L166" s="5"/>
    </row>
    <row r="167" spans="11:12" ht="14.25" customHeight="1">
      <c r="K167" s="5"/>
      <c r="L167" s="5"/>
    </row>
    <row r="168" spans="11:12" ht="14.25" customHeight="1">
      <c r="K168" s="5"/>
      <c r="L168" s="5"/>
    </row>
    <row r="169" spans="11:12" ht="14.25" customHeight="1">
      <c r="K169" s="5"/>
      <c r="L169" s="5"/>
    </row>
    <row r="170" spans="11:12" ht="14.25" customHeight="1">
      <c r="K170" s="5"/>
      <c r="L170" s="5"/>
    </row>
    <row r="171" spans="11:12" ht="14.25" customHeight="1">
      <c r="K171" s="5"/>
      <c r="L171" s="5"/>
    </row>
    <row r="172" spans="11:12" ht="14.25" customHeight="1">
      <c r="K172" s="5"/>
      <c r="L172" s="5"/>
    </row>
    <row r="173" spans="11:12" ht="14.25" customHeight="1">
      <c r="K173" s="5"/>
      <c r="L173" s="5"/>
    </row>
    <row r="174" spans="11:12" ht="14.25" customHeight="1">
      <c r="K174" s="5"/>
      <c r="L174" s="5"/>
    </row>
    <row r="175" spans="11:12" ht="14.25" customHeight="1">
      <c r="K175" s="5"/>
      <c r="L175" s="5"/>
    </row>
    <row r="176" spans="11:12" ht="14.25" customHeight="1">
      <c r="K176" s="5"/>
      <c r="L176" s="5"/>
    </row>
    <row r="177" spans="11:12" ht="14.25" customHeight="1">
      <c r="K177" s="5"/>
      <c r="L177" s="5"/>
    </row>
    <row r="178" spans="11:12" ht="14.25" customHeight="1">
      <c r="K178" s="5"/>
      <c r="L178" s="5"/>
    </row>
    <row r="179" spans="11:12" ht="14.25" customHeight="1">
      <c r="K179" s="5"/>
      <c r="L179" s="5"/>
    </row>
    <row r="180" spans="11:12" ht="14.25" customHeight="1">
      <c r="K180" s="5"/>
      <c r="L180" s="5"/>
    </row>
    <row r="181" spans="11:12" ht="14.25" customHeight="1">
      <c r="K181" s="5"/>
      <c r="L181" s="5"/>
    </row>
    <row r="182" spans="11:12" ht="14.25" customHeight="1">
      <c r="K182" s="5"/>
      <c r="L182" s="5"/>
    </row>
    <row r="183" spans="11:12" ht="14.25" customHeight="1">
      <c r="K183" s="5"/>
      <c r="L183" s="5"/>
    </row>
    <row r="184" spans="11:12" ht="14.25" customHeight="1">
      <c r="K184" s="5"/>
      <c r="L184" s="5"/>
    </row>
    <row r="185" spans="11:12" ht="14.25" customHeight="1">
      <c r="K185" s="5"/>
      <c r="L185" s="5"/>
    </row>
    <row r="186" spans="11:12" ht="14.25" customHeight="1">
      <c r="K186" s="5"/>
      <c r="L186" s="5"/>
    </row>
    <row r="187" spans="11:12" ht="14.25" customHeight="1">
      <c r="K187" s="5"/>
      <c r="L187" s="5"/>
    </row>
    <row r="188" spans="11:12" ht="14.25" customHeight="1">
      <c r="K188" s="5"/>
      <c r="L188" s="5"/>
    </row>
    <row r="189" spans="11:12" ht="14.25" customHeight="1">
      <c r="K189" s="5"/>
      <c r="L189" s="5"/>
    </row>
    <row r="190" spans="11:12" ht="14.25" customHeight="1">
      <c r="K190" s="5"/>
      <c r="L190" s="5"/>
    </row>
    <row r="191" spans="11:12" ht="14.25" customHeight="1">
      <c r="K191" s="5"/>
      <c r="L191" s="5"/>
    </row>
    <row r="192" spans="11:12" ht="14.25" customHeight="1">
      <c r="K192" s="5"/>
      <c r="L192" s="5"/>
    </row>
    <row r="193" spans="11:12" ht="14.25" customHeight="1">
      <c r="K193" s="5"/>
      <c r="L193" s="5"/>
    </row>
    <row r="194" spans="11:12" ht="14.25" customHeight="1">
      <c r="K194" s="5"/>
      <c r="L194" s="5"/>
    </row>
    <row r="195" spans="11:12" ht="14.25" customHeight="1">
      <c r="K195" s="5"/>
      <c r="L195" s="5"/>
    </row>
    <row r="196" spans="11:12" ht="14.25" customHeight="1">
      <c r="K196" s="5"/>
      <c r="L196" s="5"/>
    </row>
    <row r="197" spans="11:12" ht="14.25" customHeight="1">
      <c r="K197" s="5"/>
      <c r="L197" s="5"/>
    </row>
    <row r="198" spans="11:12" ht="14.25" customHeight="1">
      <c r="K198" s="5"/>
      <c r="L198" s="5"/>
    </row>
    <row r="199" spans="11:12" ht="14.25" customHeight="1">
      <c r="K199" s="5"/>
      <c r="L199" s="5"/>
    </row>
    <row r="200" spans="11:12" ht="14.25" customHeight="1">
      <c r="K200" s="5"/>
      <c r="L200" s="5"/>
    </row>
    <row r="201" spans="11:12" ht="14.25" customHeight="1">
      <c r="K201" s="5"/>
      <c r="L201" s="5"/>
    </row>
    <row r="202" spans="11:12" ht="14.25" customHeight="1">
      <c r="K202" s="5"/>
      <c r="L202" s="5"/>
    </row>
    <row r="203" spans="11:12" ht="14.25" customHeight="1">
      <c r="K203" s="5"/>
      <c r="L203" s="5"/>
    </row>
    <row r="204" spans="11:12" ht="14.25" customHeight="1">
      <c r="K204" s="5"/>
      <c r="L204" s="5"/>
    </row>
    <row r="205" spans="11:12" ht="14.25" customHeight="1">
      <c r="K205" s="5"/>
      <c r="L205" s="5"/>
    </row>
    <row r="206" spans="11:12" ht="14.25" customHeight="1">
      <c r="K206" s="5"/>
      <c r="L206" s="5"/>
    </row>
    <row r="207" spans="11:12" ht="14.25" customHeight="1">
      <c r="K207" s="5"/>
      <c r="L207" s="5"/>
    </row>
    <row r="208" spans="11:12" ht="14.25" customHeight="1">
      <c r="K208" s="5"/>
      <c r="L208" s="5"/>
    </row>
    <row r="209" spans="11:12" ht="14.25" customHeight="1">
      <c r="K209" s="5"/>
      <c r="L209" s="5"/>
    </row>
    <row r="210" spans="11:12" ht="14.25" customHeight="1">
      <c r="K210" s="5"/>
      <c r="L210" s="5"/>
    </row>
    <row r="211" spans="11:12" ht="14.25" customHeight="1">
      <c r="K211" s="5"/>
      <c r="L211" s="5"/>
    </row>
    <row r="212" spans="11:12" ht="14.25" customHeight="1">
      <c r="K212" s="5"/>
      <c r="L212" s="5"/>
    </row>
    <row r="213" spans="11:12" ht="14.25" customHeight="1">
      <c r="K213" s="5"/>
      <c r="L213" s="5"/>
    </row>
    <row r="214" spans="11:12" ht="14.25" customHeight="1">
      <c r="K214" s="5"/>
      <c r="L214" s="5"/>
    </row>
    <row r="215" spans="11:12" ht="14.25" customHeight="1">
      <c r="K215" s="5"/>
      <c r="L215" s="5"/>
    </row>
    <row r="216" spans="11:12" ht="14.25" customHeight="1">
      <c r="K216" s="5"/>
      <c r="L216" s="5"/>
    </row>
    <row r="217" spans="11:12" ht="14.25" customHeight="1">
      <c r="K217" s="5"/>
      <c r="L217" s="5"/>
    </row>
    <row r="218" spans="11:12" ht="14.25" customHeight="1">
      <c r="K218" s="5"/>
      <c r="L218" s="5"/>
    </row>
    <row r="219" spans="11:12" ht="14.25" customHeight="1">
      <c r="K219" s="5"/>
      <c r="L219" s="5"/>
    </row>
    <row r="220" spans="11:12" ht="14.25" customHeight="1">
      <c r="K220" s="5"/>
      <c r="L220" s="5"/>
    </row>
    <row r="221" spans="11:12" ht="14.25" customHeight="1">
      <c r="K221" s="5"/>
      <c r="L221" s="5"/>
    </row>
    <row r="222" spans="11:12" ht="14.25" customHeight="1">
      <c r="K222" s="5"/>
      <c r="L222" s="5"/>
    </row>
    <row r="223" spans="11:12" ht="14.25" customHeight="1">
      <c r="K223" s="5"/>
      <c r="L223" s="5"/>
    </row>
    <row r="224" spans="11:12" ht="14.25" customHeight="1">
      <c r="K224" s="5"/>
      <c r="L224" s="5"/>
    </row>
    <row r="225" spans="11:12" ht="14.25" customHeight="1">
      <c r="K225" s="5"/>
      <c r="L225" s="5"/>
    </row>
    <row r="226" spans="11:12" ht="14.25" customHeight="1">
      <c r="K226" s="5"/>
      <c r="L226" s="5"/>
    </row>
    <row r="227" spans="11:12" ht="14.25" customHeight="1">
      <c r="K227" s="5"/>
      <c r="L227" s="5"/>
    </row>
    <row r="228" spans="11:12" ht="14.25" customHeight="1">
      <c r="K228" s="5"/>
      <c r="L228" s="5"/>
    </row>
    <row r="229" spans="11:12" ht="14.25" customHeight="1">
      <c r="K229" s="5"/>
      <c r="L229" s="5"/>
    </row>
    <row r="230" spans="11:12" ht="14.25" customHeight="1">
      <c r="K230" s="5"/>
      <c r="L230" s="5"/>
    </row>
    <row r="231" spans="11:12" ht="14.25" customHeight="1">
      <c r="K231" s="5"/>
      <c r="L231" s="5"/>
    </row>
    <row r="232" spans="11:12" ht="14.25" customHeight="1">
      <c r="K232" s="5"/>
      <c r="L232" s="5"/>
    </row>
    <row r="233" spans="11:12" ht="14.25" customHeight="1">
      <c r="K233" s="5"/>
      <c r="L233" s="5"/>
    </row>
    <row r="234" spans="11:12" ht="14.25" customHeight="1">
      <c r="K234" s="5"/>
      <c r="L234" s="5"/>
    </row>
    <row r="235" spans="11:12" ht="14.25" customHeight="1">
      <c r="K235" s="5"/>
      <c r="L235" s="5"/>
    </row>
    <row r="236" spans="11:12" ht="14.25" customHeight="1">
      <c r="K236" s="5"/>
      <c r="L236" s="5"/>
    </row>
    <row r="237" spans="11:12" ht="14.25" customHeight="1">
      <c r="K237" s="5"/>
      <c r="L237" s="5"/>
    </row>
    <row r="238" spans="11:12" ht="14.25" customHeight="1">
      <c r="K238" s="5"/>
      <c r="L238" s="5"/>
    </row>
    <row r="239" spans="11:12" ht="14.25" customHeight="1">
      <c r="K239" s="5"/>
      <c r="L239" s="5"/>
    </row>
    <row r="240" spans="11:12" ht="14.25" customHeight="1">
      <c r="K240" s="5"/>
      <c r="L240" s="5"/>
    </row>
    <row r="241" spans="11:12" ht="14.25" customHeight="1">
      <c r="K241" s="5"/>
      <c r="L241" s="5"/>
    </row>
    <row r="242" spans="11:12" ht="14.25" customHeight="1">
      <c r="K242" s="5"/>
      <c r="L242" s="5"/>
    </row>
    <row r="243" spans="11:12" ht="14.25" customHeight="1">
      <c r="K243" s="5"/>
      <c r="L243" s="5"/>
    </row>
    <row r="244" spans="11:12" ht="14.25" customHeight="1">
      <c r="K244" s="5"/>
      <c r="L244" s="5"/>
    </row>
    <row r="245" spans="11:12" ht="14.25" customHeight="1">
      <c r="K245" s="5"/>
      <c r="L245" s="5"/>
    </row>
    <row r="246" spans="11:12" ht="14.25" customHeight="1">
      <c r="K246" s="5"/>
      <c r="L246" s="5"/>
    </row>
    <row r="247" spans="11:12" ht="14.25" customHeight="1">
      <c r="K247" s="5"/>
      <c r="L247" s="5"/>
    </row>
    <row r="248" spans="11:12" ht="14.25" customHeight="1">
      <c r="K248" s="5"/>
      <c r="L248" s="5"/>
    </row>
    <row r="249" spans="11:12" ht="14.25" customHeight="1">
      <c r="K249" s="5"/>
      <c r="L249" s="5"/>
    </row>
    <row r="250" spans="11:12" ht="14.25" customHeight="1">
      <c r="K250" s="5"/>
      <c r="L250" s="5"/>
    </row>
    <row r="251" spans="11:12" ht="14.25" customHeight="1">
      <c r="K251" s="5"/>
      <c r="L251" s="5"/>
    </row>
    <row r="252" spans="11:12" ht="14.25" customHeight="1">
      <c r="K252" s="5"/>
      <c r="L252" s="5"/>
    </row>
    <row r="253" spans="11:12" ht="14.25" customHeight="1">
      <c r="K253" s="5"/>
      <c r="L253" s="5"/>
    </row>
    <row r="254" spans="11:12" ht="14.25" customHeight="1">
      <c r="K254" s="5"/>
      <c r="L254" s="5"/>
    </row>
    <row r="255" spans="11:12" ht="14.25" customHeight="1">
      <c r="K255" s="5"/>
      <c r="L255" s="5"/>
    </row>
    <row r="256" spans="11:12" ht="14.25" customHeight="1">
      <c r="K256" s="5"/>
      <c r="L256" s="5"/>
    </row>
    <row r="257" spans="11:12" ht="14.25" customHeight="1">
      <c r="K257" s="5"/>
      <c r="L257" s="5"/>
    </row>
    <row r="258" spans="11:12" ht="14.25" customHeight="1">
      <c r="K258" s="5"/>
      <c r="L258" s="5"/>
    </row>
    <row r="259" spans="11:12" ht="14.25" customHeight="1">
      <c r="K259" s="5"/>
      <c r="L259" s="5"/>
    </row>
    <row r="260" spans="11:12" ht="14.25" customHeight="1">
      <c r="K260" s="5"/>
      <c r="L260" s="5"/>
    </row>
    <row r="261" spans="11:12" ht="14.25" customHeight="1">
      <c r="K261" s="5"/>
      <c r="L261" s="5"/>
    </row>
    <row r="262" spans="11:12" ht="14.25" customHeight="1">
      <c r="K262" s="5"/>
      <c r="L262" s="5"/>
    </row>
    <row r="263" spans="11:12" ht="14.25" customHeight="1">
      <c r="K263" s="5"/>
      <c r="L263" s="5"/>
    </row>
    <row r="264" spans="11:12" ht="14.25" customHeight="1">
      <c r="K264" s="5"/>
      <c r="L264" s="5"/>
    </row>
    <row r="265" spans="11:12" ht="14.25" customHeight="1">
      <c r="K265" s="5"/>
      <c r="L265" s="5"/>
    </row>
    <row r="266" spans="11:12" ht="14.25" customHeight="1">
      <c r="K266" s="5"/>
      <c r="L266" s="5"/>
    </row>
    <row r="267" spans="11:12" ht="14.25" customHeight="1">
      <c r="K267" s="5"/>
      <c r="L267" s="5"/>
    </row>
    <row r="268" spans="11:12" ht="14.25" customHeight="1">
      <c r="K268" s="5"/>
      <c r="L268" s="5"/>
    </row>
    <row r="269" spans="11:12" ht="14.25" customHeight="1">
      <c r="K269" s="5"/>
      <c r="L269" s="5"/>
    </row>
    <row r="270" spans="11:12" ht="14.25" customHeight="1">
      <c r="K270" s="5"/>
      <c r="L270" s="5"/>
    </row>
    <row r="271" spans="11:12" ht="14.25" customHeight="1">
      <c r="K271" s="5"/>
      <c r="L271" s="5"/>
    </row>
    <row r="272" spans="11:1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conditionalFormatting sqref="O7:O71">
    <cfRule type="expression" dxfId="18" priority="1">
      <formula>ISNUMBER(SEARCH("true",Q7))</formula>
    </cfRule>
  </conditionalFormatting>
  <conditionalFormatting sqref="I7:I71 L7:L71 M40:M41">
    <cfRule type="expression" dxfId="17" priority="2">
      <formula>ISNUMBER(SEARCH("true",Q7))</formula>
    </cfRule>
  </conditionalFormatting>
  <conditionalFormatting sqref="K7:K71">
    <cfRule type="expression" dxfId="16" priority="3">
      <formula>ISNUMBER(SEARCH("true",R7))</formula>
    </cfRule>
  </conditionalFormatting>
  <conditionalFormatting sqref="M7:M71">
    <cfRule type="expression" dxfId="15" priority="4">
      <formula>ISNUMBER(SEARCH("true",U7))</formula>
    </cfRule>
  </conditionalFormatting>
  <conditionalFormatting sqref="F7:F71 G40:G41">
    <cfRule type="expression" dxfId="14" priority="5">
      <formula>ISNUMBER(SEARCH("true",T7))</formula>
    </cfRule>
  </conditionalFormatting>
  <conditionalFormatting sqref="H7:H71">
    <cfRule type="expression" dxfId="13" priority="6">
      <formula>ISNUMBER(SEARCH("true",S7))</formula>
    </cfRule>
  </conditionalFormatting>
  <conditionalFormatting sqref="G7:G71">
    <cfRule type="expression" dxfId="12" priority="7">
      <formula>ISNUMBER(SEARCH("true",U7))</formula>
    </cfRule>
  </conditionalFormatting>
  <conditionalFormatting sqref="N7:N71">
    <cfRule type="expression" dxfId="11" priority="8">
      <formula>ISNUMBER(SEARCH("true",S7))</formula>
    </cfRule>
  </conditionalFormatting>
  <conditionalFormatting sqref="C7:C71">
    <cfRule type="expression" dxfId="10" priority="9">
      <formula>NOT(ISBLANK(A7))</formula>
    </cfRule>
  </conditionalFormatting>
  <conditionalFormatting sqref="D7:D71">
    <cfRule type="expression" dxfId="9" priority="10">
      <formula>-NOT(ISBLANK(A7))</formula>
    </cfRule>
  </conditionalFormatting>
  <conditionalFormatting sqref="E7:E71">
    <cfRule type="expression" dxfId="8" priority="11">
      <formula>NOT(ISBLANK(A7))</formula>
    </cfRule>
  </conditionalFormatting>
  <conditionalFormatting sqref="J7:J71">
    <cfRule type="expression" dxfId="7" priority="12">
      <formula>NOT(ISBLANK(A7))</formula>
    </cfRule>
  </conditionalFormatting>
  <conditionalFormatting sqref="C5">
    <cfRule type="expression" dxfId="6" priority="13">
      <formula>NOT(ISBLANK(A5))</formula>
    </cfRule>
  </conditionalFormatting>
  <conditionalFormatting sqref="E5">
    <cfRule type="expression" dxfId="5" priority="14">
      <formula>NOT(ISBLANK(A5))</formula>
    </cfRule>
  </conditionalFormatting>
  <conditionalFormatting sqref="I5">
    <cfRule type="expression" dxfId="4" priority="15">
      <formula>ISNUMBER(SEARCH("true",Q5))</formula>
    </cfRule>
  </conditionalFormatting>
  <conditionalFormatting sqref="J5">
    <cfRule type="expression" dxfId="3" priority="16">
      <formula>NOT(ISBLANK(A5))</formula>
    </cfRule>
  </conditionalFormatting>
  <conditionalFormatting sqref="J6">
    <cfRule type="expression" dxfId="2" priority="17">
      <formula>NOT(ISBLANK(A6))</formula>
    </cfRule>
  </conditionalFormatting>
  <dataValidations count="2">
    <dataValidation type="decimal" operator="greaterThanOrEqual" allowBlank="1" showDropDown="1" showInputMessage="1" showErrorMessage="1" prompt="Must be a number at or above zero." sqref="K6:O71">
      <formula1>0</formula1>
    </dataValidation>
    <dataValidation type="decimal" operator="greaterThanOrEqual" allowBlank="1" showDropDown="1" showInputMessage="1" showErrorMessage="1" prompt="Must be a number" sqref="D7:D71">
      <formula1>0</formula1>
    </dataValidation>
  </dataValidations>
  <hyperlinks>
    <hyperlink ref="C1" location="Codes!A1" display="Partnership"/>
    <hyperlink ref="E1" location="Codes!A9" display="FTE Type"/>
    <hyperlink ref="G1" location="Codes!A65" display="EIIS - Allowable Expenditure Area"/>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prompt="Input must be in dropdown list">
          <x14:formula1>
            <xm:f>Codes!$A$10:$A$36</xm:f>
          </x14:formula1>
          <xm:sqref>E7:E71</xm:sqref>
        </x14:dataValidation>
        <x14:dataValidation type="list" allowBlank="1" showErrorMessage="1">
          <x14:formula1>
            <xm:f>Codes!$A$10:$A$27</xm:f>
          </x14:formula1>
          <xm:sqref>E5</xm:sqref>
        </x14:dataValidation>
        <x14:dataValidation type="list" allowBlank="1" showInputMessage="1" showErrorMessage="1" prompt="Input must be in dropdown list">
          <x14:formula1>
            <xm:f>Codes!$B$66:$B$71</xm:f>
          </x14:formula1>
          <xm:sqref>G7:G71</xm:sqref>
        </x14:dataValidation>
        <x14:dataValidation type="list" allowBlank="1">
          <x14:formula1>
            <xm:f>Codes!$B$74:$B$78</xm:f>
          </x14:formula1>
          <xm:sqref>I5</xm:sqref>
        </x14:dataValidation>
        <x14:dataValidation type="list" allowBlank="1" showInputMessage="1" showErrorMessage="1" prompt="Input must be in dropdown list">
          <x14:formula1>
            <xm:f>Codes!$B$2:$B$7</xm:f>
          </x14:formula1>
          <xm:sqref>C7:C71</xm:sqref>
        </x14:dataValidation>
        <x14:dataValidation type="list" allowBlank="1">
          <x14:formula1>
            <xm:f>Codes!$B$2:$B$7</xm:f>
          </x14:formula1>
          <xm:sqref>C5</xm:sqref>
        </x14:dataValidation>
        <x14:dataValidation type="list" allowBlank="1" showInputMessage="1" showErrorMessage="1" prompt="Input must be in dropdown list">
          <x14:formula1>
            <xm:f>Codes!$B$81:$B$100</xm:f>
          </x14:formula1>
          <xm:sqref>J7:J71</xm:sqref>
        </x14:dataValidation>
        <x14:dataValidation type="list" allowBlank="1" showInputMessage="1" showErrorMessage="1" prompt="Input must be in dropdown list">
          <x14:formula1>
            <xm:f>Codes!$B$74:$B$78</xm:f>
          </x14:formula1>
          <xm:sqref>I7:I71</xm:sqref>
        </x14:dataValidation>
        <x14:dataValidation type="list" allowBlank="1">
          <x14:formula1>
            <xm:f>Codes!$B$81:$B$100</xm:f>
          </x14:formula1>
          <xm:sqref>J5:J6</xm:sqref>
        </x14:dataValidation>
        <x14:dataValidation type="list" allowBlank="1" showInputMessage="1" showErrorMessage="1" prompt="Input must be in dropdown list">
          <x14:formula1>
            <xm:f>Codes!$B$46:$B$63</xm:f>
          </x14:formula1>
          <xm:sqref>H7:H71</xm:sqref>
        </x14:dataValidation>
        <x14:dataValidation type="list" allowBlank="1" showInputMessage="1" showErrorMessage="1" prompt="Input must be in dropdown list">
          <x14:formula1>
            <xm:f>Codes!$B$39:$B$43</xm:f>
          </x14:formula1>
          <xm:sqref>F7:F71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995"/>
  <sheetViews>
    <sheetView showGridLines="0" workbookViewId="0">
      <pane xSplit="2" ySplit="1" topLeftCell="C2" activePane="bottomRight" state="frozen"/>
      <selection pane="topRight" activeCell="C1" sqref="C1"/>
      <selection pane="bottomLeft" activeCell="A2" sqref="A2"/>
      <selection pane="bottomRight" activeCell="C2" sqref="C2"/>
    </sheetView>
  </sheetViews>
  <sheetFormatPr defaultColWidth="14.3984375" defaultRowHeight="15" customHeight="1"/>
  <cols>
    <col min="1" max="1" width="8.73046875" customWidth="1"/>
    <col min="2" max="2" width="82.86328125" customWidth="1"/>
    <col min="3" max="4" width="8.73046875" customWidth="1"/>
    <col min="5" max="5" width="20.3984375" customWidth="1"/>
    <col min="6" max="6" width="8.73046875" customWidth="1"/>
    <col min="7" max="7" width="9.53125" customWidth="1"/>
    <col min="8" max="8" width="11.86328125" customWidth="1"/>
    <col min="9" max="9" width="9.265625" customWidth="1"/>
    <col min="10" max="10" width="10.53125" customWidth="1"/>
    <col min="11" max="13" width="15.53125" customWidth="1"/>
    <col min="14" max="14" width="14.53125" customWidth="1"/>
    <col min="15" max="15" width="15.53125" customWidth="1"/>
    <col min="16" max="16" width="16" customWidth="1"/>
    <col min="17" max="25" width="8.73046875" customWidth="1"/>
  </cols>
  <sheetData>
    <row r="1" spans="1:25" ht="163.5" customHeight="1">
      <c r="A1" s="31" t="s">
        <v>222</v>
      </c>
      <c r="B1" s="29" t="s">
        <v>83</v>
      </c>
      <c r="C1" s="30" t="s">
        <v>84</v>
      </c>
      <c r="D1" s="31" t="s">
        <v>85</v>
      </c>
      <c r="E1" s="30" t="s">
        <v>86</v>
      </c>
      <c r="F1" s="30" t="s">
        <v>223</v>
      </c>
      <c r="G1" s="30" t="s">
        <v>212</v>
      </c>
      <c r="H1" s="93" t="s">
        <v>224</v>
      </c>
      <c r="I1" s="30" t="s">
        <v>225</v>
      </c>
      <c r="J1" s="30" t="s">
        <v>226</v>
      </c>
      <c r="K1" s="34" t="s">
        <v>227</v>
      </c>
      <c r="L1" s="34" t="s">
        <v>228</v>
      </c>
      <c r="M1" s="34" t="s">
        <v>229</v>
      </c>
      <c r="N1" s="34" t="s">
        <v>230</v>
      </c>
      <c r="O1" s="34" t="s">
        <v>231</v>
      </c>
      <c r="P1" s="34" t="s">
        <v>232</v>
      </c>
    </row>
    <row r="2" spans="1:25" ht="15.75" customHeight="1">
      <c r="A2" s="38" t="s">
        <v>98</v>
      </c>
      <c r="B2" s="44" t="s">
        <v>100</v>
      </c>
      <c r="C2" s="38" t="s">
        <v>98</v>
      </c>
      <c r="D2" s="38" t="s">
        <v>98</v>
      </c>
      <c r="E2" s="38" t="s">
        <v>98</v>
      </c>
      <c r="F2" s="38" t="s">
        <v>98</v>
      </c>
      <c r="G2" s="38" t="s">
        <v>98</v>
      </c>
      <c r="H2" s="38" t="s">
        <v>98</v>
      </c>
      <c r="I2" s="38" t="s">
        <v>98</v>
      </c>
      <c r="J2" s="38" t="s">
        <v>98</v>
      </c>
      <c r="K2" s="45">
        <f t="shared" ref="K2:O2" si="0">SUM(K3:K71)</f>
        <v>0</v>
      </c>
      <c r="L2" s="45">
        <f t="shared" si="0"/>
        <v>0</v>
      </c>
      <c r="M2" s="45">
        <f t="shared" si="0"/>
        <v>0</v>
      </c>
      <c r="N2" s="45">
        <f t="shared" si="0"/>
        <v>20000</v>
      </c>
      <c r="O2" s="45">
        <f t="shared" si="0"/>
        <v>260000</v>
      </c>
      <c r="P2" s="46">
        <f t="shared" ref="P2:P3" si="1">SUM(K2:O2)</f>
        <v>280000</v>
      </c>
      <c r="Q2" s="43"/>
      <c r="R2" s="43"/>
      <c r="S2" s="43"/>
      <c r="T2" s="43"/>
      <c r="U2" s="43"/>
      <c r="V2" s="43"/>
      <c r="W2" s="43"/>
      <c r="X2" s="43"/>
      <c r="Y2" s="43"/>
    </row>
    <row r="3" spans="1:25" ht="14.25" customHeight="1">
      <c r="A3" s="65" t="s">
        <v>75</v>
      </c>
      <c r="B3" s="94" t="s">
        <v>233</v>
      </c>
      <c r="C3" s="53"/>
      <c r="D3" s="53"/>
      <c r="E3" s="53"/>
      <c r="F3" s="65"/>
      <c r="G3" s="53"/>
      <c r="H3" s="65" t="s">
        <v>234</v>
      </c>
      <c r="I3" s="53"/>
      <c r="J3" s="65" t="s">
        <v>140</v>
      </c>
      <c r="K3" s="62"/>
      <c r="L3" s="62"/>
      <c r="M3" s="63"/>
      <c r="N3" s="78">
        <v>10000</v>
      </c>
      <c r="O3" s="63"/>
      <c r="P3" s="46">
        <f t="shared" si="1"/>
        <v>10000</v>
      </c>
    </row>
    <row r="4" spans="1:25" ht="14.25" customHeight="1">
      <c r="A4" s="65" t="s">
        <v>75</v>
      </c>
      <c r="B4" s="94" t="s">
        <v>235</v>
      </c>
      <c r="C4" s="53"/>
      <c r="D4" s="65"/>
      <c r="E4" s="65"/>
      <c r="F4" s="53"/>
      <c r="G4" s="53"/>
      <c r="H4" s="65" t="s">
        <v>234</v>
      </c>
      <c r="I4" s="65"/>
      <c r="J4" s="65" t="s">
        <v>236</v>
      </c>
      <c r="K4" s="62"/>
      <c r="L4" s="62"/>
      <c r="M4" s="63"/>
      <c r="N4" s="78">
        <v>10000</v>
      </c>
      <c r="O4" s="78"/>
      <c r="P4" s="46"/>
    </row>
    <row r="5" spans="1:25" ht="14.25" customHeight="1">
      <c r="A5" s="65" t="s">
        <v>75</v>
      </c>
      <c r="B5" s="94" t="s">
        <v>237</v>
      </c>
      <c r="C5" s="53"/>
      <c r="D5" s="65">
        <v>1</v>
      </c>
      <c r="E5" s="65" t="s">
        <v>238</v>
      </c>
      <c r="F5" s="53"/>
      <c r="G5" s="53"/>
      <c r="H5" s="53"/>
      <c r="I5" s="65" t="s">
        <v>119</v>
      </c>
      <c r="J5" s="65">
        <v>111</v>
      </c>
      <c r="K5" s="62"/>
      <c r="L5" s="62"/>
      <c r="M5" s="63"/>
      <c r="N5" s="78"/>
      <c r="O5" s="78">
        <v>110000</v>
      </c>
      <c r="P5" s="46">
        <f t="shared" ref="P5:P7" si="2">SUM(K5:O5)</f>
        <v>110000</v>
      </c>
    </row>
    <row r="6" spans="1:25" ht="14.25" customHeight="1">
      <c r="A6" s="65" t="s">
        <v>24</v>
      </c>
      <c r="B6" s="94" t="s">
        <v>239</v>
      </c>
      <c r="C6" s="53"/>
      <c r="D6" s="65">
        <v>1</v>
      </c>
      <c r="E6" s="65" t="s">
        <v>240</v>
      </c>
      <c r="F6" s="53"/>
      <c r="G6" s="53"/>
      <c r="H6" s="53"/>
      <c r="I6" s="65" t="s">
        <v>119</v>
      </c>
      <c r="J6" s="65">
        <v>111</v>
      </c>
      <c r="K6" s="62"/>
      <c r="L6" s="62"/>
      <c r="M6" s="63"/>
      <c r="N6" s="63"/>
      <c r="O6" s="78">
        <v>100000</v>
      </c>
      <c r="P6" s="46">
        <f t="shared" si="2"/>
        <v>100000</v>
      </c>
    </row>
    <row r="7" spans="1:25" ht="14.25" customHeight="1">
      <c r="A7" s="65" t="s">
        <v>65</v>
      </c>
      <c r="B7" s="94" t="s">
        <v>241</v>
      </c>
      <c r="C7" s="53"/>
      <c r="D7" s="65">
        <v>1</v>
      </c>
      <c r="E7" s="65" t="s">
        <v>242</v>
      </c>
      <c r="F7" s="53"/>
      <c r="G7" s="53"/>
      <c r="H7" s="53"/>
      <c r="I7" s="65" t="s">
        <v>134</v>
      </c>
      <c r="J7" s="65">
        <v>112</v>
      </c>
      <c r="K7" s="62"/>
      <c r="L7" s="62"/>
      <c r="M7" s="63"/>
      <c r="N7" s="63"/>
      <c r="O7" s="78">
        <v>50000</v>
      </c>
      <c r="P7" s="46">
        <f t="shared" si="2"/>
        <v>50000</v>
      </c>
    </row>
    <row r="8" spans="1:25" ht="14.25" customHeight="1">
      <c r="A8" s="53"/>
      <c r="B8" s="95"/>
      <c r="C8" s="53"/>
      <c r="D8" s="53"/>
      <c r="E8" s="53"/>
      <c r="F8" s="53"/>
      <c r="G8" s="53"/>
      <c r="H8" s="53"/>
      <c r="I8" s="53"/>
      <c r="J8" s="53"/>
      <c r="K8" s="62"/>
      <c r="L8" s="62"/>
      <c r="M8" s="63"/>
      <c r="N8" s="63"/>
      <c r="O8" s="63"/>
      <c r="P8" s="46"/>
    </row>
    <row r="9" spans="1:25" ht="14.25" customHeight="1">
      <c r="A9" s="53"/>
      <c r="B9" s="95"/>
      <c r="C9" s="53"/>
      <c r="D9" s="53"/>
      <c r="E9" s="53"/>
      <c r="F9" s="53"/>
      <c r="G9" s="53"/>
      <c r="H9" s="53"/>
      <c r="I9" s="53"/>
      <c r="J9" s="53"/>
      <c r="K9" s="62"/>
      <c r="L9" s="62"/>
      <c r="M9" s="63"/>
      <c r="N9" s="63"/>
      <c r="O9" s="63"/>
      <c r="P9" s="46"/>
    </row>
    <row r="10" spans="1:25" ht="14.25" customHeight="1">
      <c r="A10" s="53"/>
      <c r="B10" s="95"/>
      <c r="C10" s="53"/>
      <c r="D10" s="53"/>
      <c r="E10" s="53"/>
      <c r="F10" s="53"/>
      <c r="G10" s="53"/>
      <c r="H10" s="53"/>
      <c r="I10" s="53"/>
      <c r="J10" s="53"/>
      <c r="K10" s="62"/>
      <c r="L10" s="62"/>
      <c r="M10" s="63"/>
      <c r="N10" s="63"/>
      <c r="O10" s="63"/>
      <c r="P10" s="46"/>
    </row>
    <row r="11" spans="1:25" ht="14.25" customHeight="1">
      <c r="A11" s="53"/>
      <c r="B11" s="95"/>
      <c r="C11" s="53"/>
      <c r="D11" s="53"/>
      <c r="E11" s="53"/>
      <c r="F11" s="53"/>
      <c r="G11" s="53"/>
      <c r="H11" s="53"/>
      <c r="I11" s="53"/>
      <c r="J11" s="53"/>
      <c r="K11" s="62"/>
      <c r="L11" s="62"/>
      <c r="M11" s="63"/>
      <c r="N11" s="63"/>
      <c r="O11" s="63"/>
      <c r="P11" s="46"/>
    </row>
    <row r="12" spans="1:25" ht="14.25" customHeight="1">
      <c r="A12" s="53"/>
      <c r="B12" s="53"/>
      <c r="C12" s="53"/>
      <c r="D12" s="53"/>
      <c r="E12" s="53"/>
      <c r="F12" s="53"/>
      <c r="G12" s="53"/>
      <c r="H12" s="53"/>
      <c r="I12" s="53"/>
      <c r="J12" s="53"/>
      <c r="K12" s="62"/>
      <c r="L12" s="62"/>
      <c r="M12" s="63"/>
      <c r="N12" s="63"/>
      <c r="O12" s="63"/>
      <c r="P12" s="46"/>
    </row>
    <row r="13" spans="1:25" ht="14.25" customHeight="1">
      <c r="A13" s="53"/>
      <c r="B13" s="53"/>
      <c r="C13" s="53"/>
      <c r="D13" s="53"/>
      <c r="E13" s="53"/>
      <c r="F13" s="53"/>
      <c r="G13" s="53"/>
      <c r="H13" s="53"/>
      <c r="I13" s="53"/>
      <c r="J13" s="53"/>
      <c r="K13" s="62"/>
      <c r="L13" s="62"/>
      <c r="M13" s="63"/>
      <c r="N13" s="63"/>
      <c r="O13" s="63"/>
      <c r="P13" s="46"/>
    </row>
    <row r="14" spans="1:25" ht="14.25" customHeight="1">
      <c r="A14" s="53"/>
      <c r="B14" s="53"/>
      <c r="C14" s="53"/>
      <c r="D14" s="53"/>
      <c r="E14" s="53"/>
      <c r="F14" s="53"/>
      <c r="G14" s="53"/>
      <c r="H14" s="53"/>
      <c r="I14" s="53"/>
      <c r="J14" s="53"/>
      <c r="K14" s="62"/>
      <c r="L14" s="62"/>
      <c r="M14" s="63"/>
      <c r="N14" s="63"/>
      <c r="O14" s="63"/>
      <c r="P14" s="46"/>
    </row>
    <row r="15" spans="1:25" ht="14.25" customHeight="1">
      <c r="A15" s="53"/>
      <c r="B15" s="53"/>
      <c r="C15" s="53"/>
      <c r="D15" s="53"/>
      <c r="E15" s="53"/>
      <c r="F15" s="53"/>
      <c r="G15" s="53"/>
      <c r="H15" s="53"/>
      <c r="I15" s="53"/>
      <c r="J15" s="53"/>
      <c r="K15" s="62"/>
      <c r="L15" s="62"/>
      <c r="M15" s="63"/>
      <c r="N15" s="63"/>
      <c r="O15" s="63"/>
      <c r="P15" s="46"/>
    </row>
    <row r="16" spans="1:25" ht="14.25" customHeight="1">
      <c r="A16" s="53"/>
      <c r="B16" s="53"/>
      <c r="C16" s="53"/>
      <c r="D16" s="53"/>
      <c r="E16" s="53"/>
      <c r="F16" s="53"/>
      <c r="G16" s="53"/>
      <c r="H16" s="53"/>
      <c r="I16" s="53"/>
      <c r="J16" s="53"/>
      <c r="K16" s="62"/>
      <c r="L16" s="62"/>
      <c r="M16" s="63"/>
      <c r="N16" s="63"/>
      <c r="O16" s="63"/>
      <c r="P16" s="46"/>
    </row>
    <row r="17" spans="1:16" ht="14.25" customHeight="1">
      <c r="A17" s="53"/>
      <c r="B17" s="53"/>
      <c r="C17" s="53"/>
      <c r="D17" s="53"/>
      <c r="E17" s="53"/>
      <c r="F17" s="53"/>
      <c r="G17" s="53"/>
      <c r="H17" s="53"/>
      <c r="I17" s="53"/>
      <c r="J17" s="53"/>
      <c r="K17" s="62"/>
      <c r="L17" s="62"/>
      <c r="M17" s="63"/>
      <c r="N17" s="63"/>
      <c r="O17" s="63"/>
      <c r="P17" s="46"/>
    </row>
    <row r="18" spans="1:16" ht="14.25" customHeight="1">
      <c r="A18" s="53"/>
      <c r="B18" s="53"/>
      <c r="C18" s="53"/>
      <c r="D18" s="53"/>
      <c r="E18" s="53"/>
      <c r="F18" s="53"/>
      <c r="G18" s="53"/>
      <c r="H18" s="53"/>
      <c r="I18" s="53"/>
      <c r="J18" s="53"/>
      <c r="K18" s="62"/>
      <c r="L18" s="62"/>
      <c r="M18" s="63"/>
      <c r="N18" s="63"/>
      <c r="O18" s="63"/>
      <c r="P18" s="46"/>
    </row>
    <row r="19" spans="1:16" ht="14.25" customHeight="1">
      <c r="A19" s="53"/>
      <c r="B19" s="53"/>
      <c r="C19" s="53"/>
      <c r="D19" s="53"/>
      <c r="E19" s="53"/>
      <c r="F19" s="53"/>
      <c r="G19" s="53"/>
      <c r="H19" s="53"/>
      <c r="I19" s="53"/>
      <c r="J19" s="53"/>
      <c r="K19" s="62"/>
      <c r="L19" s="62"/>
      <c r="M19" s="63"/>
      <c r="N19" s="63"/>
      <c r="O19" s="63"/>
      <c r="P19" s="46"/>
    </row>
    <row r="20" spans="1:16" ht="14.25" customHeight="1">
      <c r="A20" s="53"/>
      <c r="B20" s="53"/>
      <c r="C20" s="53"/>
      <c r="D20" s="53"/>
      <c r="E20" s="53"/>
      <c r="F20" s="53"/>
      <c r="G20" s="53"/>
      <c r="H20" s="53"/>
      <c r="I20" s="53"/>
      <c r="J20" s="53"/>
      <c r="K20" s="62"/>
      <c r="L20" s="62"/>
      <c r="M20" s="63"/>
      <c r="N20" s="63"/>
      <c r="O20" s="63"/>
      <c r="P20" s="46"/>
    </row>
    <row r="21" spans="1:16" ht="14.25" customHeight="1">
      <c r="A21" s="53"/>
      <c r="B21" s="53"/>
      <c r="C21" s="53"/>
      <c r="D21" s="53"/>
      <c r="E21" s="53"/>
      <c r="F21" s="53"/>
      <c r="G21" s="53"/>
      <c r="H21" s="53"/>
      <c r="I21" s="53"/>
      <c r="J21" s="53"/>
      <c r="K21" s="62"/>
      <c r="L21" s="62"/>
      <c r="M21" s="63"/>
      <c r="N21" s="63"/>
      <c r="O21" s="63"/>
      <c r="P21" s="46"/>
    </row>
    <row r="22" spans="1:16" ht="14.25" customHeight="1">
      <c r="A22" s="86"/>
      <c r="B22" s="86"/>
      <c r="C22" s="86"/>
      <c r="D22" s="86"/>
      <c r="E22" s="53"/>
      <c r="F22" s="86"/>
      <c r="G22" s="86"/>
      <c r="H22" s="86"/>
      <c r="I22" s="86"/>
      <c r="J22" s="86"/>
      <c r="K22" s="62"/>
      <c r="L22" s="62"/>
      <c r="M22" s="62"/>
      <c r="N22" s="62"/>
      <c r="O22" s="62"/>
      <c r="P22" s="46"/>
    </row>
    <row r="23" spans="1:16" ht="14.25" customHeight="1">
      <c r="A23" s="86"/>
      <c r="B23" s="86"/>
      <c r="C23" s="86"/>
      <c r="D23" s="86"/>
      <c r="E23" s="53"/>
      <c r="F23" s="86"/>
      <c r="G23" s="86"/>
      <c r="H23" s="86"/>
      <c r="I23" s="86"/>
      <c r="J23" s="86"/>
      <c r="K23" s="62"/>
      <c r="L23" s="62"/>
      <c r="M23" s="62"/>
      <c r="N23" s="62"/>
      <c r="O23" s="62"/>
      <c r="P23" s="46"/>
    </row>
    <row r="24" spans="1:16" ht="14.25" customHeight="1">
      <c r="A24" s="86"/>
      <c r="B24" s="86"/>
      <c r="C24" s="86"/>
      <c r="D24" s="86"/>
      <c r="E24" s="53"/>
      <c r="F24" s="86"/>
      <c r="G24" s="86"/>
      <c r="H24" s="86"/>
      <c r="I24" s="86"/>
      <c r="J24" s="86"/>
      <c r="K24" s="62"/>
      <c r="L24" s="62"/>
      <c r="M24" s="62"/>
      <c r="N24" s="62"/>
      <c r="O24" s="62"/>
      <c r="P24" s="46"/>
    </row>
    <row r="25" spans="1:16" ht="14.25" customHeight="1">
      <c r="A25" s="86"/>
      <c r="B25" s="86"/>
      <c r="C25" s="86"/>
      <c r="D25" s="86"/>
      <c r="E25" s="53"/>
      <c r="F25" s="86"/>
      <c r="G25" s="86"/>
      <c r="H25" s="86"/>
      <c r="I25" s="86"/>
      <c r="J25" s="86"/>
      <c r="K25" s="62"/>
      <c r="L25" s="62"/>
      <c r="M25" s="62"/>
      <c r="N25" s="62"/>
      <c r="O25" s="62"/>
      <c r="P25" s="46"/>
    </row>
    <row r="26" spans="1:16" ht="14.25" customHeight="1">
      <c r="A26" s="86"/>
      <c r="B26" s="86"/>
      <c r="C26" s="86"/>
      <c r="D26" s="86"/>
      <c r="E26" s="53"/>
      <c r="F26" s="86"/>
      <c r="G26" s="86"/>
      <c r="H26" s="86"/>
      <c r="I26" s="86"/>
      <c r="J26" s="86"/>
      <c r="K26" s="62"/>
      <c r="L26" s="62"/>
      <c r="M26" s="62"/>
      <c r="N26" s="62"/>
      <c r="O26" s="62"/>
      <c r="P26" s="46"/>
    </row>
    <row r="27" spans="1:16" ht="14.25" customHeight="1">
      <c r="A27" s="86"/>
      <c r="B27" s="86"/>
      <c r="C27" s="86"/>
      <c r="D27" s="86"/>
      <c r="E27" s="53"/>
      <c r="F27" s="86"/>
      <c r="G27" s="86"/>
      <c r="H27" s="86"/>
      <c r="I27" s="86"/>
      <c r="J27" s="86"/>
      <c r="K27" s="62"/>
      <c r="L27" s="62"/>
      <c r="M27" s="62"/>
      <c r="N27" s="62"/>
      <c r="O27" s="62"/>
      <c r="P27" s="46"/>
    </row>
    <row r="28" spans="1:16" ht="14.25" customHeight="1">
      <c r="A28" s="86"/>
      <c r="B28" s="86"/>
      <c r="C28" s="86"/>
      <c r="D28" s="86"/>
      <c r="E28" s="53"/>
      <c r="F28" s="86"/>
      <c r="G28" s="86"/>
      <c r="H28" s="86"/>
      <c r="I28" s="86"/>
      <c r="J28" s="86"/>
      <c r="K28" s="62"/>
      <c r="L28" s="62"/>
      <c r="M28" s="62"/>
      <c r="N28" s="62"/>
      <c r="O28" s="62"/>
      <c r="P28" s="46"/>
    </row>
    <row r="29" spans="1:16" ht="14.25" customHeight="1">
      <c r="A29" s="86"/>
      <c r="B29" s="86"/>
      <c r="C29" s="86"/>
      <c r="D29" s="86"/>
      <c r="E29" s="53"/>
      <c r="F29" s="86"/>
      <c r="G29" s="86"/>
      <c r="H29" s="86"/>
      <c r="I29" s="86"/>
      <c r="J29" s="86"/>
      <c r="K29" s="62"/>
      <c r="L29" s="62"/>
      <c r="M29" s="62"/>
      <c r="N29" s="62"/>
      <c r="O29" s="62"/>
      <c r="P29" s="46"/>
    </row>
    <row r="30" spans="1:16" ht="14.25" customHeight="1">
      <c r="A30" s="86"/>
      <c r="B30" s="86"/>
      <c r="C30" s="86"/>
      <c r="D30" s="86"/>
      <c r="E30" s="53"/>
      <c r="F30" s="86"/>
      <c r="G30" s="86"/>
      <c r="H30" s="86"/>
      <c r="I30" s="86"/>
      <c r="J30" s="86"/>
      <c r="K30" s="62"/>
      <c r="L30" s="62"/>
      <c r="M30" s="62"/>
      <c r="N30" s="62"/>
      <c r="O30" s="62"/>
      <c r="P30" s="46"/>
    </row>
    <row r="31" spans="1:16" ht="14.25" customHeight="1">
      <c r="A31" s="86"/>
      <c r="B31" s="86"/>
      <c r="C31" s="86"/>
      <c r="D31" s="86"/>
      <c r="E31" s="53"/>
      <c r="F31" s="86"/>
      <c r="G31" s="86"/>
      <c r="H31" s="86"/>
      <c r="I31" s="86"/>
      <c r="J31" s="86"/>
      <c r="K31" s="62"/>
      <c r="L31" s="62"/>
      <c r="M31" s="62"/>
      <c r="N31" s="62"/>
      <c r="O31" s="62"/>
      <c r="P31" s="46"/>
    </row>
    <row r="32" spans="1:16" ht="14.25" customHeight="1">
      <c r="A32" s="86"/>
      <c r="B32" s="86"/>
      <c r="C32" s="86"/>
      <c r="D32" s="86"/>
      <c r="E32" s="53"/>
      <c r="F32" s="86"/>
      <c r="G32" s="86"/>
      <c r="H32" s="86"/>
      <c r="I32" s="86"/>
      <c r="J32" s="86"/>
      <c r="K32" s="62"/>
      <c r="L32" s="62"/>
      <c r="M32" s="62"/>
      <c r="N32" s="62"/>
      <c r="O32" s="62"/>
      <c r="P32" s="46"/>
    </row>
    <row r="33" spans="1:16" ht="14.25" customHeight="1">
      <c r="A33" s="86"/>
      <c r="B33" s="86"/>
      <c r="C33" s="86"/>
      <c r="D33" s="86"/>
      <c r="E33" s="53"/>
      <c r="F33" s="86"/>
      <c r="G33" s="86"/>
      <c r="H33" s="86"/>
      <c r="I33" s="86"/>
      <c r="J33" s="86"/>
      <c r="K33" s="62"/>
      <c r="L33" s="62"/>
      <c r="M33" s="62"/>
      <c r="N33" s="62"/>
      <c r="O33" s="62"/>
      <c r="P33" s="46"/>
    </row>
    <row r="34" spans="1:16" ht="14.25" customHeight="1">
      <c r="A34" s="86"/>
      <c r="B34" s="86"/>
      <c r="C34" s="86"/>
      <c r="D34" s="86"/>
      <c r="E34" s="53"/>
      <c r="F34" s="86"/>
      <c r="G34" s="86"/>
      <c r="H34" s="86"/>
      <c r="I34" s="86"/>
      <c r="J34" s="86"/>
      <c r="K34" s="62"/>
      <c r="L34" s="62"/>
      <c r="M34" s="62"/>
      <c r="N34" s="62"/>
      <c r="O34" s="62"/>
      <c r="P34" s="46"/>
    </row>
    <row r="35" spans="1:16" ht="14.25" customHeight="1">
      <c r="A35" s="86"/>
      <c r="B35" s="86"/>
      <c r="C35" s="86"/>
      <c r="D35" s="86"/>
      <c r="E35" s="53"/>
      <c r="F35" s="86"/>
      <c r="G35" s="86"/>
      <c r="H35" s="86"/>
      <c r="I35" s="86"/>
      <c r="J35" s="86"/>
      <c r="K35" s="62"/>
      <c r="L35" s="62"/>
      <c r="M35" s="62"/>
      <c r="N35" s="62"/>
      <c r="O35" s="62"/>
      <c r="P35" s="46"/>
    </row>
    <row r="36" spans="1:16" ht="14.25" customHeight="1">
      <c r="A36" s="86"/>
      <c r="B36" s="86"/>
      <c r="C36" s="86"/>
      <c r="D36" s="86"/>
      <c r="E36" s="53"/>
      <c r="F36" s="86"/>
      <c r="G36" s="86"/>
      <c r="H36" s="86"/>
      <c r="I36" s="86"/>
      <c r="J36" s="86"/>
      <c r="K36" s="62"/>
      <c r="L36" s="62"/>
      <c r="M36" s="62"/>
      <c r="N36" s="62"/>
      <c r="O36" s="62"/>
      <c r="P36" s="46"/>
    </row>
    <row r="37" spans="1:16" ht="14.25" customHeight="1">
      <c r="A37" s="86"/>
      <c r="B37" s="86"/>
      <c r="C37" s="86"/>
      <c r="D37" s="86"/>
      <c r="E37" s="53"/>
      <c r="F37" s="86"/>
      <c r="G37" s="86"/>
      <c r="H37" s="86"/>
      <c r="I37" s="86"/>
      <c r="J37" s="86"/>
      <c r="K37" s="62"/>
      <c r="L37" s="62"/>
      <c r="M37" s="62"/>
      <c r="N37" s="62"/>
      <c r="O37" s="62"/>
      <c r="P37" s="46"/>
    </row>
    <row r="38" spans="1:16" ht="14.25" customHeight="1">
      <c r="A38" s="86"/>
      <c r="B38" s="86"/>
      <c r="C38" s="86"/>
      <c r="D38" s="86"/>
      <c r="E38" s="53"/>
      <c r="F38" s="86"/>
      <c r="G38" s="86"/>
      <c r="H38" s="86"/>
      <c r="I38" s="86"/>
      <c r="J38" s="86"/>
      <c r="K38" s="62"/>
      <c r="L38" s="62"/>
      <c r="M38" s="62"/>
      <c r="N38" s="62"/>
      <c r="O38" s="62"/>
      <c r="P38" s="46"/>
    </row>
    <row r="39" spans="1:16" ht="14.25" customHeight="1">
      <c r="A39" s="86"/>
      <c r="B39" s="86"/>
      <c r="C39" s="86"/>
      <c r="D39" s="86"/>
      <c r="E39" s="53"/>
      <c r="F39" s="86"/>
      <c r="G39" s="86"/>
      <c r="H39" s="86"/>
      <c r="I39" s="86"/>
      <c r="J39" s="86"/>
      <c r="K39" s="62"/>
      <c r="L39" s="62"/>
      <c r="M39" s="62"/>
      <c r="N39" s="62"/>
      <c r="O39" s="62"/>
      <c r="P39" s="46"/>
    </row>
    <row r="40" spans="1:16" ht="14.25" customHeight="1">
      <c r="A40" s="86"/>
      <c r="B40" s="86"/>
      <c r="C40" s="86"/>
      <c r="D40" s="86"/>
      <c r="E40" s="53"/>
      <c r="F40" s="86"/>
      <c r="G40" s="86"/>
      <c r="H40" s="86"/>
      <c r="I40" s="86"/>
      <c r="J40" s="86"/>
      <c r="K40" s="62"/>
      <c r="L40" s="62"/>
      <c r="M40" s="62"/>
      <c r="N40" s="62"/>
      <c r="O40" s="62"/>
      <c r="P40" s="46"/>
    </row>
    <row r="41" spans="1:16" ht="14.25" customHeight="1">
      <c r="A41" s="86"/>
      <c r="B41" s="86"/>
      <c r="C41" s="86"/>
      <c r="D41" s="86"/>
      <c r="E41" s="53"/>
      <c r="F41" s="86"/>
      <c r="G41" s="86"/>
      <c r="H41" s="86"/>
      <c r="I41" s="86"/>
      <c r="J41" s="86"/>
      <c r="K41" s="62"/>
      <c r="L41" s="62"/>
      <c r="M41" s="62"/>
      <c r="N41" s="62"/>
      <c r="O41" s="62"/>
      <c r="P41" s="46"/>
    </row>
    <row r="42" spans="1:16" ht="14.25" customHeight="1">
      <c r="A42" s="86"/>
      <c r="B42" s="86"/>
      <c r="C42" s="86"/>
      <c r="D42" s="86"/>
      <c r="E42" s="53"/>
      <c r="F42" s="86"/>
      <c r="G42" s="86"/>
      <c r="H42" s="86"/>
      <c r="I42" s="86"/>
      <c r="J42" s="86"/>
      <c r="K42" s="62"/>
      <c r="L42" s="62"/>
      <c r="M42" s="62"/>
      <c r="N42" s="62"/>
      <c r="O42" s="62"/>
      <c r="P42" s="46"/>
    </row>
    <row r="43" spans="1:16" ht="14.25" customHeight="1">
      <c r="A43" s="86"/>
      <c r="B43" s="86"/>
      <c r="C43" s="86"/>
      <c r="D43" s="86"/>
      <c r="E43" s="53"/>
      <c r="F43" s="86"/>
      <c r="G43" s="86"/>
      <c r="H43" s="86"/>
      <c r="I43" s="86"/>
      <c r="J43" s="86"/>
      <c r="K43" s="62"/>
      <c r="L43" s="62"/>
      <c r="M43" s="62"/>
      <c r="N43" s="62"/>
      <c r="O43" s="62"/>
      <c r="P43" s="46"/>
    </row>
    <row r="44" spans="1:16" ht="14.25" customHeight="1">
      <c r="A44" s="86"/>
      <c r="B44" s="86"/>
      <c r="C44" s="86"/>
      <c r="D44" s="86"/>
      <c r="E44" s="53"/>
      <c r="F44" s="86"/>
      <c r="G44" s="86"/>
      <c r="H44" s="86"/>
      <c r="I44" s="86"/>
      <c r="J44" s="86"/>
      <c r="K44" s="62"/>
      <c r="L44" s="62"/>
      <c r="M44" s="62"/>
      <c r="N44" s="62"/>
      <c r="O44" s="62"/>
      <c r="P44" s="46"/>
    </row>
    <row r="45" spans="1:16" ht="14.25" customHeight="1">
      <c r="A45" s="86"/>
      <c r="B45" s="86"/>
      <c r="C45" s="86"/>
      <c r="D45" s="86"/>
      <c r="E45" s="53"/>
      <c r="F45" s="86"/>
      <c r="G45" s="86"/>
      <c r="H45" s="86"/>
      <c r="I45" s="86"/>
      <c r="J45" s="86"/>
      <c r="K45" s="62"/>
      <c r="L45" s="62"/>
      <c r="M45" s="62"/>
      <c r="N45" s="62"/>
      <c r="O45" s="62"/>
      <c r="P45" s="46"/>
    </row>
    <row r="46" spans="1:16" ht="14.25" customHeight="1">
      <c r="A46" s="86"/>
      <c r="B46" s="86"/>
      <c r="C46" s="86"/>
      <c r="D46" s="86"/>
      <c r="E46" s="53"/>
      <c r="F46" s="86"/>
      <c r="G46" s="86"/>
      <c r="H46" s="86"/>
      <c r="I46" s="86"/>
      <c r="J46" s="86"/>
      <c r="K46" s="62"/>
      <c r="L46" s="62"/>
      <c r="M46" s="62"/>
      <c r="N46" s="62"/>
      <c r="O46" s="62"/>
      <c r="P46" s="46"/>
    </row>
    <row r="47" spans="1:16" ht="14.25" customHeight="1">
      <c r="A47" s="86"/>
      <c r="B47" s="86"/>
      <c r="C47" s="86"/>
      <c r="D47" s="86"/>
      <c r="E47" s="53"/>
      <c r="F47" s="86"/>
      <c r="G47" s="86"/>
      <c r="H47" s="86"/>
      <c r="I47" s="86"/>
      <c r="J47" s="86"/>
      <c r="K47" s="62"/>
      <c r="L47" s="62"/>
      <c r="M47" s="62"/>
      <c r="N47" s="62"/>
      <c r="O47" s="62"/>
      <c r="P47" s="46"/>
    </row>
    <row r="48" spans="1:16" ht="14.25" customHeight="1">
      <c r="A48" s="86"/>
      <c r="B48" s="86"/>
      <c r="C48" s="86"/>
      <c r="D48" s="86"/>
      <c r="E48" s="53"/>
      <c r="F48" s="86"/>
      <c r="G48" s="86"/>
      <c r="H48" s="86"/>
      <c r="I48" s="86"/>
      <c r="J48" s="86"/>
      <c r="K48" s="62"/>
      <c r="L48" s="62"/>
      <c r="M48" s="62"/>
      <c r="N48" s="62"/>
      <c r="O48" s="62"/>
      <c r="P48" s="46"/>
    </row>
    <row r="49" spans="1:16" ht="14.25" customHeight="1">
      <c r="A49" s="86"/>
      <c r="B49" s="86"/>
      <c r="C49" s="86"/>
      <c r="D49" s="86"/>
      <c r="E49" s="53"/>
      <c r="F49" s="86"/>
      <c r="G49" s="86"/>
      <c r="H49" s="86"/>
      <c r="I49" s="86"/>
      <c r="J49" s="86"/>
      <c r="K49" s="62"/>
      <c r="L49" s="62"/>
      <c r="M49" s="62"/>
      <c r="N49" s="62"/>
      <c r="O49" s="62"/>
      <c r="P49" s="46"/>
    </row>
    <row r="50" spans="1:16" ht="14.25" customHeight="1">
      <c r="A50" s="86"/>
      <c r="B50" s="86"/>
      <c r="C50" s="86"/>
      <c r="D50" s="86"/>
      <c r="E50" s="53"/>
      <c r="F50" s="86"/>
      <c r="G50" s="86"/>
      <c r="H50" s="86"/>
      <c r="I50" s="86"/>
      <c r="J50" s="86"/>
      <c r="K50" s="62"/>
      <c r="L50" s="62"/>
      <c r="M50" s="62"/>
      <c r="N50" s="62"/>
      <c r="O50" s="62"/>
      <c r="P50" s="46"/>
    </row>
    <row r="51" spans="1:16" ht="14.25" customHeight="1">
      <c r="A51" s="86"/>
      <c r="B51" s="86"/>
      <c r="C51" s="86"/>
      <c r="D51" s="86"/>
      <c r="E51" s="53"/>
      <c r="F51" s="86"/>
      <c r="G51" s="86"/>
      <c r="H51" s="86"/>
      <c r="I51" s="86"/>
      <c r="J51" s="86"/>
      <c r="K51" s="62"/>
      <c r="L51" s="62"/>
      <c r="M51" s="62"/>
      <c r="N51" s="62"/>
      <c r="O51" s="62"/>
      <c r="P51" s="46"/>
    </row>
    <row r="52" spans="1:16" ht="14.25" customHeight="1">
      <c r="A52" s="86"/>
      <c r="B52" s="86"/>
      <c r="C52" s="86"/>
      <c r="D52" s="86"/>
      <c r="E52" s="53"/>
      <c r="F52" s="86"/>
      <c r="G52" s="86"/>
      <c r="H52" s="86"/>
      <c r="I52" s="86"/>
      <c r="J52" s="86"/>
      <c r="K52" s="62"/>
      <c r="L52" s="62"/>
      <c r="M52" s="62"/>
      <c r="N52" s="62"/>
      <c r="O52" s="62"/>
      <c r="P52" s="46"/>
    </row>
    <row r="53" spans="1:16" ht="14.25" customHeight="1">
      <c r="A53" s="86"/>
      <c r="B53" s="86"/>
      <c r="C53" s="86"/>
      <c r="D53" s="86"/>
      <c r="E53" s="53"/>
      <c r="F53" s="86"/>
      <c r="G53" s="86"/>
      <c r="H53" s="86"/>
      <c r="I53" s="86"/>
      <c r="J53" s="86"/>
      <c r="K53" s="62"/>
      <c r="L53" s="62"/>
      <c r="M53" s="62"/>
      <c r="N53" s="62"/>
      <c r="O53" s="62"/>
      <c r="P53" s="46"/>
    </row>
    <row r="54" spans="1:16" ht="14.25" customHeight="1">
      <c r="A54" s="86"/>
      <c r="B54" s="86"/>
      <c r="C54" s="86"/>
      <c r="D54" s="86"/>
      <c r="E54" s="53"/>
      <c r="F54" s="86"/>
      <c r="G54" s="86"/>
      <c r="H54" s="86"/>
      <c r="I54" s="86"/>
      <c r="J54" s="86"/>
      <c r="K54" s="62"/>
      <c r="L54" s="62"/>
      <c r="M54" s="62"/>
      <c r="N54" s="62"/>
      <c r="O54" s="62"/>
      <c r="P54" s="46"/>
    </row>
    <row r="55" spans="1:16" ht="14.25" customHeight="1">
      <c r="A55" s="86"/>
      <c r="B55" s="86"/>
      <c r="C55" s="86"/>
      <c r="D55" s="86"/>
      <c r="E55" s="53"/>
      <c r="F55" s="86"/>
      <c r="G55" s="86"/>
      <c r="H55" s="86"/>
      <c r="I55" s="86"/>
      <c r="J55" s="86"/>
      <c r="K55" s="62"/>
      <c r="L55" s="62"/>
      <c r="M55" s="62"/>
      <c r="N55" s="62"/>
      <c r="O55" s="62"/>
      <c r="P55" s="46"/>
    </row>
    <row r="56" spans="1:16" ht="14.25" customHeight="1">
      <c r="A56" s="86"/>
      <c r="B56" s="86"/>
      <c r="C56" s="86"/>
      <c r="D56" s="86"/>
      <c r="E56" s="53"/>
      <c r="F56" s="86"/>
      <c r="G56" s="86"/>
      <c r="H56" s="86"/>
      <c r="I56" s="86"/>
      <c r="J56" s="86"/>
      <c r="K56" s="62"/>
      <c r="L56" s="62"/>
      <c r="M56" s="62"/>
      <c r="N56" s="62"/>
      <c r="O56" s="62"/>
      <c r="P56" s="46"/>
    </row>
    <row r="57" spans="1:16" ht="14.25" customHeight="1">
      <c r="A57" s="86"/>
      <c r="B57" s="86"/>
      <c r="C57" s="86"/>
      <c r="D57" s="86"/>
      <c r="E57" s="53"/>
      <c r="F57" s="86"/>
      <c r="G57" s="86"/>
      <c r="H57" s="86"/>
      <c r="I57" s="86"/>
      <c r="J57" s="86"/>
      <c r="K57" s="62"/>
      <c r="L57" s="62"/>
      <c r="M57" s="62"/>
      <c r="N57" s="62"/>
      <c r="O57" s="62"/>
      <c r="P57" s="46"/>
    </row>
    <row r="58" spans="1:16" ht="14.25" customHeight="1">
      <c r="A58" s="86"/>
      <c r="B58" s="86"/>
      <c r="C58" s="86"/>
      <c r="D58" s="86"/>
      <c r="E58" s="53"/>
      <c r="F58" s="86"/>
      <c r="G58" s="86"/>
      <c r="H58" s="86"/>
      <c r="I58" s="86"/>
      <c r="J58" s="86"/>
      <c r="K58" s="62"/>
      <c r="L58" s="62"/>
      <c r="M58" s="62"/>
      <c r="N58" s="62"/>
      <c r="O58" s="62"/>
      <c r="P58" s="46"/>
    </row>
    <row r="59" spans="1:16" ht="14.25" customHeight="1">
      <c r="A59" s="86"/>
      <c r="B59" s="86"/>
      <c r="C59" s="86"/>
      <c r="D59" s="86"/>
      <c r="E59" s="53"/>
      <c r="F59" s="86"/>
      <c r="G59" s="86"/>
      <c r="H59" s="86"/>
      <c r="I59" s="86"/>
      <c r="J59" s="86"/>
      <c r="K59" s="62"/>
      <c r="L59" s="62"/>
      <c r="M59" s="62"/>
      <c r="N59" s="62"/>
      <c r="O59" s="62"/>
      <c r="P59" s="46"/>
    </row>
    <row r="60" spans="1:16" ht="14.25" customHeight="1">
      <c r="A60" s="86"/>
      <c r="B60" s="86"/>
      <c r="C60" s="86"/>
      <c r="D60" s="86"/>
      <c r="E60" s="53"/>
      <c r="F60" s="86"/>
      <c r="G60" s="86"/>
      <c r="H60" s="86"/>
      <c r="I60" s="86"/>
      <c r="J60" s="86"/>
      <c r="K60" s="62"/>
      <c r="L60" s="62"/>
      <c r="M60" s="62"/>
      <c r="N60" s="62"/>
      <c r="O60" s="62"/>
      <c r="P60" s="46"/>
    </row>
    <row r="61" spans="1:16" ht="14.25" customHeight="1">
      <c r="A61" s="86"/>
      <c r="B61" s="86"/>
      <c r="C61" s="86"/>
      <c r="D61" s="86"/>
      <c r="E61" s="53"/>
      <c r="F61" s="86"/>
      <c r="G61" s="86"/>
      <c r="H61" s="86"/>
      <c r="I61" s="86"/>
      <c r="J61" s="86"/>
      <c r="K61" s="62"/>
      <c r="L61" s="62"/>
      <c r="M61" s="62"/>
      <c r="N61" s="62"/>
      <c r="O61" s="62"/>
      <c r="P61" s="46"/>
    </row>
    <row r="62" spans="1:16" ht="14.25" customHeight="1">
      <c r="A62" s="86"/>
      <c r="B62" s="86"/>
      <c r="C62" s="86"/>
      <c r="D62" s="86"/>
      <c r="E62" s="53"/>
      <c r="F62" s="86"/>
      <c r="G62" s="86"/>
      <c r="H62" s="86"/>
      <c r="I62" s="86"/>
      <c r="J62" s="86"/>
      <c r="K62" s="62"/>
      <c r="L62" s="62"/>
      <c r="M62" s="62"/>
      <c r="N62" s="62"/>
      <c r="O62" s="62"/>
      <c r="P62" s="46"/>
    </row>
    <row r="63" spans="1:16" ht="14.25" customHeight="1">
      <c r="A63" s="86"/>
      <c r="B63" s="86"/>
      <c r="C63" s="86"/>
      <c r="D63" s="86"/>
      <c r="E63" s="53"/>
      <c r="F63" s="86"/>
      <c r="G63" s="86"/>
      <c r="H63" s="86"/>
      <c r="I63" s="86"/>
      <c r="J63" s="86"/>
      <c r="K63" s="62"/>
      <c r="L63" s="62"/>
      <c r="M63" s="62"/>
      <c r="N63" s="62"/>
      <c r="O63" s="62"/>
      <c r="P63" s="46"/>
    </row>
    <row r="64" spans="1:16" ht="14.25" customHeight="1">
      <c r="A64" s="86"/>
      <c r="B64" s="86"/>
      <c r="C64" s="86"/>
      <c r="D64" s="86"/>
      <c r="E64" s="53"/>
      <c r="F64" s="86"/>
      <c r="G64" s="86"/>
      <c r="H64" s="86"/>
      <c r="I64" s="86"/>
      <c r="J64" s="86"/>
      <c r="K64" s="62"/>
      <c r="L64" s="62"/>
      <c r="M64" s="62"/>
      <c r="N64" s="62"/>
      <c r="O64" s="62"/>
      <c r="P64" s="46"/>
    </row>
    <row r="65" spans="1:16" ht="14.25" customHeight="1">
      <c r="A65" s="86"/>
      <c r="B65" s="86"/>
      <c r="C65" s="86"/>
      <c r="D65" s="86"/>
      <c r="E65" s="53"/>
      <c r="F65" s="86"/>
      <c r="G65" s="86"/>
      <c r="H65" s="86"/>
      <c r="I65" s="86"/>
      <c r="J65" s="86"/>
      <c r="K65" s="62"/>
      <c r="L65" s="62"/>
      <c r="M65" s="62"/>
      <c r="N65" s="62"/>
      <c r="O65" s="62"/>
      <c r="P65" s="46"/>
    </row>
    <row r="66" spans="1:16" ht="14.25" customHeight="1">
      <c r="A66" s="86"/>
      <c r="B66" s="86"/>
      <c r="C66" s="86"/>
      <c r="D66" s="86"/>
      <c r="E66" s="53"/>
      <c r="F66" s="86"/>
      <c r="G66" s="86"/>
      <c r="H66" s="86"/>
      <c r="I66" s="86"/>
      <c r="J66" s="86"/>
      <c r="K66" s="62"/>
      <c r="L66" s="62"/>
      <c r="M66" s="62"/>
      <c r="N66" s="62"/>
      <c r="O66" s="62"/>
      <c r="P66" s="46"/>
    </row>
    <row r="67" spans="1:16" ht="14.25" customHeight="1">
      <c r="A67" s="86"/>
      <c r="B67" s="86"/>
      <c r="C67" s="86"/>
      <c r="D67" s="86"/>
      <c r="E67" s="53"/>
      <c r="F67" s="86"/>
      <c r="G67" s="86"/>
      <c r="H67" s="86"/>
      <c r="I67" s="86"/>
      <c r="J67" s="86"/>
      <c r="K67" s="62"/>
      <c r="L67" s="62"/>
      <c r="M67" s="62"/>
      <c r="N67" s="62"/>
      <c r="O67" s="62"/>
      <c r="P67" s="46"/>
    </row>
    <row r="68" spans="1:16" ht="14.25" customHeight="1">
      <c r="A68" s="86"/>
      <c r="B68" s="86"/>
      <c r="C68" s="86"/>
      <c r="D68" s="86"/>
      <c r="E68" s="53"/>
      <c r="F68" s="86"/>
      <c r="G68" s="86"/>
      <c r="H68" s="86"/>
      <c r="I68" s="86"/>
      <c r="J68" s="86"/>
      <c r="K68" s="62"/>
      <c r="L68" s="62"/>
      <c r="M68" s="62"/>
      <c r="N68" s="62"/>
      <c r="O68" s="62"/>
      <c r="P68" s="46"/>
    </row>
    <row r="69" spans="1:16" ht="14.25" customHeight="1">
      <c r="A69" s="86"/>
      <c r="B69" s="86"/>
      <c r="C69" s="86"/>
      <c r="D69" s="86"/>
      <c r="E69" s="53"/>
      <c r="F69" s="86"/>
      <c r="G69" s="86"/>
      <c r="H69" s="86"/>
      <c r="I69" s="86"/>
      <c r="J69" s="86"/>
      <c r="K69" s="62"/>
      <c r="L69" s="62"/>
      <c r="M69" s="62"/>
      <c r="N69" s="62"/>
      <c r="O69" s="62"/>
      <c r="P69" s="46"/>
    </row>
    <row r="70" spans="1:16" ht="14.25" customHeight="1">
      <c r="A70" s="86"/>
      <c r="B70" s="86"/>
      <c r="C70" s="86"/>
      <c r="D70" s="86"/>
      <c r="E70" s="53"/>
      <c r="F70" s="86"/>
      <c r="G70" s="86"/>
      <c r="H70" s="86"/>
      <c r="I70" s="86"/>
      <c r="J70" s="86"/>
      <c r="K70" s="62"/>
      <c r="L70" s="62"/>
      <c r="M70" s="62"/>
      <c r="N70" s="62"/>
      <c r="O70" s="62"/>
      <c r="P70" s="46"/>
    </row>
    <row r="71" spans="1:16" ht="14.25" customHeight="1">
      <c r="A71" s="86"/>
      <c r="B71" s="86"/>
      <c r="C71" s="86"/>
      <c r="D71" s="86"/>
      <c r="E71" s="53"/>
      <c r="F71" s="86"/>
      <c r="G71" s="86"/>
      <c r="H71" s="86"/>
      <c r="I71" s="86"/>
      <c r="J71" s="86"/>
      <c r="K71" s="62"/>
      <c r="L71" s="62"/>
      <c r="M71" s="62"/>
      <c r="N71" s="62"/>
      <c r="O71" s="62"/>
      <c r="P71" s="46"/>
    </row>
    <row r="72" spans="1:16" ht="14.25" customHeight="1">
      <c r="K72" s="5"/>
      <c r="L72" s="5"/>
    </row>
    <row r="73" spans="1:16" ht="14.25" customHeight="1">
      <c r="K73" s="5"/>
      <c r="L73" s="5"/>
    </row>
    <row r="74" spans="1:16" ht="14.25" customHeight="1">
      <c r="K74" s="5"/>
      <c r="L74" s="5"/>
    </row>
    <row r="75" spans="1:16" ht="14.25" customHeight="1">
      <c r="K75" s="5"/>
      <c r="L75" s="5"/>
    </row>
    <row r="76" spans="1:16" ht="14.25" customHeight="1">
      <c r="K76" s="5"/>
      <c r="L76" s="5"/>
    </row>
    <row r="77" spans="1:16" ht="14.25" customHeight="1">
      <c r="K77" s="5"/>
      <c r="L77" s="5"/>
    </row>
    <row r="78" spans="1:16" ht="14.25" customHeight="1">
      <c r="K78" s="5"/>
      <c r="L78" s="5"/>
    </row>
    <row r="79" spans="1:16" ht="14.25" customHeight="1">
      <c r="K79" s="5"/>
      <c r="L79" s="5"/>
    </row>
    <row r="80" spans="1:16" ht="14.25" customHeight="1">
      <c r="K80" s="5"/>
      <c r="L80" s="5"/>
    </row>
    <row r="81" spans="11:12" ht="14.25" customHeight="1">
      <c r="K81" s="5"/>
      <c r="L81" s="5"/>
    </row>
    <row r="82" spans="11:12" ht="14.25" customHeight="1">
      <c r="K82" s="5"/>
      <c r="L82" s="5"/>
    </row>
    <row r="83" spans="11:12" ht="14.25" customHeight="1">
      <c r="K83" s="5"/>
      <c r="L83" s="5"/>
    </row>
    <row r="84" spans="11:12" ht="14.25" customHeight="1">
      <c r="K84" s="5"/>
      <c r="L84" s="5"/>
    </row>
    <row r="85" spans="11:12" ht="14.25" customHeight="1">
      <c r="K85" s="5"/>
      <c r="L85" s="5"/>
    </row>
    <row r="86" spans="11:12" ht="14.25" customHeight="1">
      <c r="K86" s="5"/>
      <c r="L86" s="5"/>
    </row>
    <row r="87" spans="11:12" ht="14.25" customHeight="1">
      <c r="K87" s="5"/>
      <c r="L87" s="5"/>
    </row>
    <row r="88" spans="11:12" ht="14.25" customHeight="1">
      <c r="K88" s="5"/>
      <c r="L88" s="5"/>
    </row>
    <row r="89" spans="11:12" ht="14.25" customHeight="1">
      <c r="K89" s="5"/>
      <c r="L89" s="5"/>
    </row>
    <row r="90" spans="11:12" ht="14.25" customHeight="1">
      <c r="K90" s="5"/>
      <c r="L90" s="5"/>
    </row>
    <row r="91" spans="11:12" ht="14.25" customHeight="1">
      <c r="K91" s="5"/>
      <c r="L91" s="5"/>
    </row>
    <row r="92" spans="11:12" ht="14.25" customHeight="1">
      <c r="K92" s="5"/>
      <c r="L92" s="5"/>
    </row>
    <row r="93" spans="11:12" ht="14.25" customHeight="1">
      <c r="K93" s="5"/>
      <c r="L93" s="5"/>
    </row>
    <row r="94" spans="11:12" ht="14.25" customHeight="1">
      <c r="K94" s="5"/>
      <c r="L94" s="5"/>
    </row>
    <row r="95" spans="11:12" ht="14.25" customHeight="1">
      <c r="K95" s="5"/>
      <c r="L95" s="5"/>
    </row>
    <row r="96" spans="11:12" ht="14.25" customHeight="1">
      <c r="K96" s="5"/>
      <c r="L96" s="5"/>
    </row>
    <row r="97" spans="11:12" ht="14.25" customHeight="1">
      <c r="K97" s="5"/>
      <c r="L97" s="5"/>
    </row>
    <row r="98" spans="11:12" ht="14.25" customHeight="1">
      <c r="K98" s="5"/>
      <c r="L98" s="5"/>
    </row>
    <row r="99" spans="11:12" ht="14.25" customHeight="1">
      <c r="K99" s="5"/>
      <c r="L99" s="5"/>
    </row>
    <row r="100" spans="11:12" ht="14.25" customHeight="1">
      <c r="K100" s="5"/>
      <c r="L100" s="5"/>
    </row>
    <row r="101" spans="11:12" ht="14.25" customHeight="1">
      <c r="K101" s="5"/>
      <c r="L101" s="5"/>
    </row>
    <row r="102" spans="11:12" ht="14.25" customHeight="1">
      <c r="K102" s="5"/>
      <c r="L102" s="5"/>
    </row>
    <row r="103" spans="11:12" ht="14.25" customHeight="1">
      <c r="K103" s="5"/>
      <c r="L103" s="5"/>
    </row>
    <row r="104" spans="11:12" ht="14.25" customHeight="1">
      <c r="K104" s="5"/>
      <c r="L104" s="5"/>
    </row>
    <row r="105" spans="11:12" ht="14.25" customHeight="1">
      <c r="K105" s="5"/>
      <c r="L105" s="5"/>
    </row>
    <row r="106" spans="11:12" ht="14.25" customHeight="1">
      <c r="K106" s="5"/>
      <c r="L106" s="5"/>
    </row>
    <row r="107" spans="11:12" ht="14.25" customHeight="1">
      <c r="K107" s="5"/>
      <c r="L107" s="5"/>
    </row>
    <row r="108" spans="11:12" ht="14.25" customHeight="1">
      <c r="K108" s="5"/>
      <c r="L108" s="5"/>
    </row>
    <row r="109" spans="11:12" ht="14.25" customHeight="1">
      <c r="K109" s="5"/>
      <c r="L109" s="5"/>
    </row>
    <row r="110" spans="11:12" ht="14.25" customHeight="1">
      <c r="K110" s="5"/>
      <c r="L110" s="5"/>
    </row>
    <row r="111" spans="11:12" ht="14.25" customHeight="1">
      <c r="K111" s="5"/>
      <c r="L111" s="5"/>
    </row>
    <row r="112" spans="11:12" ht="14.25" customHeight="1">
      <c r="K112" s="5"/>
      <c r="L112" s="5"/>
    </row>
    <row r="113" spans="11:12" ht="14.25" customHeight="1">
      <c r="K113" s="5"/>
      <c r="L113" s="5"/>
    </row>
    <row r="114" spans="11:12" ht="14.25" customHeight="1">
      <c r="K114" s="5"/>
      <c r="L114" s="5"/>
    </row>
    <row r="115" spans="11:12" ht="14.25" customHeight="1">
      <c r="K115" s="5"/>
      <c r="L115" s="5"/>
    </row>
    <row r="116" spans="11:12" ht="14.25" customHeight="1">
      <c r="K116" s="5"/>
      <c r="L116" s="5"/>
    </row>
    <row r="117" spans="11:12" ht="14.25" customHeight="1">
      <c r="K117" s="5"/>
      <c r="L117" s="5"/>
    </row>
    <row r="118" spans="11:12" ht="14.25" customHeight="1">
      <c r="K118" s="5"/>
      <c r="L118" s="5"/>
    </row>
    <row r="119" spans="11:12" ht="14.25" customHeight="1">
      <c r="K119" s="5"/>
      <c r="L119" s="5"/>
    </row>
    <row r="120" spans="11:12" ht="14.25" customHeight="1">
      <c r="K120" s="5"/>
      <c r="L120" s="5"/>
    </row>
    <row r="121" spans="11:12" ht="14.25" customHeight="1">
      <c r="K121" s="5"/>
      <c r="L121" s="5"/>
    </row>
    <row r="122" spans="11:12" ht="14.25" customHeight="1">
      <c r="K122" s="5"/>
      <c r="L122" s="5"/>
    </row>
    <row r="123" spans="11:12" ht="14.25" customHeight="1">
      <c r="K123" s="5"/>
      <c r="L123" s="5"/>
    </row>
    <row r="124" spans="11:12" ht="14.25" customHeight="1">
      <c r="K124" s="5"/>
      <c r="L124" s="5"/>
    </row>
    <row r="125" spans="11:12" ht="14.25" customHeight="1">
      <c r="K125" s="5"/>
      <c r="L125" s="5"/>
    </row>
    <row r="126" spans="11:12" ht="14.25" customHeight="1">
      <c r="K126" s="5"/>
      <c r="L126" s="5"/>
    </row>
    <row r="127" spans="11:12" ht="14.25" customHeight="1">
      <c r="K127" s="5"/>
      <c r="L127" s="5"/>
    </row>
    <row r="128" spans="11:12" ht="14.25" customHeight="1">
      <c r="K128" s="5"/>
      <c r="L128" s="5"/>
    </row>
    <row r="129" spans="11:12" ht="14.25" customHeight="1">
      <c r="K129" s="5"/>
      <c r="L129" s="5"/>
    </row>
    <row r="130" spans="11:12" ht="14.25" customHeight="1">
      <c r="K130" s="5"/>
      <c r="L130" s="5"/>
    </row>
    <row r="131" spans="11:12" ht="14.25" customHeight="1">
      <c r="K131" s="5"/>
      <c r="L131" s="5"/>
    </row>
    <row r="132" spans="11:12" ht="14.25" customHeight="1">
      <c r="K132" s="5"/>
      <c r="L132" s="5"/>
    </row>
    <row r="133" spans="11:12" ht="14.25" customHeight="1">
      <c r="K133" s="5"/>
      <c r="L133" s="5"/>
    </row>
    <row r="134" spans="11:12" ht="14.25" customHeight="1">
      <c r="K134" s="5"/>
      <c r="L134" s="5"/>
    </row>
    <row r="135" spans="11:12" ht="14.25" customHeight="1">
      <c r="K135" s="5"/>
      <c r="L135" s="5"/>
    </row>
    <row r="136" spans="11:12" ht="14.25" customHeight="1">
      <c r="K136" s="5"/>
      <c r="L136" s="5"/>
    </row>
    <row r="137" spans="11:12" ht="14.25" customHeight="1">
      <c r="K137" s="5"/>
      <c r="L137" s="5"/>
    </row>
    <row r="138" spans="11:12" ht="14.25" customHeight="1">
      <c r="K138" s="5"/>
      <c r="L138" s="5"/>
    </row>
    <row r="139" spans="11:12" ht="14.25" customHeight="1">
      <c r="K139" s="5"/>
      <c r="L139" s="5"/>
    </row>
    <row r="140" spans="11:12" ht="14.25" customHeight="1">
      <c r="K140" s="5"/>
      <c r="L140" s="5"/>
    </row>
    <row r="141" spans="11:12" ht="14.25" customHeight="1">
      <c r="K141" s="5"/>
      <c r="L141" s="5"/>
    </row>
    <row r="142" spans="11:12" ht="14.25" customHeight="1">
      <c r="K142" s="5"/>
      <c r="L142" s="5"/>
    </row>
    <row r="143" spans="11:12" ht="14.25" customHeight="1">
      <c r="K143" s="5"/>
      <c r="L143" s="5"/>
    </row>
    <row r="144" spans="11:12" ht="14.25" customHeight="1">
      <c r="K144" s="5"/>
      <c r="L144" s="5"/>
    </row>
    <row r="145" spans="11:12" ht="14.25" customHeight="1">
      <c r="K145" s="5"/>
      <c r="L145" s="5"/>
    </row>
    <row r="146" spans="11:12" ht="14.25" customHeight="1">
      <c r="K146" s="5"/>
      <c r="L146" s="5"/>
    </row>
    <row r="147" spans="11:12" ht="14.25" customHeight="1">
      <c r="K147" s="5"/>
      <c r="L147" s="5"/>
    </row>
    <row r="148" spans="11:12" ht="14.25" customHeight="1">
      <c r="K148" s="5"/>
      <c r="L148" s="5"/>
    </row>
    <row r="149" spans="11:12" ht="14.25" customHeight="1">
      <c r="K149" s="5"/>
      <c r="L149" s="5"/>
    </row>
    <row r="150" spans="11:12" ht="14.25" customHeight="1">
      <c r="K150" s="5"/>
      <c r="L150" s="5"/>
    </row>
    <row r="151" spans="11:12" ht="14.25" customHeight="1">
      <c r="K151" s="5"/>
      <c r="L151" s="5"/>
    </row>
    <row r="152" spans="11:12" ht="14.25" customHeight="1">
      <c r="K152" s="5"/>
      <c r="L152" s="5"/>
    </row>
    <row r="153" spans="11:12" ht="14.25" customHeight="1">
      <c r="K153" s="5"/>
      <c r="L153" s="5"/>
    </row>
    <row r="154" spans="11:12" ht="14.25" customHeight="1">
      <c r="K154" s="5"/>
      <c r="L154" s="5"/>
    </row>
    <row r="155" spans="11:12" ht="14.25" customHeight="1">
      <c r="K155" s="5"/>
      <c r="L155" s="5"/>
    </row>
    <row r="156" spans="11:12" ht="14.25" customHeight="1">
      <c r="K156" s="5"/>
      <c r="L156" s="5"/>
    </row>
    <row r="157" spans="11:12" ht="14.25" customHeight="1">
      <c r="K157" s="5"/>
      <c r="L157" s="5"/>
    </row>
    <row r="158" spans="11:12" ht="14.25" customHeight="1">
      <c r="K158" s="5"/>
      <c r="L158" s="5"/>
    </row>
    <row r="159" spans="11:12" ht="14.25" customHeight="1">
      <c r="K159" s="5"/>
      <c r="L159" s="5"/>
    </row>
    <row r="160" spans="11:12" ht="14.25" customHeight="1">
      <c r="K160" s="5"/>
      <c r="L160" s="5"/>
    </row>
    <row r="161" spans="11:12" ht="14.25" customHeight="1">
      <c r="K161" s="5"/>
      <c r="L161" s="5"/>
    </row>
    <row r="162" spans="11:12" ht="14.25" customHeight="1">
      <c r="K162" s="5"/>
      <c r="L162" s="5"/>
    </row>
    <row r="163" spans="11:12" ht="14.25" customHeight="1">
      <c r="K163" s="5"/>
      <c r="L163" s="5"/>
    </row>
    <row r="164" spans="11:12" ht="14.25" customHeight="1">
      <c r="K164" s="5"/>
      <c r="L164" s="5"/>
    </row>
    <row r="165" spans="11:12" ht="14.25" customHeight="1">
      <c r="K165" s="5"/>
      <c r="L165" s="5"/>
    </row>
    <row r="166" spans="11:12" ht="14.25" customHeight="1">
      <c r="K166" s="5"/>
      <c r="L166" s="5"/>
    </row>
    <row r="167" spans="11:12" ht="14.25" customHeight="1">
      <c r="K167" s="5"/>
      <c r="L167" s="5"/>
    </row>
    <row r="168" spans="11:12" ht="14.25" customHeight="1">
      <c r="K168" s="5"/>
      <c r="L168" s="5"/>
    </row>
    <row r="169" spans="11:12" ht="14.25" customHeight="1">
      <c r="K169" s="5"/>
      <c r="L169" s="5"/>
    </row>
    <row r="170" spans="11:12" ht="14.25" customHeight="1">
      <c r="K170" s="5"/>
      <c r="L170" s="5"/>
    </row>
    <row r="171" spans="11:12" ht="14.25" customHeight="1">
      <c r="K171" s="5"/>
      <c r="L171" s="5"/>
    </row>
    <row r="172" spans="11:12" ht="14.25" customHeight="1">
      <c r="K172" s="5"/>
      <c r="L172" s="5"/>
    </row>
    <row r="173" spans="11:12" ht="14.25" customHeight="1">
      <c r="K173" s="5"/>
      <c r="L173" s="5"/>
    </row>
    <row r="174" spans="11:12" ht="14.25" customHeight="1">
      <c r="K174" s="5"/>
      <c r="L174" s="5"/>
    </row>
    <row r="175" spans="11:12" ht="14.25" customHeight="1">
      <c r="K175" s="5"/>
      <c r="L175" s="5"/>
    </row>
    <row r="176" spans="11:12" ht="14.25" customHeight="1">
      <c r="K176" s="5"/>
      <c r="L176" s="5"/>
    </row>
    <row r="177" spans="11:12" ht="14.25" customHeight="1">
      <c r="K177" s="5"/>
      <c r="L177" s="5"/>
    </row>
    <row r="178" spans="11:12" ht="14.25" customHeight="1">
      <c r="K178" s="5"/>
      <c r="L178" s="5"/>
    </row>
    <row r="179" spans="11:12" ht="14.25" customHeight="1">
      <c r="K179" s="5"/>
      <c r="L179" s="5"/>
    </row>
    <row r="180" spans="11:12" ht="14.25" customHeight="1">
      <c r="K180" s="5"/>
      <c r="L180" s="5"/>
    </row>
    <row r="181" spans="11:12" ht="14.25" customHeight="1">
      <c r="K181" s="5"/>
      <c r="L181" s="5"/>
    </row>
    <row r="182" spans="11:12" ht="14.25" customHeight="1">
      <c r="K182" s="5"/>
      <c r="L182" s="5"/>
    </row>
    <row r="183" spans="11:12" ht="14.25" customHeight="1">
      <c r="K183" s="5"/>
      <c r="L183" s="5"/>
    </row>
    <row r="184" spans="11:12" ht="14.25" customHeight="1">
      <c r="K184" s="5"/>
      <c r="L184" s="5"/>
    </row>
    <row r="185" spans="11:12" ht="14.25" customHeight="1">
      <c r="K185" s="5"/>
      <c r="L185" s="5"/>
    </row>
    <row r="186" spans="11:12" ht="14.25" customHeight="1">
      <c r="K186" s="5"/>
      <c r="L186" s="5"/>
    </row>
    <row r="187" spans="11:12" ht="14.25" customHeight="1">
      <c r="K187" s="5"/>
      <c r="L187" s="5"/>
    </row>
    <row r="188" spans="11:12" ht="14.25" customHeight="1">
      <c r="K188" s="5"/>
      <c r="L188" s="5"/>
    </row>
    <row r="189" spans="11:12" ht="14.25" customHeight="1">
      <c r="K189" s="5"/>
      <c r="L189" s="5"/>
    </row>
    <row r="190" spans="11:12" ht="14.25" customHeight="1">
      <c r="K190" s="5"/>
      <c r="L190" s="5"/>
    </row>
    <row r="191" spans="11:12" ht="14.25" customHeight="1">
      <c r="K191" s="5"/>
      <c r="L191" s="5"/>
    </row>
    <row r="192" spans="11:12" ht="14.25" customHeight="1">
      <c r="K192" s="5"/>
      <c r="L192" s="5"/>
    </row>
    <row r="193" spans="11:12" ht="14.25" customHeight="1">
      <c r="K193" s="5"/>
      <c r="L193" s="5"/>
    </row>
    <row r="194" spans="11:12" ht="14.25" customHeight="1">
      <c r="K194" s="5"/>
      <c r="L194" s="5"/>
    </row>
    <row r="195" spans="11:12" ht="14.25" customHeight="1">
      <c r="K195" s="5"/>
      <c r="L195" s="5"/>
    </row>
    <row r="196" spans="11:12" ht="14.25" customHeight="1">
      <c r="K196" s="5"/>
      <c r="L196" s="5"/>
    </row>
    <row r="197" spans="11:12" ht="14.25" customHeight="1">
      <c r="K197" s="5"/>
      <c r="L197" s="5"/>
    </row>
    <row r="198" spans="11:12" ht="14.25" customHeight="1">
      <c r="K198" s="5"/>
      <c r="L198" s="5"/>
    </row>
    <row r="199" spans="11:12" ht="14.25" customHeight="1">
      <c r="K199" s="5"/>
      <c r="L199" s="5"/>
    </row>
    <row r="200" spans="11:12" ht="14.25" customHeight="1">
      <c r="K200" s="5"/>
      <c r="L200" s="5"/>
    </row>
    <row r="201" spans="11:12" ht="14.25" customHeight="1">
      <c r="K201" s="5"/>
      <c r="L201" s="5"/>
    </row>
    <row r="202" spans="11:12" ht="14.25" customHeight="1">
      <c r="K202" s="5"/>
      <c r="L202" s="5"/>
    </row>
    <row r="203" spans="11:12" ht="14.25" customHeight="1">
      <c r="K203" s="5"/>
      <c r="L203" s="5"/>
    </row>
    <row r="204" spans="11:12" ht="14.25" customHeight="1">
      <c r="K204" s="5"/>
      <c r="L204" s="5"/>
    </row>
    <row r="205" spans="11:12" ht="14.25" customHeight="1">
      <c r="K205" s="5"/>
      <c r="L205" s="5"/>
    </row>
    <row r="206" spans="11:12" ht="14.25" customHeight="1">
      <c r="K206" s="5"/>
      <c r="L206" s="5"/>
    </row>
    <row r="207" spans="11:12" ht="14.25" customHeight="1">
      <c r="K207" s="5"/>
      <c r="L207" s="5"/>
    </row>
    <row r="208" spans="11:12" ht="14.25" customHeight="1">
      <c r="K208" s="5"/>
      <c r="L208" s="5"/>
    </row>
    <row r="209" spans="11:12" ht="14.25" customHeight="1">
      <c r="K209" s="5"/>
      <c r="L209" s="5"/>
    </row>
    <row r="210" spans="11:12" ht="14.25" customHeight="1">
      <c r="K210" s="5"/>
      <c r="L210" s="5"/>
    </row>
    <row r="211" spans="11:12" ht="14.25" customHeight="1">
      <c r="K211" s="5"/>
      <c r="L211" s="5"/>
    </row>
    <row r="212" spans="11:12" ht="14.25" customHeight="1">
      <c r="K212" s="5"/>
      <c r="L212" s="5"/>
    </row>
    <row r="213" spans="11:12" ht="14.25" customHeight="1">
      <c r="K213" s="5"/>
      <c r="L213" s="5"/>
    </row>
    <row r="214" spans="11:12" ht="14.25" customHeight="1">
      <c r="K214" s="5"/>
      <c r="L214" s="5"/>
    </row>
    <row r="215" spans="11:12" ht="14.25" customHeight="1">
      <c r="K215" s="5"/>
      <c r="L215" s="5"/>
    </row>
    <row r="216" spans="11:12" ht="14.25" customHeight="1">
      <c r="K216" s="5"/>
      <c r="L216" s="5"/>
    </row>
    <row r="217" spans="11:12" ht="14.25" customHeight="1">
      <c r="K217" s="5"/>
      <c r="L217" s="5"/>
    </row>
    <row r="218" spans="11:12" ht="14.25" customHeight="1">
      <c r="K218" s="5"/>
      <c r="L218" s="5"/>
    </row>
    <row r="219" spans="11:12" ht="14.25" customHeight="1">
      <c r="K219" s="5"/>
      <c r="L219" s="5"/>
    </row>
    <row r="220" spans="11:12" ht="14.25" customHeight="1">
      <c r="K220" s="5"/>
      <c r="L220" s="5"/>
    </row>
    <row r="221" spans="11:12" ht="14.25" customHeight="1">
      <c r="K221" s="5"/>
      <c r="L221" s="5"/>
    </row>
    <row r="222" spans="11:12" ht="14.25" customHeight="1">
      <c r="K222" s="5"/>
      <c r="L222" s="5"/>
    </row>
    <row r="223" spans="11:12" ht="14.25" customHeight="1">
      <c r="K223" s="5"/>
      <c r="L223" s="5"/>
    </row>
    <row r="224" spans="11:12" ht="14.25" customHeight="1">
      <c r="K224" s="5"/>
      <c r="L224" s="5"/>
    </row>
    <row r="225" spans="11:12" ht="14.25" customHeight="1">
      <c r="K225" s="5"/>
      <c r="L225" s="5"/>
    </row>
    <row r="226" spans="11:12" ht="14.25" customHeight="1">
      <c r="K226" s="5"/>
      <c r="L226" s="5"/>
    </row>
    <row r="227" spans="11:12" ht="14.25" customHeight="1">
      <c r="K227" s="5"/>
      <c r="L227" s="5"/>
    </row>
    <row r="228" spans="11:12" ht="14.25" customHeight="1">
      <c r="K228" s="5"/>
      <c r="L228" s="5"/>
    </row>
    <row r="229" spans="11:12" ht="14.25" customHeight="1">
      <c r="K229" s="5"/>
      <c r="L229" s="5"/>
    </row>
    <row r="230" spans="11:12" ht="14.25" customHeight="1">
      <c r="K230" s="5"/>
      <c r="L230" s="5"/>
    </row>
    <row r="231" spans="11:12" ht="14.25" customHeight="1">
      <c r="K231" s="5"/>
      <c r="L231" s="5"/>
    </row>
    <row r="232" spans="11:12" ht="14.25" customHeight="1">
      <c r="K232" s="5"/>
      <c r="L232" s="5"/>
    </row>
    <row r="233" spans="11:12" ht="14.25" customHeight="1">
      <c r="K233" s="5"/>
      <c r="L233" s="5"/>
    </row>
    <row r="234" spans="11:12" ht="14.25" customHeight="1">
      <c r="K234" s="5"/>
      <c r="L234" s="5"/>
    </row>
    <row r="235" spans="11:12" ht="14.25" customHeight="1">
      <c r="K235" s="5"/>
      <c r="L235" s="5"/>
    </row>
    <row r="236" spans="11:12" ht="14.25" customHeight="1">
      <c r="K236" s="5"/>
      <c r="L236" s="5"/>
    </row>
    <row r="237" spans="11:12" ht="14.25" customHeight="1">
      <c r="K237" s="5"/>
      <c r="L237" s="5"/>
    </row>
    <row r="238" spans="11:12" ht="14.25" customHeight="1">
      <c r="K238" s="5"/>
      <c r="L238" s="5"/>
    </row>
    <row r="239" spans="11:12" ht="14.25" customHeight="1">
      <c r="K239" s="5"/>
      <c r="L239" s="5"/>
    </row>
    <row r="240" spans="11:12" ht="14.25" customHeight="1">
      <c r="K240" s="5"/>
      <c r="L240" s="5"/>
    </row>
    <row r="241" spans="11:12" ht="14.25" customHeight="1">
      <c r="K241" s="5"/>
      <c r="L241" s="5"/>
    </row>
    <row r="242" spans="11:12" ht="14.25" customHeight="1">
      <c r="K242" s="5"/>
      <c r="L242" s="5"/>
    </row>
    <row r="243" spans="11:12" ht="14.25" customHeight="1">
      <c r="K243" s="5"/>
      <c r="L243" s="5"/>
    </row>
    <row r="244" spans="11:12" ht="14.25" customHeight="1">
      <c r="K244" s="5"/>
      <c r="L244" s="5"/>
    </row>
    <row r="245" spans="11:12" ht="14.25" customHeight="1">
      <c r="K245" s="5"/>
      <c r="L245" s="5"/>
    </row>
    <row r="246" spans="11:12" ht="14.25" customHeight="1">
      <c r="K246" s="5"/>
      <c r="L246" s="5"/>
    </row>
    <row r="247" spans="11:12" ht="14.25" customHeight="1">
      <c r="K247" s="5"/>
      <c r="L247" s="5"/>
    </row>
    <row r="248" spans="11:12" ht="14.25" customHeight="1">
      <c r="K248" s="5"/>
      <c r="L248" s="5"/>
    </row>
    <row r="249" spans="11:12" ht="14.25" customHeight="1">
      <c r="K249" s="5"/>
      <c r="L249" s="5"/>
    </row>
    <row r="250" spans="11:12" ht="14.25" customHeight="1">
      <c r="K250" s="5"/>
      <c r="L250" s="5"/>
    </row>
    <row r="251" spans="11:12" ht="14.25" customHeight="1">
      <c r="K251" s="5"/>
      <c r="L251" s="5"/>
    </row>
    <row r="252" spans="11:12" ht="14.25" customHeight="1">
      <c r="K252" s="5"/>
      <c r="L252" s="5"/>
    </row>
    <row r="253" spans="11:12" ht="14.25" customHeight="1">
      <c r="K253" s="5"/>
      <c r="L253" s="5"/>
    </row>
    <row r="254" spans="11:12" ht="14.25" customHeight="1">
      <c r="K254" s="5"/>
      <c r="L254" s="5"/>
    </row>
    <row r="255" spans="11:12" ht="14.25" customHeight="1">
      <c r="K255" s="5"/>
      <c r="L255" s="5"/>
    </row>
    <row r="256" spans="11:12" ht="14.25" customHeight="1">
      <c r="K256" s="5"/>
      <c r="L256" s="5"/>
    </row>
    <row r="257" spans="11:12" ht="14.25" customHeight="1">
      <c r="K257" s="5"/>
      <c r="L257" s="5"/>
    </row>
    <row r="258" spans="11:12" ht="14.25" customHeight="1">
      <c r="K258" s="5"/>
      <c r="L258" s="5"/>
    </row>
    <row r="259" spans="11:12" ht="14.25" customHeight="1">
      <c r="K259" s="5"/>
      <c r="L259" s="5"/>
    </row>
    <row r="260" spans="11:12" ht="14.25" customHeight="1">
      <c r="K260" s="5"/>
      <c r="L260" s="5"/>
    </row>
    <row r="261" spans="11:12" ht="14.25" customHeight="1">
      <c r="K261" s="5"/>
      <c r="L261" s="5"/>
    </row>
    <row r="262" spans="11:12" ht="14.25" customHeight="1">
      <c r="K262" s="5"/>
      <c r="L262" s="5"/>
    </row>
    <row r="263" spans="11:12" ht="14.25" customHeight="1">
      <c r="K263" s="5"/>
      <c r="L263" s="5"/>
    </row>
    <row r="264" spans="11:12" ht="14.25" customHeight="1">
      <c r="K264" s="5"/>
      <c r="L264" s="5"/>
    </row>
    <row r="265" spans="11:12" ht="14.25" customHeight="1">
      <c r="K265" s="5"/>
      <c r="L265" s="5"/>
    </row>
    <row r="266" spans="11:12" ht="14.25" customHeight="1">
      <c r="K266" s="5"/>
      <c r="L266" s="5"/>
    </row>
    <row r="267" spans="11:12" ht="14.25" customHeight="1">
      <c r="K267" s="5"/>
      <c r="L267" s="5"/>
    </row>
    <row r="268" spans="11:12" ht="14.25" customHeight="1">
      <c r="K268" s="5"/>
      <c r="L268" s="5"/>
    </row>
    <row r="269" spans="11:12" ht="14.25" customHeight="1">
      <c r="K269" s="5"/>
      <c r="L269" s="5"/>
    </row>
    <row r="270" spans="11:12" ht="14.25" customHeight="1">
      <c r="K270" s="5"/>
      <c r="L270" s="5"/>
    </row>
    <row r="271" spans="11:12" ht="14.25" customHeight="1">
      <c r="K271" s="5"/>
      <c r="L271" s="5"/>
    </row>
    <row r="272" spans="11:12" ht="14.25" customHeight="1">
      <c r="K272" s="5"/>
      <c r="L272" s="5"/>
    </row>
    <row r="273" spans="11:12" ht="14.25" customHeight="1">
      <c r="K273" s="5"/>
      <c r="L273" s="5"/>
    </row>
    <row r="274" spans="11:12" ht="14.25" customHeight="1">
      <c r="K274" s="5"/>
      <c r="L274" s="5"/>
    </row>
    <row r="275" spans="11:12" ht="14.25" customHeight="1">
      <c r="K275" s="5"/>
      <c r="L275" s="5"/>
    </row>
    <row r="276" spans="11:12" ht="14.25" customHeight="1">
      <c r="K276" s="5"/>
      <c r="L276" s="5"/>
    </row>
    <row r="277" spans="11:12" ht="14.25" customHeight="1">
      <c r="K277" s="5"/>
      <c r="L277" s="5"/>
    </row>
    <row r="278" spans="11:12" ht="14.25" customHeight="1">
      <c r="K278" s="5"/>
      <c r="L278" s="5"/>
    </row>
    <row r="279" spans="11:12" ht="14.25" customHeight="1">
      <c r="K279" s="5"/>
      <c r="L279" s="5"/>
    </row>
    <row r="280" spans="11:12" ht="14.25" customHeight="1">
      <c r="K280" s="5"/>
      <c r="L280" s="5"/>
    </row>
    <row r="281" spans="11:12" ht="14.25" customHeight="1">
      <c r="K281" s="5"/>
      <c r="L281" s="5"/>
    </row>
    <row r="282" spans="11:12" ht="14.25" customHeight="1">
      <c r="K282" s="5"/>
      <c r="L282" s="5"/>
    </row>
    <row r="283" spans="11:12" ht="14.25" customHeight="1">
      <c r="K283" s="5"/>
      <c r="L283" s="5"/>
    </row>
    <row r="284" spans="11:12" ht="14.25" customHeight="1">
      <c r="K284" s="5"/>
      <c r="L284" s="5"/>
    </row>
    <row r="285" spans="11:12" ht="14.25" customHeight="1">
      <c r="K285" s="5"/>
      <c r="L285" s="5"/>
    </row>
    <row r="286" spans="11:12" ht="14.25" customHeight="1">
      <c r="K286" s="5"/>
      <c r="L286" s="5"/>
    </row>
    <row r="287" spans="11:12" ht="14.25" customHeight="1">
      <c r="K287" s="5"/>
      <c r="L287" s="5"/>
    </row>
    <row r="288" spans="11:12" ht="14.25" customHeight="1">
      <c r="K288" s="5"/>
      <c r="L288" s="5"/>
    </row>
    <row r="289" spans="11:12" ht="14.25" customHeight="1">
      <c r="K289" s="5"/>
      <c r="L289" s="5"/>
    </row>
    <row r="290" spans="11:12" ht="14.25" customHeight="1">
      <c r="K290" s="5"/>
      <c r="L290" s="5"/>
    </row>
    <row r="291" spans="11:12" ht="14.25" customHeight="1">
      <c r="K291" s="5"/>
      <c r="L291" s="5"/>
    </row>
    <row r="292" spans="11:12" ht="14.25" customHeight="1">
      <c r="K292" s="5"/>
      <c r="L292" s="5"/>
    </row>
    <row r="293" spans="11:12" ht="14.25" customHeight="1">
      <c r="K293" s="5"/>
      <c r="L293" s="5"/>
    </row>
    <row r="294" spans="11:12" ht="14.25" customHeight="1">
      <c r="K294" s="5"/>
      <c r="L294" s="5"/>
    </row>
    <row r="295" spans="11:12" ht="14.25" customHeight="1">
      <c r="K295" s="5"/>
      <c r="L295" s="5"/>
    </row>
    <row r="296" spans="11:12" ht="14.25" customHeight="1">
      <c r="K296" s="5"/>
      <c r="L296" s="5"/>
    </row>
    <row r="297" spans="11:12" ht="14.25" customHeight="1">
      <c r="K297" s="5"/>
      <c r="L297" s="5"/>
    </row>
    <row r="298" spans="11:12" ht="14.25" customHeight="1">
      <c r="K298" s="5"/>
      <c r="L298" s="5"/>
    </row>
    <row r="299" spans="11:12" ht="14.25" customHeight="1">
      <c r="K299" s="5"/>
      <c r="L299" s="5"/>
    </row>
    <row r="300" spans="11:12" ht="14.25" customHeight="1">
      <c r="K300" s="5"/>
      <c r="L300" s="5"/>
    </row>
    <row r="301" spans="11:12" ht="14.25" customHeight="1">
      <c r="K301" s="5"/>
      <c r="L301" s="5"/>
    </row>
    <row r="302" spans="11:12" ht="14.25" customHeight="1">
      <c r="K302" s="5"/>
      <c r="L302" s="5"/>
    </row>
    <row r="303" spans="11:12" ht="14.25" customHeight="1">
      <c r="K303" s="5"/>
      <c r="L303" s="5"/>
    </row>
    <row r="304" spans="11:12" ht="14.25" customHeight="1">
      <c r="K304" s="5"/>
      <c r="L304" s="5"/>
    </row>
    <row r="305" spans="11:12" ht="14.25" customHeight="1">
      <c r="K305" s="5"/>
      <c r="L305" s="5"/>
    </row>
    <row r="306" spans="11:12" ht="14.25" customHeight="1">
      <c r="K306" s="5"/>
      <c r="L306" s="5"/>
    </row>
    <row r="307" spans="11:12" ht="14.25" customHeight="1">
      <c r="K307" s="5"/>
      <c r="L307" s="5"/>
    </row>
    <row r="308" spans="11:12" ht="14.25" customHeight="1">
      <c r="K308" s="5"/>
      <c r="L308" s="5"/>
    </row>
    <row r="309" spans="11:12" ht="14.25" customHeight="1">
      <c r="K309" s="5"/>
      <c r="L309" s="5"/>
    </row>
    <row r="310" spans="11:12" ht="14.25" customHeight="1">
      <c r="K310" s="5"/>
      <c r="L310" s="5"/>
    </row>
    <row r="311" spans="11:12" ht="14.25" customHeight="1">
      <c r="K311" s="5"/>
      <c r="L311" s="5"/>
    </row>
    <row r="312" spans="11:12" ht="14.25" customHeight="1">
      <c r="K312" s="5"/>
      <c r="L312" s="5"/>
    </row>
    <row r="313" spans="11:12" ht="14.25" customHeight="1">
      <c r="K313" s="5"/>
      <c r="L313" s="5"/>
    </row>
    <row r="314" spans="11:12" ht="14.25" customHeight="1">
      <c r="K314" s="5"/>
      <c r="L314" s="5"/>
    </row>
    <row r="315" spans="11:12" ht="14.25" customHeight="1">
      <c r="K315" s="5"/>
      <c r="L315" s="5"/>
    </row>
    <row r="316" spans="11:12" ht="14.25" customHeight="1">
      <c r="K316" s="5"/>
      <c r="L316" s="5"/>
    </row>
    <row r="317" spans="11:12" ht="14.25" customHeight="1">
      <c r="K317" s="5"/>
      <c r="L317" s="5"/>
    </row>
    <row r="318" spans="11:12" ht="14.25" customHeight="1">
      <c r="K318" s="5"/>
      <c r="L318" s="5"/>
    </row>
    <row r="319" spans="11:12" ht="14.25" customHeight="1">
      <c r="K319" s="5"/>
      <c r="L319" s="5"/>
    </row>
    <row r="320" spans="11:12" ht="14.25" customHeight="1">
      <c r="K320" s="5"/>
      <c r="L320" s="5"/>
    </row>
    <row r="321" spans="11:12" ht="14.25" customHeight="1">
      <c r="K321" s="5"/>
      <c r="L321" s="5"/>
    </row>
    <row r="322" spans="11:12" ht="14.25" customHeight="1">
      <c r="K322" s="5"/>
      <c r="L322" s="5"/>
    </row>
    <row r="323" spans="11:12" ht="14.25" customHeight="1">
      <c r="K323" s="5"/>
      <c r="L323" s="5"/>
    </row>
    <row r="324" spans="11:12" ht="14.25" customHeight="1">
      <c r="K324" s="5"/>
      <c r="L324" s="5"/>
    </row>
    <row r="325" spans="11:12" ht="14.25" customHeight="1">
      <c r="K325" s="5"/>
      <c r="L325" s="5"/>
    </row>
    <row r="326" spans="11:12" ht="14.25" customHeight="1">
      <c r="K326" s="5"/>
      <c r="L326" s="5"/>
    </row>
    <row r="327" spans="11:12" ht="14.25" customHeight="1">
      <c r="K327" s="5"/>
      <c r="L327" s="5"/>
    </row>
    <row r="328" spans="11:12" ht="14.25" customHeight="1">
      <c r="K328" s="5"/>
      <c r="L328" s="5"/>
    </row>
    <row r="329" spans="11:12" ht="14.25" customHeight="1">
      <c r="K329" s="5"/>
      <c r="L329" s="5"/>
    </row>
    <row r="330" spans="11:12" ht="14.25" customHeight="1">
      <c r="K330" s="5"/>
      <c r="L330" s="5"/>
    </row>
    <row r="331" spans="11:12" ht="14.25" customHeight="1">
      <c r="K331" s="5"/>
      <c r="L331" s="5"/>
    </row>
    <row r="332" spans="11:12" ht="14.25" customHeight="1">
      <c r="K332" s="5"/>
      <c r="L332" s="5"/>
    </row>
    <row r="333" spans="11:12" ht="14.25" customHeight="1">
      <c r="K333" s="5"/>
      <c r="L333" s="5"/>
    </row>
    <row r="334" spans="11:12" ht="14.25" customHeight="1">
      <c r="K334" s="5"/>
      <c r="L334" s="5"/>
    </row>
    <row r="335" spans="11:12" ht="14.25" customHeight="1">
      <c r="K335" s="5"/>
      <c r="L335" s="5"/>
    </row>
    <row r="336" spans="11:12" ht="14.25" customHeight="1">
      <c r="K336" s="5"/>
      <c r="L336" s="5"/>
    </row>
    <row r="337" spans="11:12" ht="14.25" customHeight="1">
      <c r="K337" s="5"/>
      <c r="L337" s="5"/>
    </row>
    <row r="338" spans="11:12" ht="14.25" customHeight="1">
      <c r="K338" s="5"/>
      <c r="L338" s="5"/>
    </row>
    <row r="339" spans="11:12" ht="14.25" customHeight="1">
      <c r="K339" s="5"/>
      <c r="L339" s="5"/>
    </row>
    <row r="340" spans="11:12" ht="14.25" customHeight="1">
      <c r="K340" s="5"/>
      <c r="L340" s="5"/>
    </row>
    <row r="341" spans="11:12" ht="14.25" customHeight="1">
      <c r="K341" s="5"/>
      <c r="L341" s="5"/>
    </row>
    <row r="342" spans="11:12" ht="14.25" customHeight="1">
      <c r="K342" s="5"/>
      <c r="L342" s="5"/>
    </row>
    <row r="343" spans="11:12" ht="14.25" customHeight="1">
      <c r="K343" s="5"/>
      <c r="L343" s="5"/>
    </row>
    <row r="344" spans="11:12" ht="14.25" customHeight="1">
      <c r="K344" s="5"/>
      <c r="L344" s="5"/>
    </row>
    <row r="345" spans="11:12" ht="14.25" customHeight="1">
      <c r="K345" s="5"/>
      <c r="L345" s="5"/>
    </row>
    <row r="346" spans="11:12" ht="14.25" customHeight="1">
      <c r="K346" s="5"/>
      <c r="L346" s="5"/>
    </row>
    <row r="347" spans="11:12" ht="14.25" customHeight="1">
      <c r="K347" s="5"/>
      <c r="L347" s="5"/>
    </row>
    <row r="348" spans="11:12" ht="14.25" customHeight="1">
      <c r="K348" s="5"/>
      <c r="L348" s="5"/>
    </row>
    <row r="349" spans="11:12" ht="14.25" customHeight="1">
      <c r="K349" s="5"/>
      <c r="L349" s="5"/>
    </row>
    <row r="350" spans="11:12" ht="14.25" customHeight="1">
      <c r="K350" s="5"/>
      <c r="L350" s="5"/>
    </row>
    <row r="351" spans="11:12" ht="14.25" customHeight="1">
      <c r="K351" s="5"/>
      <c r="L351" s="5"/>
    </row>
    <row r="352" spans="11:12" ht="14.25" customHeight="1">
      <c r="K352" s="5"/>
      <c r="L352" s="5"/>
    </row>
    <row r="353" spans="11:12" ht="14.25" customHeight="1">
      <c r="K353" s="5"/>
      <c r="L353" s="5"/>
    </row>
    <row r="354" spans="11:12" ht="14.25" customHeight="1">
      <c r="K354" s="5"/>
      <c r="L354" s="5"/>
    </row>
    <row r="355" spans="11:12" ht="14.25" customHeight="1">
      <c r="K355" s="5"/>
      <c r="L355" s="5"/>
    </row>
    <row r="356" spans="11:12" ht="14.25" customHeight="1">
      <c r="K356" s="5"/>
      <c r="L356" s="5"/>
    </row>
    <row r="357" spans="11:12" ht="14.25" customHeight="1">
      <c r="K357" s="5"/>
      <c r="L357" s="5"/>
    </row>
    <row r="358" spans="11:12" ht="14.25" customHeight="1">
      <c r="K358" s="5"/>
      <c r="L358" s="5"/>
    </row>
    <row r="359" spans="11:12" ht="14.25" customHeight="1">
      <c r="K359" s="5"/>
      <c r="L359" s="5"/>
    </row>
    <row r="360" spans="11:12" ht="14.25" customHeight="1">
      <c r="K360" s="5"/>
      <c r="L360" s="5"/>
    </row>
    <row r="361" spans="11:12" ht="14.25" customHeight="1">
      <c r="K361" s="5"/>
      <c r="L361" s="5"/>
    </row>
    <row r="362" spans="11:12" ht="14.25" customHeight="1">
      <c r="K362" s="5"/>
      <c r="L362" s="5"/>
    </row>
    <row r="363" spans="11:12" ht="14.25" customHeight="1">
      <c r="K363" s="5"/>
      <c r="L363" s="5"/>
    </row>
    <row r="364" spans="11:12" ht="14.25" customHeight="1">
      <c r="K364" s="5"/>
      <c r="L364" s="5"/>
    </row>
    <row r="365" spans="11:12" ht="14.25" customHeight="1">
      <c r="K365" s="5"/>
      <c r="L365" s="5"/>
    </row>
    <row r="366" spans="11:12" ht="14.25" customHeight="1">
      <c r="K366" s="5"/>
      <c r="L366" s="5"/>
    </row>
    <row r="367" spans="11:12" ht="14.25" customHeight="1">
      <c r="K367" s="5"/>
      <c r="L367" s="5"/>
    </row>
    <row r="368" spans="11:12" ht="14.25" customHeight="1">
      <c r="K368" s="5"/>
      <c r="L368" s="5"/>
    </row>
    <row r="369" spans="11:12" ht="14.25" customHeight="1">
      <c r="K369" s="5"/>
      <c r="L369" s="5"/>
    </row>
    <row r="370" spans="11:12" ht="14.25" customHeight="1">
      <c r="K370" s="5"/>
      <c r="L370" s="5"/>
    </row>
    <row r="371" spans="11:12" ht="14.25" customHeight="1">
      <c r="K371" s="5"/>
      <c r="L371" s="5"/>
    </row>
    <row r="372" spans="11:12" ht="14.25" customHeight="1">
      <c r="K372" s="5"/>
      <c r="L372" s="5"/>
    </row>
    <row r="373" spans="11:12" ht="14.25" customHeight="1">
      <c r="K373" s="5"/>
      <c r="L373" s="5"/>
    </row>
    <row r="374" spans="11:12" ht="14.25" customHeight="1">
      <c r="K374" s="5"/>
      <c r="L374" s="5"/>
    </row>
    <row r="375" spans="11:12" ht="14.25" customHeight="1">
      <c r="K375" s="5"/>
      <c r="L375" s="5"/>
    </row>
    <row r="376" spans="11:12" ht="14.25" customHeight="1">
      <c r="K376" s="5"/>
      <c r="L376" s="5"/>
    </row>
    <row r="377" spans="11:12" ht="14.25" customHeight="1">
      <c r="K377" s="5"/>
      <c r="L377" s="5"/>
    </row>
    <row r="378" spans="11:12" ht="14.25" customHeight="1">
      <c r="K378" s="5"/>
      <c r="L378" s="5"/>
    </row>
    <row r="379" spans="11:12" ht="14.25" customHeight="1">
      <c r="K379" s="5"/>
      <c r="L379" s="5"/>
    </row>
    <row r="380" spans="11:12" ht="14.25" customHeight="1">
      <c r="K380" s="5"/>
      <c r="L380" s="5"/>
    </row>
    <row r="381" spans="11:12" ht="14.25" customHeight="1">
      <c r="K381" s="5"/>
      <c r="L381" s="5"/>
    </row>
    <row r="382" spans="11:12" ht="14.25" customHeight="1">
      <c r="K382" s="5"/>
      <c r="L382" s="5"/>
    </row>
    <row r="383" spans="11:12" ht="14.25" customHeight="1">
      <c r="K383" s="5"/>
      <c r="L383" s="5"/>
    </row>
    <row r="384" spans="11:12" ht="14.25" customHeight="1">
      <c r="K384" s="5"/>
      <c r="L384" s="5"/>
    </row>
    <row r="385" spans="11:12" ht="14.25" customHeight="1">
      <c r="K385" s="5"/>
      <c r="L385" s="5"/>
    </row>
    <row r="386" spans="11:12" ht="14.25" customHeight="1">
      <c r="K386" s="5"/>
      <c r="L386" s="5"/>
    </row>
    <row r="387" spans="11:12" ht="14.25" customHeight="1">
      <c r="K387" s="5"/>
      <c r="L387" s="5"/>
    </row>
    <row r="388" spans="11:12" ht="14.25" customHeight="1">
      <c r="K388" s="5"/>
      <c r="L388" s="5"/>
    </row>
    <row r="389" spans="11:12" ht="14.25" customHeight="1">
      <c r="K389" s="5"/>
      <c r="L389" s="5"/>
    </row>
    <row r="390" spans="11:12" ht="14.25" customHeight="1">
      <c r="K390" s="5"/>
      <c r="L390" s="5"/>
    </row>
    <row r="391" spans="11:12" ht="14.25" customHeight="1">
      <c r="K391" s="5"/>
      <c r="L391" s="5"/>
    </row>
    <row r="392" spans="11:12" ht="14.25" customHeight="1">
      <c r="K392" s="5"/>
      <c r="L392" s="5"/>
    </row>
    <row r="393" spans="11:12" ht="14.25" customHeight="1">
      <c r="K393" s="5"/>
      <c r="L393" s="5"/>
    </row>
    <row r="394" spans="11:12" ht="14.25" customHeight="1">
      <c r="K394" s="5"/>
      <c r="L394" s="5"/>
    </row>
    <row r="395" spans="11:12" ht="14.25" customHeight="1">
      <c r="K395" s="5"/>
      <c r="L395" s="5"/>
    </row>
    <row r="396" spans="11:12" ht="14.25" customHeight="1">
      <c r="K396" s="5"/>
      <c r="L396" s="5"/>
    </row>
    <row r="397" spans="11:12" ht="14.25" customHeight="1">
      <c r="K397" s="5"/>
      <c r="L397" s="5"/>
    </row>
    <row r="398" spans="11:12" ht="14.25" customHeight="1">
      <c r="K398" s="5"/>
      <c r="L398" s="5"/>
    </row>
    <row r="399" spans="11:12" ht="14.25" customHeight="1">
      <c r="K399" s="5"/>
      <c r="L399" s="5"/>
    </row>
    <row r="400" spans="11:12" ht="14.25" customHeight="1">
      <c r="K400" s="5"/>
      <c r="L400" s="5"/>
    </row>
    <row r="401" spans="11:12" ht="14.25" customHeight="1">
      <c r="K401" s="5"/>
      <c r="L401" s="5"/>
    </row>
    <row r="402" spans="11:12" ht="14.25" customHeight="1">
      <c r="K402" s="5"/>
      <c r="L402" s="5"/>
    </row>
    <row r="403" spans="11:12" ht="14.25" customHeight="1">
      <c r="K403" s="5"/>
      <c r="L403" s="5"/>
    </row>
    <row r="404" spans="11:12" ht="14.25" customHeight="1">
      <c r="K404" s="5"/>
      <c r="L404" s="5"/>
    </row>
    <row r="405" spans="11:12" ht="14.25" customHeight="1">
      <c r="K405" s="5"/>
      <c r="L405" s="5"/>
    </row>
    <row r="406" spans="11:12" ht="14.25" customHeight="1">
      <c r="K406" s="5"/>
      <c r="L406" s="5"/>
    </row>
    <row r="407" spans="11:12" ht="14.25" customHeight="1">
      <c r="K407" s="5"/>
      <c r="L407" s="5"/>
    </row>
    <row r="408" spans="11:12" ht="14.25" customHeight="1">
      <c r="K408" s="5"/>
      <c r="L408" s="5"/>
    </row>
    <row r="409" spans="11:12" ht="14.25" customHeight="1">
      <c r="K409" s="5"/>
      <c r="L409" s="5"/>
    </row>
    <row r="410" spans="11:12" ht="14.25" customHeight="1">
      <c r="K410" s="5"/>
      <c r="L410" s="5"/>
    </row>
    <row r="411" spans="11:12" ht="14.25" customHeight="1">
      <c r="K411" s="5"/>
      <c r="L411" s="5"/>
    </row>
    <row r="412" spans="11:12" ht="14.25" customHeight="1">
      <c r="K412" s="5"/>
      <c r="L412" s="5"/>
    </row>
    <row r="413" spans="11:12" ht="14.25" customHeight="1">
      <c r="K413" s="5"/>
      <c r="L413" s="5"/>
    </row>
    <row r="414" spans="11:12" ht="14.25" customHeight="1">
      <c r="K414" s="5"/>
      <c r="L414" s="5"/>
    </row>
    <row r="415" spans="11:12" ht="14.25" customHeight="1">
      <c r="K415" s="5"/>
      <c r="L415" s="5"/>
    </row>
    <row r="416" spans="11:12" ht="14.25" customHeight="1">
      <c r="K416" s="5"/>
      <c r="L416" s="5"/>
    </row>
    <row r="417" spans="11:12" ht="14.25" customHeight="1">
      <c r="K417" s="5"/>
      <c r="L417" s="5"/>
    </row>
    <row r="418" spans="11:12" ht="14.25" customHeight="1">
      <c r="K418" s="5"/>
      <c r="L418" s="5"/>
    </row>
    <row r="419" spans="11:12" ht="14.25" customHeight="1">
      <c r="K419" s="5"/>
      <c r="L419" s="5"/>
    </row>
    <row r="420" spans="11:12" ht="14.25" customHeight="1">
      <c r="K420" s="5"/>
      <c r="L420" s="5"/>
    </row>
    <row r="421" spans="11:12" ht="14.25" customHeight="1">
      <c r="K421" s="5"/>
      <c r="L421" s="5"/>
    </row>
    <row r="422" spans="11:12" ht="14.25" customHeight="1">
      <c r="K422" s="5"/>
      <c r="L422" s="5"/>
    </row>
    <row r="423" spans="11:12" ht="14.25" customHeight="1">
      <c r="K423" s="5"/>
      <c r="L423" s="5"/>
    </row>
    <row r="424" spans="11:12" ht="14.25" customHeight="1">
      <c r="K424" s="5"/>
      <c r="L424" s="5"/>
    </row>
    <row r="425" spans="11:12" ht="14.25" customHeight="1">
      <c r="K425" s="5"/>
      <c r="L425" s="5"/>
    </row>
    <row r="426" spans="11:12" ht="14.25" customHeight="1">
      <c r="K426" s="5"/>
      <c r="L426" s="5"/>
    </row>
    <row r="427" spans="11:12" ht="14.25" customHeight="1">
      <c r="K427" s="5"/>
      <c r="L427" s="5"/>
    </row>
    <row r="428" spans="11:12" ht="14.25" customHeight="1">
      <c r="K428" s="5"/>
      <c r="L428" s="5"/>
    </row>
    <row r="429" spans="11:12" ht="14.25" customHeight="1">
      <c r="K429" s="5"/>
      <c r="L429" s="5"/>
    </row>
    <row r="430" spans="11:12" ht="14.25" customHeight="1">
      <c r="K430" s="5"/>
      <c r="L430" s="5"/>
    </row>
    <row r="431" spans="11:12" ht="14.25" customHeight="1">
      <c r="K431" s="5"/>
      <c r="L431" s="5"/>
    </row>
    <row r="432" spans="11:12" ht="14.25" customHeight="1">
      <c r="K432" s="5"/>
      <c r="L432" s="5"/>
    </row>
    <row r="433" spans="11:12" ht="14.25" customHeight="1">
      <c r="K433" s="5"/>
      <c r="L433" s="5"/>
    </row>
    <row r="434" spans="11:12" ht="14.25" customHeight="1">
      <c r="K434" s="5"/>
      <c r="L434" s="5"/>
    </row>
    <row r="435" spans="11:12" ht="14.25" customHeight="1">
      <c r="K435" s="5"/>
      <c r="L435" s="5"/>
    </row>
    <row r="436" spans="11:12" ht="14.25" customHeight="1">
      <c r="K436" s="5"/>
      <c r="L436" s="5"/>
    </row>
    <row r="437" spans="11:12" ht="14.25" customHeight="1">
      <c r="K437" s="5"/>
      <c r="L437" s="5"/>
    </row>
    <row r="438" spans="11:12" ht="14.25" customHeight="1">
      <c r="K438" s="5"/>
      <c r="L438" s="5"/>
    </row>
    <row r="439" spans="11:12" ht="14.25" customHeight="1">
      <c r="K439" s="5"/>
      <c r="L439" s="5"/>
    </row>
    <row r="440" spans="11:12" ht="14.25" customHeight="1">
      <c r="K440" s="5"/>
      <c r="L440" s="5"/>
    </row>
    <row r="441" spans="11:12" ht="14.25" customHeight="1">
      <c r="K441" s="5"/>
      <c r="L441" s="5"/>
    </row>
    <row r="442" spans="11:12" ht="14.25" customHeight="1">
      <c r="K442" s="5"/>
      <c r="L442" s="5"/>
    </row>
    <row r="443" spans="11:12" ht="14.25" customHeight="1">
      <c r="K443" s="5"/>
      <c r="L443" s="5"/>
    </row>
    <row r="444" spans="11:12" ht="14.25" customHeight="1">
      <c r="K444" s="5"/>
      <c r="L444" s="5"/>
    </row>
    <row r="445" spans="11:12" ht="14.25" customHeight="1">
      <c r="K445" s="5"/>
      <c r="L445" s="5"/>
    </row>
    <row r="446" spans="11:12" ht="14.25" customHeight="1">
      <c r="K446" s="5"/>
      <c r="L446" s="5"/>
    </row>
    <row r="447" spans="11:12" ht="14.25" customHeight="1">
      <c r="K447" s="5"/>
      <c r="L447" s="5"/>
    </row>
    <row r="448" spans="11:12" ht="14.25" customHeight="1">
      <c r="K448" s="5"/>
      <c r="L448" s="5"/>
    </row>
    <row r="449" spans="11:12" ht="14.25" customHeight="1">
      <c r="K449" s="5"/>
      <c r="L449" s="5"/>
    </row>
    <row r="450" spans="11:12" ht="14.25" customHeight="1">
      <c r="K450" s="5"/>
      <c r="L450" s="5"/>
    </row>
    <row r="451" spans="11:12" ht="14.25" customHeight="1">
      <c r="K451" s="5"/>
      <c r="L451" s="5"/>
    </row>
    <row r="452" spans="11:12" ht="14.25" customHeight="1">
      <c r="K452" s="5"/>
      <c r="L452" s="5"/>
    </row>
    <row r="453" spans="11:12" ht="14.25" customHeight="1">
      <c r="K453" s="5"/>
      <c r="L453" s="5"/>
    </row>
    <row r="454" spans="11:12" ht="14.25" customHeight="1">
      <c r="K454" s="5"/>
      <c r="L454" s="5"/>
    </row>
    <row r="455" spans="11:12" ht="14.25" customHeight="1">
      <c r="K455" s="5"/>
      <c r="L455" s="5"/>
    </row>
    <row r="456" spans="11:12" ht="14.25" customHeight="1">
      <c r="K456" s="5"/>
      <c r="L456" s="5"/>
    </row>
    <row r="457" spans="11:12" ht="14.25" customHeight="1">
      <c r="K457" s="5"/>
      <c r="L457" s="5"/>
    </row>
    <row r="458" spans="11:12" ht="14.25" customHeight="1">
      <c r="K458" s="5"/>
      <c r="L458" s="5"/>
    </row>
    <row r="459" spans="11:12" ht="14.25" customHeight="1">
      <c r="K459" s="5"/>
      <c r="L459" s="5"/>
    </row>
    <row r="460" spans="11:12" ht="14.25" customHeight="1">
      <c r="K460" s="5"/>
      <c r="L460" s="5"/>
    </row>
    <row r="461" spans="11:12" ht="14.25" customHeight="1">
      <c r="K461" s="5"/>
      <c r="L461" s="5"/>
    </row>
    <row r="462" spans="11:12" ht="14.25" customHeight="1">
      <c r="K462" s="5"/>
      <c r="L462" s="5"/>
    </row>
    <row r="463" spans="11:12" ht="14.25" customHeight="1">
      <c r="K463" s="5"/>
      <c r="L463" s="5"/>
    </row>
    <row r="464" spans="11:12" ht="14.25" customHeight="1">
      <c r="K464" s="5"/>
      <c r="L464" s="5"/>
    </row>
    <row r="465" spans="11:12" ht="14.25" customHeight="1">
      <c r="K465" s="5"/>
      <c r="L465" s="5"/>
    </row>
    <row r="466" spans="11:12" ht="14.25" customHeight="1">
      <c r="K466" s="5"/>
      <c r="L466" s="5"/>
    </row>
    <row r="467" spans="11:12" ht="14.25" customHeight="1">
      <c r="K467" s="5"/>
      <c r="L467" s="5"/>
    </row>
    <row r="468" spans="11:12" ht="14.25" customHeight="1">
      <c r="K468" s="5"/>
      <c r="L468" s="5"/>
    </row>
    <row r="469" spans="11:12" ht="14.25" customHeight="1">
      <c r="K469" s="5"/>
      <c r="L469" s="5"/>
    </row>
    <row r="470" spans="11:12" ht="14.25" customHeight="1">
      <c r="K470" s="5"/>
      <c r="L470" s="5"/>
    </row>
    <row r="471" spans="11:12" ht="14.25" customHeight="1">
      <c r="K471" s="5"/>
      <c r="L471" s="5"/>
    </row>
    <row r="472" spans="11:12" ht="14.25" customHeight="1">
      <c r="K472" s="5"/>
      <c r="L472" s="5"/>
    </row>
    <row r="473" spans="11:12" ht="14.25" customHeight="1">
      <c r="K473" s="5"/>
      <c r="L473" s="5"/>
    </row>
    <row r="474" spans="11:12" ht="14.25" customHeight="1">
      <c r="K474" s="5"/>
      <c r="L474" s="5"/>
    </row>
    <row r="475" spans="11:12" ht="14.25" customHeight="1">
      <c r="K475" s="5"/>
      <c r="L475" s="5"/>
    </row>
    <row r="476" spans="11:12" ht="14.25" customHeight="1">
      <c r="K476" s="5"/>
      <c r="L476" s="5"/>
    </row>
    <row r="477" spans="11:12" ht="14.25" customHeight="1">
      <c r="K477" s="5"/>
      <c r="L477" s="5"/>
    </row>
    <row r="478" spans="11:12" ht="14.25" customHeight="1">
      <c r="K478" s="5"/>
      <c r="L478" s="5"/>
    </row>
    <row r="479" spans="11:12" ht="14.25" customHeight="1">
      <c r="K479" s="5"/>
      <c r="L479" s="5"/>
    </row>
    <row r="480" spans="11:12" ht="14.25" customHeight="1">
      <c r="K480" s="5"/>
      <c r="L480" s="5"/>
    </row>
    <row r="481" spans="11:12" ht="14.25" customHeight="1">
      <c r="K481" s="5"/>
      <c r="L481" s="5"/>
    </row>
    <row r="482" spans="11:12" ht="14.25" customHeight="1">
      <c r="K482" s="5"/>
      <c r="L482" s="5"/>
    </row>
    <row r="483" spans="11:12" ht="14.25" customHeight="1">
      <c r="K483" s="5"/>
      <c r="L483" s="5"/>
    </row>
    <row r="484" spans="11:12" ht="14.25" customHeight="1">
      <c r="K484" s="5"/>
      <c r="L484" s="5"/>
    </row>
    <row r="485" spans="11:12" ht="14.25" customHeight="1">
      <c r="K485" s="5"/>
      <c r="L485" s="5"/>
    </row>
    <row r="486" spans="11:12" ht="14.25" customHeight="1">
      <c r="K486" s="5"/>
      <c r="L486" s="5"/>
    </row>
    <row r="487" spans="11:12" ht="14.25" customHeight="1">
      <c r="K487" s="5"/>
      <c r="L487" s="5"/>
    </row>
    <row r="488" spans="11:12" ht="14.25" customHeight="1">
      <c r="K488" s="5"/>
      <c r="L488" s="5"/>
    </row>
    <row r="489" spans="11:12" ht="14.25" customHeight="1">
      <c r="K489" s="5"/>
      <c r="L489" s="5"/>
    </row>
    <row r="490" spans="11:12" ht="14.25" customHeight="1">
      <c r="K490" s="5"/>
      <c r="L490" s="5"/>
    </row>
    <row r="491" spans="11:12" ht="14.25" customHeight="1">
      <c r="K491" s="5"/>
      <c r="L491" s="5"/>
    </row>
    <row r="492" spans="11:12" ht="14.25" customHeight="1">
      <c r="K492" s="5"/>
      <c r="L492" s="5"/>
    </row>
    <row r="493" spans="11:12" ht="14.25" customHeight="1">
      <c r="K493" s="5"/>
      <c r="L493" s="5"/>
    </row>
    <row r="494" spans="11:12" ht="14.25" customHeight="1">
      <c r="K494" s="5"/>
      <c r="L494" s="5"/>
    </row>
    <row r="495" spans="11:12" ht="14.25" customHeight="1">
      <c r="K495" s="5"/>
      <c r="L495" s="5"/>
    </row>
    <row r="496" spans="11:12" ht="14.25" customHeight="1">
      <c r="K496" s="5"/>
      <c r="L496" s="5"/>
    </row>
    <row r="497" spans="11:12" ht="14.25" customHeight="1">
      <c r="K497" s="5"/>
      <c r="L497" s="5"/>
    </row>
    <row r="498" spans="11:12" ht="14.25" customHeight="1">
      <c r="K498" s="5"/>
      <c r="L498" s="5"/>
    </row>
    <row r="499" spans="11:12" ht="14.25" customHeight="1">
      <c r="K499" s="5"/>
      <c r="L499" s="5"/>
    </row>
    <row r="500" spans="11:12" ht="14.25" customHeight="1">
      <c r="K500" s="5"/>
      <c r="L500" s="5"/>
    </row>
    <row r="501" spans="11:12" ht="14.25" customHeight="1">
      <c r="K501" s="5"/>
      <c r="L501" s="5"/>
    </row>
    <row r="502" spans="11:12" ht="14.25" customHeight="1">
      <c r="K502" s="5"/>
      <c r="L502" s="5"/>
    </row>
    <row r="503" spans="11:12" ht="14.25" customHeight="1">
      <c r="K503" s="5"/>
      <c r="L503" s="5"/>
    </row>
    <row r="504" spans="11:12" ht="14.25" customHeight="1">
      <c r="K504" s="5"/>
      <c r="L504" s="5"/>
    </row>
    <row r="505" spans="11:12" ht="14.25" customHeight="1">
      <c r="K505" s="5"/>
      <c r="L505" s="5"/>
    </row>
    <row r="506" spans="11:12" ht="14.25" customHeight="1">
      <c r="K506" s="5"/>
      <c r="L506" s="5"/>
    </row>
    <row r="507" spans="11:12" ht="14.25" customHeight="1">
      <c r="K507" s="5"/>
      <c r="L507" s="5"/>
    </row>
    <row r="508" spans="11:12" ht="14.25" customHeight="1">
      <c r="K508" s="5"/>
      <c r="L508" s="5"/>
    </row>
    <row r="509" spans="11:12" ht="14.25" customHeight="1">
      <c r="K509" s="5"/>
      <c r="L509" s="5"/>
    </row>
    <row r="510" spans="11:12" ht="14.25" customHeight="1">
      <c r="K510" s="5"/>
      <c r="L510" s="5"/>
    </row>
    <row r="511" spans="11:12" ht="14.25" customHeight="1">
      <c r="K511" s="5"/>
      <c r="L511" s="5"/>
    </row>
    <row r="512" spans="11:12" ht="14.25" customHeight="1">
      <c r="K512" s="5"/>
      <c r="L512" s="5"/>
    </row>
    <row r="513" spans="11:12" ht="14.25" customHeight="1">
      <c r="K513" s="5"/>
      <c r="L513" s="5"/>
    </row>
    <row r="514" spans="11:12" ht="14.25" customHeight="1">
      <c r="K514" s="5"/>
      <c r="L514" s="5"/>
    </row>
    <row r="515" spans="11:12" ht="14.25" customHeight="1">
      <c r="K515" s="5"/>
      <c r="L515" s="5"/>
    </row>
    <row r="516" spans="11:12" ht="14.25" customHeight="1">
      <c r="K516" s="5"/>
      <c r="L516" s="5"/>
    </row>
    <row r="517" spans="11:12" ht="14.25" customHeight="1">
      <c r="K517" s="5"/>
      <c r="L517" s="5"/>
    </row>
    <row r="518" spans="11:12" ht="14.25" customHeight="1">
      <c r="K518" s="5"/>
      <c r="L518" s="5"/>
    </row>
    <row r="519" spans="11:12" ht="14.25" customHeight="1">
      <c r="K519" s="5"/>
      <c r="L519" s="5"/>
    </row>
    <row r="520" spans="11:12" ht="14.25" customHeight="1">
      <c r="K520" s="5"/>
      <c r="L520" s="5"/>
    </row>
    <row r="521" spans="11:12" ht="14.25" customHeight="1">
      <c r="K521" s="5"/>
      <c r="L521" s="5"/>
    </row>
    <row r="522" spans="11:12" ht="14.25" customHeight="1">
      <c r="K522" s="5"/>
      <c r="L522" s="5"/>
    </row>
    <row r="523" spans="11:12" ht="14.25" customHeight="1">
      <c r="K523" s="5"/>
      <c r="L523" s="5"/>
    </row>
    <row r="524" spans="11:12" ht="14.25" customHeight="1">
      <c r="K524" s="5"/>
      <c r="L524" s="5"/>
    </row>
    <row r="525" spans="11:12" ht="14.25" customHeight="1">
      <c r="K525" s="5"/>
      <c r="L525" s="5"/>
    </row>
    <row r="526" spans="11:12" ht="14.25" customHeight="1">
      <c r="K526" s="5"/>
      <c r="L526" s="5"/>
    </row>
    <row r="527" spans="11:12" ht="14.25" customHeight="1">
      <c r="K527" s="5"/>
      <c r="L527" s="5"/>
    </row>
    <row r="528" spans="11:12" ht="14.25" customHeight="1">
      <c r="K528" s="5"/>
      <c r="L528" s="5"/>
    </row>
    <row r="529" spans="11:12" ht="14.25" customHeight="1">
      <c r="K529" s="5"/>
      <c r="L529" s="5"/>
    </row>
    <row r="530" spans="11:12" ht="14.25" customHeight="1">
      <c r="K530" s="5"/>
      <c r="L530" s="5"/>
    </row>
    <row r="531" spans="11:12" ht="14.25" customHeight="1">
      <c r="K531" s="5"/>
      <c r="L531" s="5"/>
    </row>
    <row r="532" spans="11:12" ht="14.25" customHeight="1">
      <c r="K532" s="5"/>
      <c r="L532" s="5"/>
    </row>
    <row r="533" spans="11:12" ht="14.25" customHeight="1">
      <c r="K533" s="5"/>
      <c r="L533" s="5"/>
    </row>
    <row r="534" spans="11:12" ht="14.25" customHeight="1">
      <c r="K534" s="5"/>
      <c r="L534" s="5"/>
    </row>
    <row r="535" spans="11:12" ht="14.25" customHeight="1">
      <c r="K535" s="5"/>
      <c r="L535" s="5"/>
    </row>
    <row r="536" spans="11:12" ht="14.25" customHeight="1">
      <c r="K536" s="5"/>
      <c r="L536" s="5"/>
    </row>
    <row r="537" spans="11:12" ht="14.25" customHeight="1">
      <c r="K537" s="5"/>
      <c r="L537" s="5"/>
    </row>
    <row r="538" spans="11:12" ht="14.25" customHeight="1">
      <c r="K538" s="5"/>
      <c r="L538" s="5"/>
    </row>
    <row r="539" spans="11:12" ht="14.25" customHeight="1">
      <c r="K539" s="5"/>
      <c r="L539" s="5"/>
    </row>
    <row r="540" spans="11:12" ht="14.25" customHeight="1">
      <c r="K540" s="5"/>
      <c r="L540" s="5"/>
    </row>
    <row r="541" spans="11:12" ht="14.25" customHeight="1">
      <c r="K541" s="5"/>
      <c r="L541" s="5"/>
    </row>
    <row r="542" spans="11:12" ht="14.25" customHeight="1">
      <c r="K542" s="5"/>
      <c r="L542" s="5"/>
    </row>
    <row r="543" spans="11:12" ht="14.25" customHeight="1">
      <c r="K543" s="5"/>
      <c r="L543" s="5"/>
    </row>
    <row r="544" spans="11:12" ht="14.25" customHeight="1">
      <c r="K544" s="5"/>
      <c r="L544" s="5"/>
    </row>
    <row r="545" spans="11:12" ht="14.25" customHeight="1">
      <c r="K545" s="5"/>
      <c r="L545" s="5"/>
    </row>
    <row r="546" spans="11:12" ht="14.25" customHeight="1">
      <c r="K546" s="5"/>
      <c r="L546" s="5"/>
    </row>
    <row r="547" spans="11:12" ht="14.25" customHeight="1">
      <c r="K547" s="5"/>
      <c r="L547" s="5"/>
    </row>
    <row r="548" spans="11:12" ht="14.25" customHeight="1">
      <c r="K548" s="5"/>
      <c r="L548" s="5"/>
    </row>
    <row r="549" spans="11:12" ht="14.25" customHeight="1">
      <c r="K549" s="5"/>
      <c r="L549" s="5"/>
    </row>
    <row r="550" spans="11:12" ht="14.25" customHeight="1">
      <c r="K550" s="5"/>
      <c r="L550" s="5"/>
    </row>
    <row r="551" spans="11:12" ht="14.25" customHeight="1">
      <c r="K551" s="5"/>
      <c r="L551" s="5"/>
    </row>
    <row r="552" spans="11:12" ht="14.25" customHeight="1">
      <c r="K552" s="5"/>
      <c r="L552" s="5"/>
    </row>
    <row r="553" spans="11:12" ht="14.25" customHeight="1">
      <c r="K553" s="5"/>
      <c r="L553" s="5"/>
    </row>
    <row r="554" spans="11:12" ht="14.25" customHeight="1">
      <c r="K554" s="5"/>
      <c r="L554" s="5"/>
    </row>
    <row r="555" spans="11:12" ht="14.25" customHeight="1">
      <c r="K555" s="5"/>
      <c r="L555" s="5"/>
    </row>
    <row r="556" spans="11:12" ht="14.25" customHeight="1">
      <c r="K556" s="5"/>
      <c r="L556" s="5"/>
    </row>
    <row r="557" spans="11:12" ht="14.25" customHeight="1">
      <c r="K557" s="5"/>
      <c r="L557" s="5"/>
    </row>
    <row r="558" spans="11:12" ht="14.25" customHeight="1">
      <c r="K558" s="5"/>
      <c r="L558" s="5"/>
    </row>
    <row r="559" spans="11:12" ht="14.25" customHeight="1">
      <c r="K559" s="5"/>
      <c r="L559" s="5"/>
    </row>
    <row r="560" spans="11:12" ht="14.25" customHeight="1">
      <c r="K560" s="5"/>
      <c r="L560" s="5"/>
    </row>
    <row r="561" spans="11:12" ht="14.25" customHeight="1">
      <c r="K561" s="5"/>
      <c r="L561" s="5"/>
    </row>
    <row r="562" spans="11:12" ht="14.25" customHeight="1">
      <c r="K562" s="5"/>
      <c r="L562" s="5"/>
    </row>
    <row r="563" spans="11:12" ht="14.25" customHeight="1">
      <c r="K563" s="5"/>
      <c r="L563" s="5"/>
    </row>
    <row r="564" spans="11:12" ht="14.25" customHeight="1">
      <c r="K564" s="5"/>
      <c r="L564" s="5"/>
    </row>
    <row r="565" spans="11:12" ht="14.25" customHeight="1">
      <c r="K565" s="5"/>
      <c r="L565" s="5"/>
    </row>
    <row r="566" spans="11:12" ht="14.25" customHeight="1">
      <c r="K566" s="5"/>
      <c r="L566" s="5"/>
    </row>
    <row r="567" spans="11:12" ht="14.25" customHeight="1">
      <c r="K567" s="5"/>
      <c r="L567" s="5"/>
    </row>
    <row r="568" spans="11:12" ht="14.25" customHeight="1">
      <c r="K568" s="5"/>
      <c r="L568" s="5"/>
    </row>
    <row r="569" spans="11:12" ht="14.25" customHeight="1">
      <c r="K569" s="5"/>
      <c r="L569" s="5"/>
    </row>
    <row r="570" spans="11:12" ht="14.25" customHeight="1">
      <c r="K570" s="5"/>
      <c r="L570" s="5"/>
    </row>
    <row r="571" spans="11:12" ht="14.25" customHeight="1">
      <c r="K571" s="5"/>
      <c r="L571" s="5"/>
    </row>
    <row r="572" spans="11:12" ht="14.25" customHeight="1">
      <c r="K572" s="5"/>
      <c r="L572" s="5"/>
    </row>
    <row r="573" spans="11:12" ht="14.25" customHeight="1">
      <c r="K573" s="5"/>
      <c r="L573" s="5"/>
    </row>
    <row r="574" spans="11:12" ht="14.25" customHeight="1">
      <c r="K574" s="5"/>
      <c r="L574" s="5"/>
    </row>
    <row r="575" spans="11:12" ht="14.25" customHeight="1">
      <c r="K575" s="5"/>
      <c r="L575" s="5"/>
    </row>
    <row r="576" spans="11:12" ht="14.25" customHeight="1">
      <c r="K576" s="5"/>
      <c r="L576" s="5"/>
    </row>
    <row r="577" spans="11:12" ht="14.25" customHeight="1">
      <c r="K577" s="5"/>
      <c r="L577" s="5"/>
    </row>
    <row r="578" spans="11:12" ht="14.25" customHeight="1">
      <c r="K578" s="5"/>
      <c r="L578" s="5"/>
    </row>
    <row r="579" spans="11:12" ht="14.25" customHeight="1">
      <c r="K579" s="5"/>
      <c r="L579" s="5"/>
    </row>
    <row r="580" spans="11:12" ht="14.25" customHeight="1">
      <c r="K580" s="5"/>
      <c r="L580" s="5"/>
    </row>
    <row r="581" spans="11:12" ht="14.25" customHeight="1">
      <c r="K581" s="5"/>
      <c r="L581" s="5"/>
    </row>
    <row r="582" spans="11:12" ht="14.25" customHeight="1">
      <c r="K582" s="5"/>
      <c r="L582" s="5"/>
    </row>
    <row r="583" spans="11:12" ht="14.25" customHeight="1">
      <c r="K583" s="5"/>
      <c r="L583" s="5"/>
    </row>
    <row r="584" spans="11:12" ht="14.25" customHeight="1">
      <c r="K584" s="5"/>
      <c r="L584" s="5"/>
    </row>
    <row r="585" spans="11:12" ht="14.25" customHeight="1">
      <c r="K585" s="5"/>
      <c r="L585" s="5"/>
    </row>
    <row r="586" spans="11:12" ht="14.25" customHeight="1">
      <c r="K586" s="5"/>
      <c r="L586" s="5"/>
    </row>
    <row r="587" spans="11:12" ht="14.25" customHeight="1">
      <c r="K587" s="5"/>
      <c r="L587" s="5"/>
    </row>
    <row r="588" spans="11:12" ht="14.25" customHeight="1">
      <c r="K588" s="5"/>
      <c r="L588" s="5"/>
    </row>
    <row r="589" spans="11:12" ht="14.25" customHeight="1">
      <c r="K589" s="5"/>
      <c r="L589" s="5"/>
    </row>
    <row r="590" spans="11:12" ht="14.25" customHeight="1">
      <c r="K590" s="5"/>
      <c r="L590" s="5"/>
    </row>
    <row r="591" spans="11:12" ht="14.25" customHeight="1">
      <c r="K591" s="5"/>
      <c r="L591" s="5"/>
    </row>
    <row r="592" spans="11:12" ht="14.25" customHeight="1">
      <c r="K592" s="5"/>
      <c r="L592" s="5"/>
    </row>
    <row r="593" spans="11:12" ht="14.25" customHeight="1">
      <c r="K593" s="5"/>
      <c r="L593" s="5"/>
    </row>
    <row r="594" spans="11:12" ht="14.25" customHeight="1">
      <c r="K594" s="5"/>
      <c r="L594" s="5"/>
    </row>
    <row r="595" spans="11:12" ht="14.25" customHeight="1">
      <c r="K595" s="5"/>
      <c r="L595" s="5"/>
    </row>
    <row r="596" spans="11:12" ht="14.25" customHeight="1">
      <c r="K596" s="5"/>
      <c r="L596" s="5"/>
    </row>
    <row r="597" spans="11:12" ht="14.25" customHeight="1">
      <c r="K597" s="5"/>
      <c r="L597" s="5"/>
    </row>
    <row r="598" spans="11:12" ht="14.25" customHeight="1">
      <c r="K598" s="5"/>
      <c r="L598" s="5"/>
    </row>
    <row r="599" spans="11:12" ht="14.25" customHeight="1">
      <c r="K599" s="5"/>
      <c r="L599" s="5"/>
    </row>
    <row r="600" spans="11:12" ht="14.25" customHeight="1">
      <c r="K600" s="5"/>
      <c r="L600" s="5"/>
    </row>
    <row r="601" spans="11:12" ht="14.25" customHeight="1">
      <c r="K601" s="5"/>
      <c r="L601" s="5"/>
    </row>
    <row r="602" spans="11:12" ht="14.25" customHeight="1">
      <c r="K602" s="5"/>
      <c r="L602" s="5"/>
    </row>
    <row r="603" spans="11:12" ht="14.25" customHeight="1">
      <c r="K603" s="5"/>
      <c r="L603" s="5"/>
    </row>
    <row r="604" spans="11:12" ht="14.25" customHeight="1">
      <c r="K604" s="5"/>
      <c r="L604" s="5"/>
    </row>
    <row r="605" spans="11:12" ht="14.25" customHeight="1">
      <c r="K605" s="5"/>
      <c r="L605" s="5"/>
    </row>
    <row r="606" spans="11:12" ht="14.25" customHeight="1">
      <c r="K606" s="5"/>
      <c r="L606" s="5"/>
    </row>
    <row r="607" spans="11:12" ht="14.25" customHeight="1">
      <c r="K607" s="5"/>
      <c r="L607" s="5"/>
    </row>
    <row r="608" spans="11:12" ht="14.25" customHeight="1">
      <c r="K608" s="5"/>
      <c r="L608" s="5"/>
    </row>
    <row r="609" spans="11:12" ht="14.25" customHeight="1">
      <c r="K609" s="5"/>
      <c r="L609" s="5"/>
    </row>
    <row r="610" spans="11:12" ht="14.25" customHeight="1">
      <c r="K610" s="5"/>
      <c r="L610" s="5"/>
    </row>
    <row r="611" spans="11:12" ht="14.25" customHeight="1">
      <c r="K611" s="5"/>
      <c r="L611" s="5"/>
    </row>
    <row r="612" spans="11:12" ht="14.25" customHeight="1">
      <c r="K612" s="5"/>
      <c r="L612" s="5"/>
    </row>
    <row r="613" spans="11:12" ht="14.25" customHeight="1">
      <c r="K613" s="5"/>
      <c r="L613" s="5"/>
    </row>
    <row r="614" spans="11:12" ht="14.25" customHeight="1">
      <c r="K614" s="5"/>
      <c r="L614" s="5"/>
    </row>
    <row r="615" spans="11:12" ht="14.25" customHeight="1">
      <c r="K615" s="5"/>
      <c r="L615" s="5"/>
    </row>
    <row r="616" spans="11:12" ht="14.25" customHeight="1">
      <c r="K616" s="5"/>
      <c r="L616" s="5"/>
    </row>
    <row r="617" spans="11:12" ht="14.25" customHeight="1">
      <c r="K617" s="5"/>
      <c r="L617" s="5"/>
    </row>
    <row r="618" spans="11:12" ht="14.25" customHeight="1">
      <c r="K618" s="5"/>
      <c r="L618" s="5"/>
    </row>
    <row r="619" spans="11:12" ht="14.25" customHeight="1">
      <c r="K619" s="5"/>
      <c r="L619" s="5"/>
    </row>
    <row r="620" spans="11:12" ht="14.25" customHeight="1">
      <c r="K620" s="5"/>
      <c r="L620" s="5"/>
    </row>
    <row r="621" spans="11:12" ht="14.25" customHeight="1">
      <c r="K621" s="5"/>
      <c r="L621" s="5"/>
    </row>
    <row r="622" spans="11:12" ht="14.25" customHeight="1">
      <c r="K622" s="5"/>
      <c r="L622" s="5"/>
    </row>
    <row r="623" spans="11:12" ht="14.25" customHeight="1">
      <c r="K623" s="5"/>
      <c r="L623" s="5"/>
    </row>
    <row r="624" spans="11:12" ht="14.25" customHeight="1">
      <c r="K624" s="5"/>
      <c r="L624" s="5"/>
    </row>
    <row r="625" spans="11:12" ht="14.25" customHeight="1">
      <c r="K625" s="5"/>
      <c r="L625" s="5"/>
    </row>
    <row r="626" spans="11:12" ht="14.25" customHeight="1">
      <c r="K626" s="5"/>
      <c r="L626" s="5"/>
    </row>
    <row r="627" spans="11:12" ht="14.25" customHeight="1">
      <c r="K627" s="5"/>
      <c r="L627" s="5"/>
    </row>
    <row r="628" spans="11:12" ht="14.25" customHeight="1">
      <c r="K628" s="5"/>
      <c r="L628" s="5"/>
    </row>
    <row r="629" spans="11:12" ht="14.25" customHeight="1">
      <c r="K629" s="5"/>
      <c r="L629" s="5"/>
    </row>
    <row r="630" spans="11:12" ht="14.25" customHeight="1">
      <c r="K630" s="5"/>
      <c r="L630" s="5"/>
    </row>
    <row r="631" spans="11:12" ht="14.25" customHeight="1">
      <c r="K631" s="5"/>
      <c r="L631" s="5"/>
    </row>
    <row r="632" spans="11:12" ht="14.25" customHeight="1">
      <c r="K632" s="5"/>
      <c r="L632" s="5"/>
    </row>
    <row r="633" spans="11:12" ht="14.25" customHeight="1">
      <c r="K633" s="5"/>
      <c r="L633" s="5"/>
    </row>
    <row r="634" spans="11:12" ht="14.25" customHeight="1">
      <c r="K634" s="5"/>
      <c r="L634" s="5"/>
    </row>
    <row r="635" spans="11:12" ht="14.25" customHeight="1">
      <c r="K635" s="5"/>
      <c r="L635" s="5"/>
    </row>
    <row r="636" spans="11:12" ht="14.25" customHeight="1">
      <c r="K636" s="5"/>
      <c r="L636" s="5"/>
    </row>
    <row r="637" spans="11:12" ht="14.25" customHeight="1">
      <c r="K637" s="5"/>
      <c r="L637" s="5"/>
    </row>
    <row r="638" spans="11:12" ht="14.25" customHeight="1">
      <c r="K638" s="5"/>
      <c r="L638" s="5"/>
    </row>
    <row r="639" spans="11:12" ht="14.25" customHeight="1">
      <c r="K639" s="5"/>
      <c r="L639" s="5"/>
    </row>
    <row r="640" spans="11:12" ht="14.25" customHeight="1">
      <c r="K640" s="5"/>
      <c r="L640" s="5"/>
    </row>
    <row r="641" spans="11:12" ht="14.25" customHeight="1">
      <c r="K641" s="5"/>
      <c r="L641" s="5"/>
    </row>
    <row r="642" spans="11:12" ht="14.25" customHeight="1">
      <c r="K642" s="5"/>
      <c r="L642" s="5"/>
    </row>
    <row r="643" spans="11:12" ht="14.25" customHeight="1">
      <c r="K643" s="5"/>
      <c r="L643" s="5"/>
    </row>
    <row r="644" spans="11:12" ht="14.25" customHeight="1">
      <c r="K644" s="5"/>
      <c r="L644" s="5"/>
    </row>
    <row r="645" spans="11:12" ht="14.25" customHeight="1">
      <c r="K645" s="5"/>
      <c r="L645" s="5"/>
    </row>
    <row r="646" spans="11:12" ht="14.25" customHeight="1">
      <c r="K646" s="5"/>
      <c r="L646" s="5"/>
    </row>
    <row r="647" spans="11:12" ht="14.25" customHeight="1">
      <c r="K647" s="5"/>
      <c r="L647" s="5"/>
    </row>
    <row r="648" spans="11:12" ht="14.25" customHeight="1">
      <c r="K648" s="5"/>
      <c r="L648" s="5"/>
    </row>
    <row r="649" spans="11:12" ht="14.25" customHeight="1">
      <c r="K649" s="5"/>
      <c r="L649" s="5"/>
    </row>
    <row r="650" spans="11:12" ht="14.25" customHeight="1">
      <c r="K650" s="5"/>
      <c r="L650" s="5"/>
    </row>
    <row r="651" spans="11:12" ht="14.25" customHeight="1">
      <c r="K651" s="5"/>
      <c r="L651" s="5"/>
    </row>
    <row r="652" spans="11:12" ht="14.25" customHeight="1">
      <c r="K652" s="5"/>
      <c r="L652" s="5"/>
    </row>
    <row r="653" spans="11:12" ht="14.25" customHeight="1">
      <c r="K653" s="5"/>
      <c r="L653" s="5"/>
    </row>
    <row r="654" spans="11:12" ht="14.25" customHeight="1">
      <c r="K654" s="5"/>
      <c r="L654" s="5"/>
    </row>
    <row r="655" spans="11:12" ht="14.25" customHeight="1">
      <c r="K655" s="5"/>
      <c r="L655" s="5"/>
    </row>
    <row r="656" spans="11:12" ht="14.25" customHeight="1">
      <c r="K656" s="5"/>
      <c r="L656" s="5"/>
    </row>
    <row r="657" spans="11:12" ht="14.25" customHeight="1">
      <c r="K657" s="5"/>
      <c r="L657" s="5"/>
    </row>
    <row r="658" spans="11:12" ht="14.25" customHeight="1">
      <c r="K658" s="5"/>
      <c r="L658" s="5"/>
    </row>
    <row r="659" spans="11:12" ht="14.25" customHeight="1">
      <c r="K659" s="5"/>
      <c r="L659" s="5"/>
    </row>
    <row r="660" spans="11:12" ht="14.25" customHeight="1">
      <c r="K660" s="5"/>
      <c r="L660" s="5"/>
    </row>
    <row r="661" spans="11:12" ht="14.25" customHeight="1">
      <c r="K661" s="5"/>
      <c r="L661" s="5"/>
    </row>
    <row r="662" spans="11:12" ht="14.25" customHeight="1">
      <c r="K662" s="5"/>
      <c r="L662" s="5"/>
    </row>
    <row r="663" spans="11:12" ht="14.25" customHeight="1">
      <c r="K663" s="5"/>
      <c r="L663" s="5"/>
    </row>
    <row r="664" spans="11:12" ht="14.25" customHeight="1">
      <c r="K664" s="5"/>
      <c r="L664" s="5"/>
    </row>
    <row r="665" spans="11:12" ht="14.25" customHeight="1">
      <c r="K665" s="5"/>
      <c r="L665" s="5"/>
    </row>
    <row r="666" spans="11:12" ht="14.25" customHeight="1">
      <c r="K666" s="5"/>
      <c r="L666" s="5"/>
    </row>
    <row r="667" spans="11:12" ht="14.25" customHeight="1">
      <c r="K667" s="5"/>
      <c r="L667" s="5"/>
    </row>
    <row r="668" spans="11:12" ht="14.25" customHeight="1">
      <c r="K668" s="5"/>
      <c r="L668" s="5"/>
    </row>
    <row r="669" spans="11:12" ht="14.25" customHeight="1">
      <c r="K669" s="5"/>
      <c r="L669" s="5"/>
    </row>
    <row r="670" spans="11:12" ht="14.25" customHeight="1">
      <c r="K670" s="5"/>
      <c r="L670" s="5"/>
    </row>
    <row r="671" spans="11:12" ht="14.25" customHeight="1">
      <c r="K671" s="5"/>
      <c r="L671" s="5"/>
    </row>
    <row r="672" spans="11:12" ht="14.25" customHeight="1">
      <c r="K672" s="5"/>
      <c r="L672" s="5"/>
    </row>
    <row r="673" spans="11:12" ht="14.25" customHeight="1">
      <c r="K673" s="5"/>
      <c r="L673" s="5"/>
    </row>
    <row r="674" spans="11:12" ht="14.25" customHeight="1">
      <c r="K674" s="5"/>
      <c r="L674" s="5"/>
    </row>
    <row r="675" spans="11:12" ht="14.25" customHeight="1">
      <c r="K675" s="5"/>
      <c r="L675" s="5"/>
    </row>
    <row r="676" spans="11:12" ht="14.25" customHeight="1">
      <c r="K676" s="5"/>
      <c r="L676" s="5"/>
    </row>
    <row r="677" spans="11:12" ht="14.25" customHeight="1">
      <c r="K677" s="5"/>
      <c r="L677" s="5"/>
    </row>
    <row r="678" spans="11:12" ht="14.25" customHeight="1">
      <c r="K678" s="5"/>
      <c r="L678" s="5"/>
    </row>
    <row r="679" spans="11:12" ht="14.25" customHeight="1">
      <c r="K679" s="5"/>
      <c r="L679" s="5"/>
    </row>
    <row r="680" spans="11:12" ht="14.25" customHeight="1">
      <c r="K680" s="5"/>
      <c r="L680" s="5"/>
    </row>
    <row r="681" spans="11:12" ht="14.25" customHeight="1">
      <c r="K681" s="5"/>
      <c r="L681" s="5"/>
    </row>
    <row r="682" spans="11:12" ht="14.25" customHeight="1">
      <c r="K682" s="5"/>
      <c r="L682" s="5"/>
    </row>
    <row r="683" spans="11:12" ht="14.25" customHeight="1">
      <c r="K683" s="5"/>
      <c r="L683" s="5"/>
    </row>
    <row r="684" spans="11:12" ht="14.25" customHeight="1">
      <c r="K684" s="5"/>
      <c r="L684" s="5"/>
    </row>
    <row r="685" spans="11:12" ht="14.25" customHeight="1">
      <c r="K685" s="5"/>
      <c r="L685" s="5"/>
    </row>
    <row r="686" spans="11:12" ht="14.25" customHeight="1">
      <c r="K686" s="5"/>
      <c r="L686" s="5"/>
    </row>
    <row r="687" spans="11:12" ht="14.25" customHeight="1">
      <c r="K687" s="5"/>
      <c r="L687" s="5"/>
    </row>
    <row r="688" spans="11:12" ht="14.25" customHeight="1">
      <c r="K688" s="5"/>
      <c r="L688" s="5"/>
    </row>
    <row r="689" spans="11:12" ht="14.25" customHeight="1">
      <c r="K689" s="5"/>
      <c r="L689" s="5"/>
    </row>
    <row r="690" spans="11:12" ht="14.25" customHeight="1">
      <c r="K690" s="5"/>
      <c r="L690" s="5"/>
    </row>
    <row r="691" spans="11:12" ht="14.25" customHeight="1">
      <c r="K691" s="5"/>
      <c r="L691" s="5"/>
    </row>
    <row r="692" spans="11:12" ht="14.25" customHeight="1">
      <c r="K692" s="5"/>
      <c r="L692" s="5"/>
    </row>
    <row r="693" spans="11:12" ht="14.25" customHeight="1">
      <c r="K693" s="5"/>
      <c r="L693" s="5"/>
    </row>
    <row r="694" spans="11:12" ht="14.25" customHeight="1">
      <c r="K694" s="5"/>
      <c r="L694" s="5"/>
    </row>
    <row r="695" spans="11:12" ht="14.25" customHeight="1">
      <c r="K695" s="5"/>
      <c r="L695" s="5"/>
    </row>
    <row r="696" spans="11:12" ht="14.25" customHeight="1">
      <c r="K696" s="5"/>
      <c r="L696" s="5"/>
    </row>
    <row r="697" spans="11:12" ht="14.25" customHeight="1">
      <c r="K697" s="5"/>
      <c r="L697" s="5"/>
    </row>
    <row r="698" spans="11:12" ht="14.25" customHeight="1">
      <c r="K698" s="5"/>
      <c r="L698" s="5"/>
    </row>
    <row r="699" spans="11:12" ht="14.25" customHeight="1">
      <c r="K699" s="5"/>
      <c r="L699" s="5"/>
    </row>
    <row r="700" spans="11:12" ht="14.25" customHeight="1">
      <c r="K700" s="5"/>
      <c r="L700" s="5"/>
    </row>
    <row r="701" spans="11:12" ht="14.25" customHeight="1">
      <c r="K701" s="5"/>
      <c r="L701" s="5"/>
    </row>
    <row r="702" spans="11:12" ht="14.25" customHeight="1">
      <c r="K702" s="5"/>
      <c r="L702" s="5"/>
    </row>
    <row r="703" spans="11:12" ht="14.25" customHeight="1">
      <c r="K703" s="5"/>
      <c r="L703" s="5"/>
    </row>
    <row r="704" spans="11:12" ht="14.25" customHeight="1">
      <c r="K704" s="5"/>
      <c r="L704" s="5"/>
    </row>
    <row r="705" spans="11:12" ht="14.25" customHeight="1">
      <c r="K705" s="5"/>
      <c r="L705" s="5"/>
    </row>
    <row r="706" spans="11:12" ht="14.25" customHeight="1">
      <c r="K706" s="5"/>
      <c r="L706" s="5"/>
    </row>
    <row r="707" spans="11:12" ht="14.25" customHeight="1">
      <c r="K707" s="5"/>
      <c r="L707" s="5"/>
    </row>
    <row r="708" spans="11:12" ht="14.25" customHeight="1">
      <c r="K708" s="5"/>
      <c r="L708" s="5"/>
    </row>
    <row r="709" spans="11:12" ht="14.25" customHeight="1">
      <c r="K709" s="5"/>
      <c r="L709" s="5"/>
    </row>
    <row r="710" spans="11:12" ht="14.25" customHeight="1">
      <c r="K710" s="5"/>
      <c r="L710" s="5"/>
    </row>
    <row r="711" spans="11:12" ht="14.25" customHeight="1">
      <c r="K711" s="5"/>
      <c r="L711" s="5"/>
    </row>
    <row r="712" spans="11:12" ht="14.25" customHeight="1">
      <c r="K712" s="5"/>
      <c r="L712" s="5"/>
    </row>
    <row r="713" spans="11:12" ht="14.25" customHeight="1">
      <c r="K713" s="5"/>
      <c r="L713" s="5"/>
    </row>
    <row r="714" spans="11:12" ht="14.25" customHeight="1">
      <c r="K714" s="5"/>
      <c r="L714" s="5"/>
    </row>
    <row r="715" spans="11:12" ht="14.25" customHeight="1">
      <c r="K715" s="5"/>
      <c r="L715" s="5"/>
    </row>
    <row r="716" spans="11:12" ht="14.25" customHeight="1">
      <c r="K716" s="5"/>
      <c r="L716" s="5"/>
    </row>
    <row r="717" spans="11:12" ht="14.25" customHeight="1">
      <c r="K717" s="5"/>
      <c r="L717" s="5"/>
    </row>
    <row r="718" spans="11:12" ht="14.25" customHeight="1">
      <c r="K718" s="5"/>
      <c r="L718" s="5"/>
    </row>
    <row r="719" spans="11:12" ht="14.25" customHeight="1">
      <c r="K719" s="5"/>
      <c r="L719" s="5"/>
    </row>
    <row r="720" spans="11:12" ht="14.25" customHeight="1">
      <c r="K720" s="5"/>
      <c r="L720" s="5"/>
    </row>
    <row r="721" spans="11:12" ht="14.25" customHeight="1">
      <c r="K721" s="5"/>
      <c r="L721" s="5"/>
    </row>
    <row r="722" spans="11:12" ht="14.25" customHeight="1">
      <c r="K722" s="5"/>
      <c r="L722" s="5"/>
    </row>
    <row r="723" spans="11:12" ht="14.25" customHeight="1">
      <c r="K723" s="5"/>
      <c r="L723" s="5"/>
    </row>
    <row r="724" spans="11:12" ht="14.25" customHeight="1">
      <c r="K724" s="5"/>
      <c r="L724" s="5"/>
    </row>
    <row r="725" spans="11:12" ht="14.25" customHeight="1">
      <c r="K725" s="5"/>
      <c r="L725" s="5"/>
    </row>
    <row r="726" spans="11:12" ht="14.25" customHeight="1">
      <c r="K726" s="5"/>
      <c r="L726" s="5"/>
    </row>
    <row r="727" spans="11:12" ht="14.25" customHeight="1">
      <c r="K727" s="5"/>
      <c r="L727" s="5"/>
    </row>
    <row r="728" spans="11:12" ht="14.25" customHeight="1">
      <c r="K728" s="5"/>
      <c r="L728" s="5"/>
    </row>
    <row r="729" spans="11:12" ht="14.25" customHeight="1">
      <c r="K729" s="5"/>
      <c r="L729" s="5"/>
    </row>
    <row r="730" spans="11:12" ht="14.25" customHeight="1">
      <c r="K730" s="5"/>
      <c r="L730" s="5"/>
    </row>
    <row r="731" spans="11:12" ht="14.25" customHeight="1">
      <c r="K731" s="5"/>
      <c r="L731" s="5"/>
    </row>
    <row r="732" spans="11:12" ht="14.25" customHeight="1">
      <c r="K732" s="5"/>
      <c r="L732" s="5"/>
    </row>
    <row r="733" spans="11:12" ht="14.25" customHeight="1">
      <c r="K733" s="5"/>
      <c r="L733" s="5"/>
    </row>
    <row r="734" spans="11:12" ht="14.25" customHeight="1">
      <c r="K734" s="5"/>
      <c r="L734" s="5"/>
    </row>
    <row r="735" spans="11:12" ht="14.25" customHeight="1">
      <c r="K735" s="5"/>
      <c r="L735" s="5"/>
    </row>
    <row r="736" spans="11:12" ht="14.25" customHeight="1">
      <c r="K736" s="5"/>
      <c r="L736" s="5"/>
    </row>
    <row r="737" spans="11:12" ht="14.25" customHeight="1">
      <c r="K737" s="5"/>
      <c r="L737" s="5"/>
    </row>
    <row r="738" spans="11:12" ht="14.25" customHeight="1">
      <c r="K738" s="5"/>
      <c r="L738" s="5"/>
    </row>
    <row r="739" spans="11:12" ht="14.25" customHeight="1">
      <c r="K739" s="5"/>
      <c r="L739" s="5"/>
    </row>
    <row r="740" spans="11:12" ht="14.25" customHeight="1">
      <c r="K740" s="5"/>
      <c r="L740" s="5"/>
    </row>
    <row r="741" spans="11:12" ht="14.25" customHeight="1">
      <c r="K741" s="5"/>
      <c r="L741" s="5"/>
    </row>
    <row r="742" spans="11:12" ht="14.25" customHeight="1">
      <c r="K742" s="5"/>
      <c r="L742" s="5"/>
    </row>
    <row r="743" spans="11:12" ht="14.25" customHeight="1">
      <c r="K743" s="5"/>
      <c r="L743" s="5"/>
    </row>
    <row r="744" spans="11:12" ht="14.25" customHeight="1">
      <c r="K744" s="5"/>
      <c r="L744" s="5"/>
    </row>
    <row r="745" spans="11:12" ht="14.25" customHeight="1">
      <c r="K745" s="5"/>
      <c r="L745" s="5"/>
    </row>
    <row r="746" spans="11:12" ht="14.25" customHeight="1">
      <c r="K746" s="5"/>
      <c r="L746" s="5"/>
    </row>
    <row r="747" spans="11:12" ht="14.25" customHeight="1">
      <c r="K747" s="5"/>
      <c r="L747" s="5"/>
    </row>
    <row r="748" spans="11:12" ht="14.25" customHeight="1">
      <c r="K748" s="5"/>
      <c r="L748" s="5"/>
    </row>
    <row r="749" spans="11:12" ht="14.25" customHeight="1">
      <c r="K749" s="5"/>
      <c r="L749" s="5"/>
    </row>
    <row r="750" spans="11:12" ht="14.25" customHeight="1">
      <c r="K750" s="5"/>
      <c r="L750" s="5"/>
    </row>
    <row r="751" spans="11:12" ht="14.25" customHeight="1">
      <c r="K751" s="5"/>
      <c r="L751" s="5"/>
    </row>
    <row r="752" spans="11:12" ht="14.25" customHeight="1">
      <c r="K752" s="5"/>
      <c r="L752" s="5"/>
    </row>
    <row r="753" spans="11:12" ht="14.25" customHeight="1">
      <c r="K753" s="5"/>
      <c r="L753" s="5"/>
    </row>
    <row r="754" spans="11:12" ht="14.25" customHeight="1">
      <c r="K754" s="5"/>
      <c r="L754" s="5"/>
    </row>
    <row r="755" spans="11:12" ht="14.25" customHeight="1">
      <c r="K755" s="5"/>
      <c r="L755" s="5"/>
    </row>
    <row r="756" spans="11:12" ht="14.25" customHeight="1">
      <c r="K756" s="5"/>
      <c r="L756" s="5"/>
    </row>
    <row r="757" spans="11:12" ht="14.25" customHeight="1">
      <c r="K757" s="5"/>
      <c r="L757" s="5"/>
    </row>
    <row r="758" spans="11:12" ht="14.25" customHeight="1">
      <c r="K758" s="5"/>
      <c r="L758" s="5"/>
    </row>
    <row r="759" spans="11:12" ht="14.25" customHeight="1">
      <c r="K759" s="5"/>
      <c r="L759" s="5"/>
    </row>
    <row r="760" spans="11:12" ht="14.25" customHeight="1">
      <c r="K760" s="5"/>
      <c r="L760" s="5"/>
    </row>
    <row r="761" spans="11:12" ht="14.25" customHeight="1">
      <c r="K761" s="5"/>
      <c r="L761" s="5"/>
    </row>
    <row r="762" spans="11:12" ht="14.25" customHeight="1">
      <c r="K762" s="5"/>
      <c r="L762" s="5"/>
    </row>
    <row r="763" spans="11:12" ht="14.25" customHeight="1">
      <c r="K763" s="5"/>
      <c r="L763" s="5"/>
    </row>
    <row r="764" spans="11:12" ht="14.25" customHeight="1">
      <c r="K764" s="5"/>
      <c r="L764" s="5"/>
    </row>
    <row r="765" spans="11:12" ht="14.25" customHeight="1">
      <c r="K765" s="5"/>
      <c r="L765" s="5"/>
    </row>
    <row r="766" spans="11:12" ht="14.25" customHeight="1">
      <c r="K766" s="5"/>
      <c r="L766" s="5"/>
    </row>
    <row r="767" spans="11:12" ht="14.25" customHeight="1">
      <c r="K767" s="5"/>
      <c r="L767" s="5"/>
    </row>
    <row r="768" spans="11:12" ht="14.25" customHeight="1">
      <c r="K768" s="5"/>
      <c r="L768" s="5"/>
    </row>
    <row r="769" spans="11:12" ht="14.25" customHeight="1">
      <c r="K769" s="5"/>
      <c r="L769" s="5"/>
    </row>
    <row r="770" spans="11:12" ht="14.25" customHeight="1">
      <c r="K770" s="5"/>
      <c r="L770" s="5"/>
    </row>
    <row r="771" spans="11:12" ht="14.25" customHeight="1">
      <c r="K771" s="5"/>
      <c r="L771" s="5"/>
    </row>
    <row r="772" spans="11:12" ht="14.25" customHeight="1">
      <c r="K772" s="5"/>
      <c r="L772" s="5"/>
    </row>
    <row r="773" spans="11:12" ht="14.25" customHeight="1">
      <c r="K773" s="5"/>
      <c r="L773" s="5"/>
    </row>
    <row r="774" spans="11:12" ht="14.25" customHeight="1">
      <c r="K774" s="5"/>
      <c r="L774" s="5"/>
    </row>
    <row r="775" spans="11:12" ht="14.25" customHeight="1">
      <c r="K775" s="5"/>
      <c r="L775" s="5"/>
    </row>
    <row r="776" spans="11:12" ht="14.25" customHeight="1">
      <c r="K776" s="5"/>
      <c r="L776" s="5"/>
    </row>
    <row r="777" spans="11:12" ht="14.25" customHeight="1">
      <c r="K777" s="5"/>
      <c r="L777" s="5"/>
    </row>
    <row r="778" spans="11:12" ht="14.25" customHeight="1">
      <c r="K778" s="5"/>
      <c r="L778" s="5"/>
    </row>
    <row r="779" spans="11:12" ht="14.25" customHeight="1">
      <c r="K779" s="5"/>
      <c r="L779" s="5"/>
    </row>
    <row r="780" spans="11:12" ht="14.25" customHeight="1">
      <c r="K780" s="5"/>
      <c r="L780" s="5"/>
    </row>
    <row r="781" spans="11:12" ht="14.25" customHeight="1">
      <c r="K781" s="5"/>
      <c r="L781" s="5"/>
    </row>
    <row r="782" spans="11:12" ht="14.25" customHeight="1">
      <c r="K782" s="5"/>
      <c r="L782" s="5"/>
    </row>
    <row r="783" spans="11:12" ht="14.25" customHeight="1">
      <c r="K783" s="5"/>
      <c r="L783" s="5"/>
    </row>
    <row r="784" spans="11:12" ht="14.25" customHeight="1">
      <c r="K784" s="5"/>
      <c r="L784" s="5"/>
    </row>
    <row r="785" spans="11:12" ht="14.25" customHeight="1">
      <c r="K785" s="5"/>
      <c r="L785" s="5"/>
    </row>
    <row r="786" spans="11:12" ht="14.25" customHeight="1">
      <c r="K786" s="5"/>
      <c r="L786" s="5"/>
    </row>
    <row r="787" spans="11:12" ht="14.25" customHeight="1">
      <c r="K787" s="5"/>
      <c r="L787" s="5"/>
    </row>
    <row r="788" spans="11:12" ht="14.25" customHeight="1">
      <c r="K788" s="5"/>
      <c r="L788" s="5"/>
    </row>
    <row r="789" spans="11:12" ht="14.25" customHeight="1">
      <c r="K789" s="5"/>
      <c r="L789" s="5"/>
    </row>
    <row r="790" spans="11:12" ht="14.25" customHeight="1">
      <c r="K790" s="5"/>
      <c r="L790" s="5"/>
    </row>
    <row r="791" spans="11:12" ht="14.25" customHeight="1">
      <c r="K791" s="5"/>
      <c r="L791" s="5"/>
    </row>
    <row r="792" spans="11:12" ht="14.25" customHeight="1">
      <c r="K792" s="5"/>
      <c r="L792" s="5"/>
    </row>
    <row r="793" spans="11:12" ht="14.25" customHeight="1">
      <c r="K793" s="5"/>
      <c r="L793" s="5"/>
    </row>
    <row r="794" spans="11:12" ht="14.25" customHeight="1">
      <c r="K794" s="5"/>
      <c r="L794" s="5"/>
    </row>
    <row r="795" spans="11:12" ht="14.25" customHeight="1">
      <c r="K795" s="5"/>
      <c r="L795" s="5"/>
    </row>
    <row r="796" spans="11:12" ht="14.25" customHeight="1">
      <c r="K796" s="5"/>
      <c r="L796" s="5"/>
    </row>
    <row r="797" spans="11:12" ht="14.25" customHeight="1">
      <c r="K797" s="5"/>
      <c r="L797" s="5"/>
    </row>
    <row r="798" spans="11:12" ht="14.25" customHeight="1">
      <c r="K798" s="5"/>
      <c r="L798" s="5"/>
    </row>
    <row r="799" spans="11:12" ht="14.25" customHeight="1">
      <c r="K799" s="5"/>
      <c r="L799" s="5"/>
    </row>
    <row r="800" spans="11:12" ht="14.25" customHeight="1">
      <c r="K800" s="5"/>
      <c r="L800" s="5"/>
    </row>
    <row r="801" spans="11:12" ht="14.25" customHeight="1">
      <c r="K801" s="5"/>
      <c r="L801" s="5"/>
    </row>
    <row r="802" spans="11:12" ht="14.25" customHeight="1">
      <c r="K802" s="5"/>
      <c r="L802" s="5"/>
    </row>
    <row r="803" spans="11:12" ht="14.25" customHeight="1">
      <c r="K803" s="5"/>
      <c r="L803" s="5"/>
    </row>
    <row r="804" spans="11:12" ht="14.25" customHeight="1">
      <c r="K804" s="5"/>
      <c r="L804" s="5"/>
    </row>
    <row r="805" spans="11:12" ht="14.25" customHeight="1">
      <c r="K805" s="5"/>
      <c r="L805" s="5"/>
    </row>
    <row r="806" spans="11:12" ht="14.25" customHeight="1">
      <c r="K806" s="5"/>
      <c r="L806" s="5"/>
    </row>
    <row r="807" spans="11:12" ht="14.25" customHeight="1">
      <c r="K807" s="5"/>
      <c r="L807" s="5"/>
    </row>
    <row r="808" spans="11:12" ht="14.25" customHeight="1">
      <c r="K808" s="5"/>
      <c r="L808" s="5"/>
    </row>
    <row r="809" spans="11:12" ht="14.25" customHeight="1">
      <c r="K809" s="5"/>
      <c r="L809" s="5"/>
    </row>
    <row r="810" spans="11:12" ht="14.25" customHeight="1">
      <c r="K810" s="5"/>
      <c r="L810" s="5"/>
    </row>
    <row r="811" spans="11:12" ht="14.25" customHeight="1">
      <c r="K811" s="5"/>
      <c r="L811" s="5"/>
    </row>
    <row r="812" spans="11:12" ht="14.25" customHeight="1">
      <c r="K812" s="5"/>
      <c r="L812" s="5"/>
    </row>
    <row r="813" spans="11:12" ht="14.25" customHeight="1">
      <c r="K813" s="5"/>
      <c r="L813" s="5"/>
    </row>
    <row r="814" spans="11:12" ht="14.25" customHeight="1">
      <c r="K814" s="5"/>
      <c r="L814" s="5"/>
    </row>
    <row r="815" spans="11:12" ht="14.25" customHeight="1">
      <c r="K815" s="5"/>
      <c r="L815" s="5"/>
    </row>
    <row r="816" spans="11:12" ht="14.25" customHeight="1">
      <c r="K816" s="5"/>
      <c r="L816" s="5"/>
    </row>
    <row r="817" spans="11:12" ht="14.25" customHeight="1">
      <c r="K817" s="5"/>
      <c r="L817" s="5"/>
    </row>
    <row r="818" spans="11:12" ht="14.25" customHeight="1">
      <c r="K818" s="5"/>
      <c r="L818" s="5"/>
    </row>
    <row r="819" spans="11:12" ht="14.25" customHeight="1">
      <c r="K819" s="5"/>
      <c r="L819" s="5"/>
    </row>
    <row r="820" spans="11:12" ht="14.25" customHeight="1">
      <c r="K820" s="5"/>
      <c r="L820" s="5"/>
    </row>
    <row r="821" spans="11:12" ht="14.25" customHeight="1">
      <c r="K821" s="5"/>
      <c r="L821" s="5"/>
    </row>
    <row r="822" spans="11:12" ht="14.25" customHeight="1">
      <c r="K822" s="5"/>
      <c r="L822" s="5"/>
    </row>
    <row r="823" spans="11:12" ht="14.25" customHeight="1">
      <c r="K823" s="5"/>
      <c r="L823" s="5"/>
    </row>
    <row r="824" spans="11:12" ht="14.25" customHeight="1">
      <c r="K824" s="5"/>
      <c r="L824" s="5"/>
    </row>
    <row r="825" spans="11:12" ht="14.25" customHeight="1">
      <c r="K825" s="5"/>
      <c r="L825" s="5"/>
    </row>
    <row r="826" spans="11:12" ht="14.25" customHeight="1">
      <c r="K826" s="5"/>
      <c r="L826" s="5"/>
    </row>
    <row r="827" spans="11:12" ht="14.25" customHeight="1">
      <c r="K827" s="5"/>
      <c r="L827" s="5"/>
    </row>
    <row r="828" spans="11:12" ht="14.25" customHeight="1">
      <c r="K828" s="5"/>
      <c r="L828" s="5"/>
    </row>
    <row r="829" spans="11:12" ht="14.25" customHeight="1">
      <c r="K829" s="5"/>
      <c r="L829" s="5"/>
    </row>
    <row r="830" spans="11:12" ht="14.25" customHeight="1">
      <c r="K830" s="5"/>
      <c r="L830" s="5"/>
    </row>
    <row r="831" spans="11:12" ht="14.25" customHeight="1">
      <c r="K831" s="5"/>
      <c r="L831" s="5"/>
    </row>
    <row r="832" spans="11:12" ht="14.25" customHeight="1">
      <c r="K832" s="5"/>
      <c r="L832" s="5"/>
    </row>
    <row r="833" spans="11:12" ht="14.25" customHeight="1">
      <c r="K833" s="5"/>
      <c r="L833" s="5"/>
    </row>
    <row r="834" spans="11:12" ht="14.25" customHeight="1">
      <c r="K834" s="5"/>
      <c r="L834" s="5"/>
    </row>
    <row r="835" spans="11:12" ht="14.25" customHeight="1">
      <c r="K835" s="5"/>
      <c r="L835" s="5"/>
    </row>
    <row r="836" spans="11:12" ht="14.25" customHeight="1">
      <c r="K836" s="5"/>
      <c r="L836" s="5"/>
    </row>
    <row r="837" spans="11:12" ht="14.25" customHeight="1">
      <c r="K837" s="5"/>
      <c r="L837" s="5"/>
    </row>
    <row r="838" spans="11:12" ht="14.25" customHeight="1">
      <c r="K838" s="5"/>
      <c r="L838" s="5"/>
    </row>
    <row r="839" spans="11:12" ht="14.25" customHeight="1">
      <c r="K839" s="5"/>
      <c r="L839" s="5"/>
    </row>
    <row r="840" spans="11:12" ht="14.25" customHeight="1">
      <c r="K840" s="5"/>
      <c r="L840" s="5"/>
    </row>
    <row r="841" spans="11:12" ht="14.25" customHeight="1">
      <c r="K841" s="5"/>
      <c r="L841" s="5"/>
    </row>
    <row r="842" spans="11:12" ht="14.25" customHeight="1">
      <c r="K842" s="5"/>
      <c r="L842" s="5"/>
    </row>
    <row r="843" spans="11:12" ht="14.25" customHeight="1">
      <c r="K843" s="5"/>
      <c r="L843" s="5"/>
    </row>
    <row r="844" spans="11:12" ht="14.25" customHeight="1">
      <c r="K844" s="5"/>
      <c r="L844" s="5"/>
    </row>
    <row r="845" spans="11:12" ht="14.25" customHeight="1">
      <c r="K845" s="5"/>
      <c r="L845" s="5"/>
    </row>
    <row r="846" spans="11:12" ht="14.25" customHeight="1">
      <c r="K846" s="5"/>
      <c r="L846" s="5"/>
    </row>
    <row r="847" spans="11:12" ht="14.25" customHeight="1">
      <c r="K847" s="5"/>
      <c r="L847" s="5"/>
    </row>
    <row r="848" spans="11:12" ht="14.25" customHeight="1">
      <c r="K848" s="5"/>
      <c r="L848" s="5"/>
    </row>
    <row r="849" spans="11:12" ht="14.25" customHeight="1">
      <c r="K849" s="5"/>
      <c r="L849" s="5"/>
    </row>
    <row r="850" spans="11:12" ht="14.25" customHeight="1">
      <c r="K850" s="5"/>
      <c r="L850" s="5"/>
    </row>
    <row r="851" spans="11:12" ht="14.25" customHeight="1">
      <c r="K851" s="5"/>
      <c r="L851" s="5"/>
    </row>
    <row r="852" spans="11:12" ht="14.25" customHeight="1">
      <c r="K852" s="5"/>
      <c r="L852" s="5"/>
    </row>
    <row r="853" spans="11:12" ht="14.25" customHeight="1">
      <c r="K853" s="5"/>
      <c r="L853" s="5"/>
    </row>
    <row r="854" spans="11:12" ht="14.25" customHeight="1">
      <c r="K854" s="5"/>
      <c r="L854" s="5"/>
    </row>
    <row r="855" spans="11:12" ht="14.25" customHeight="1">
      <c r="K855" s="5"/>
      <c r="L855" s="5"/>
    </row>
    <row r="856" spans="11:12" ht="14.25" customHeight="1">
      <c r="K856" s="5"/>
      <c r="L856" s="5"/>
    </row>
    <row r="857" spans="11:12" ht="14.25" customHeight="1">
      <c r="K857" s="5"/>
      <c r="L857" s="5"/>
    </row>
    <row r="858" spans="11:12" ht="14.25" customHeight="1">
      <c r="K858" s="5"/>
      <c r="L858" s="5"/>
    </row>
    <row r="859" spans="11:12" ht="14.25" customHeight="1">
      <c r="K859" s="5"/>
      <c r="L859" s="5"/>
    </row>
    <row r="860" spans="11:12" ht="14.25" customHeight="1">
      <c r="K860" s="5"/>
      <c r="L860" s="5"/>
    </row>
    <row r="861" spans="11:12" ht="14.25" customHeight="1">
      <c r="K861" s="5"/>
      <c r="L861" s="5"/>
    </row>
    <row r="862" spans="11:12" ht="14.25" customHeight="1">
      <c r="K862" s="5"/>
      <c r="L862" s="5"/>
    </row>
    <row r="863" spans="11:12" ht="14.25" customHeight="1">
      <c r="K863" s="5"/>
      <c r="L863" s="5"/>
    </row>
    <row r="864" spans="11:12" ht="14.25" customHeight="1">
      <c r="K864" s="5"/>
      <c r="L864" s="5"/>
    </row>
    <row r="865" spans="11:12" ht="14.25" customHeight="1">
      <c r="K865" s="5"/>
      <c r="L865" s="5"/>
    </row>
    <row r="866" spans="11:12" ht="14.25" customHeight="1">
      <c r="K866" s="5"/>
      <c r="L866" s="5"/>
    </row>
    <row r="867" spans="11:12" ht="14.25" customHeight="1">
      <c r="K867" s="5"/>
      <c r="L867" s="5"/>
    </row>
    <row r="868" spans="11:12" ht="14.25" customHeight="1">
      <c r="K868" s="5"/>
      <c r="L868" s="5"/>
    </row>
    <row r="869" spans="11:12" ht="14.25" customHeight="1">
      <c r="K869" s="5"/>
      <c r="L869" s="5"/>
    </row>
    <row r="870" spans="11:12" ht="14.25" customHeight="1">
      <c r="K870" s="5"/>
      <c r="L870" s="5"/>
    </row>
    <row r="871" spans="11:12" ht="14.25" customHeight="1">
      <c r="K871" s="5"/>
      <c r="L871" s="5"/>
    </row>
    <row r="872" spans="11:12" ht="14.25" customHeight="1">
      <c r="K872" s="5"/>
      <c r="L872" s="5"/>
    </row>
    <row r="873" spans="11:12" ht="14.25" customHeight="1">
      <c r="K873" s="5"/>
      <c r="L873" s="5"/>
    </row>
    <row r="874" spans="11:12" ht="14.25" customHeight="1">
      <c r="K874" s="5"/>
      <c r="L874" s="5"/>
    </row>
    <row r="875" spans="11:12" ht="14.25" customHeight="1">
      <c r="K875" s="5"/>
      <c r="L875" s="5"/>
    </row>
    <row r="876" spans="11:12" ht="14.25" customHeight="1">
      <c r="K876" s="5"/>
      <c r="L876" s="5"/>
    </row>
    <row r="877" spans="11:12" ht="14.25" customHeight="1">
      <c r="K877" s="5"/>
      <c r="L877" s="5"/>
    </row>
    <row r="878" spans="11:12" ht="14.25" customHeight="1">
      <c r="K878" s="5"/>
      <c r="L878" s="5"/>
    </row>
    <row r="879" spans="11:12" ht="14.25" customHeight="1">
      <c r="K879" s="5"/>
      <c r="L879" s="5"/>
    </row>
    <row r="880" spans="11:12" ht="14.25" customHeight="1">
      <c r="K880" s="5"/>
      <c r="L880" s="5"/>
    </row>
    <row r="881" spans="11:12" ht="14.25" customHeight="1">
      <c r="K881" s="5"/>
      <c r="L881" s="5"/>
    </row>
    <row r="882" spans="11:12" ht="14.25" customHeight="1">
      <c r="K882" s="5"/>
      <c r="L882" s="5"/>
    </row>
    <row r="883" spans="11:12" ht="14.25" customHeight="1">
      <c r="K883" s="5"/>
      <c r="L883" s="5"/>
    </row>
    <row r="884" spans="11:12" ht="14.25" customHeight="1">
      <c r="K884" s="5"/>
      <c r="L884" s="5"/>
    </row>
    <row r="885" spans="11:12" ht="14.25" customHeight="1">
      <c r="K885" s="5"/>
      <c r="L885" s="5"/>
    </row>
    <row r="886" spans="11:12" ht="14.25" customHeight="1">
      <c r="K886" s="5"/>
      <c r="L886" s="5"/>
    </row>
    <row r="887" spans="11:12" ht="14.25" customHeight="1">
      <c r="K887" s="5"/>
      <c r="L887" s="5"/>
    </row>
    <row r="888" spans="11:12" ht="14.25" customHeight="1">
      <c r="K888" s="5"/>
      <c r="L888" s="5"/>
    </row>
    <row r="889" spans="11:12" ht="14.25" customHeight="1">
      <c r="K889" s="5"/>
      <c r="L889" s="5"/>
    </row>
    <row r="890" spans="11:12" ht="14.25" customHeight="1">
      <c r="K890" s="5"/>
      <c r="L890" s="5"/>
    </row>
    <row r="891" spans="11:12" ht="14.25" customHeight="1">
      <c r="K891" s="5"/>
      <c r="L891" s="5"/>
    </row>
    <row r="892" spans="11:12" ht="14.25" customHeight="1">
      <c r="K892" s="5"/>
      <c r="L892" s="5"/>
    </row>
    <row r="893" spans="11:12" ht="14.25" customHeight="1">
      <c r="K893" s="5"/>
      <c r="L893" s="5"/>
    </row>
    <row r="894" spans="11:12" ht="14.25" customHeight="1">
      <c r="K894" s="5"/>
      <c r="L894" s="5"/>
    </row>
    <row r="895" spans="11:12" ht="14.25" customHeight="1">
      <c r="K895" s="5"/>
      <c r="L895" s="5"/>
    </row>
    <row r="896" spans="11:12" ht="14.25" customHeight="1">
      <c r="K896" s="5"/>
      <c r="L896" s="5"/>
    </row>
    <row r="897" spans="11:12" ht="14.25" customHeight="1">
      <c r="K897" s="5"/>
      <c r="L897" s="5"/>
    </row>
    <row r="898" spans="11:12" ht="14.25" customHeight="1">
      <c r="K898" s="5"/>
      <c r="L898" s="5"/>
    </row>
    <row r="899" spans="11:12" ht="14.25" customHeight="1">
      <c r="K899" s="5"/>
      <c r="L899" s="5"/>
    </row>
    <row r="900" spans="11:12" ht="14.25" customHeight="1">
      <c r="K900" s="5"/>
      <c r="L900" s="5"/>
    </row>
    <row r="901" spans="11:12" ht="14.25" customHeight="1">
      <c r="K901" s="5"/>
      <c r="L901" s="5"/>
    </row>
    <row r="902" spans="11:12" ht="14.25" customHeight="1">
      <c r="K902" s="5"/>
      <c r="L902" s="5"/>
    </row>
    <row r="903" spans="11:12" ht="14.25" customHeight="1">
      <c r="K903" s="5"/>
      <c r="L903" s="5"/>
    </row>
    <row r="904" spans="11:12" ht="14.25" customHeight="1">
      <c r="K904" s="5"/>
      <c r="L904" s="5"/>
    </row>
    <row r="905" spans="11:12" ht="14.25" customHeight="1">
      <c r="K905" s="5"/>
      <c r="L905" s="5"/>
    </row>
    <row r="906" spans="11:12" ht="14.25" customHeight="1">
      <c r="K906" s="5"/>
      <c r="L906" s="5"/>
    </row>
    <row r="907" spans="11:12" ht="14.25" customHeight="1">
      <c r="K907" s="5"/>
      <c r="L907" s="5"/>
    </row>
    <row r="908" spans="11:12" ht="14.25" customHeight="1">
      <c r="K908" s="5"/>
      <c r="L908" s="5"/>
    </row>
    <row r="909" spans="11:12" ht="14.25" customHeight="1">
      <c r="K909" s="5"/>
      <c r="L909" s="5"/>
    </row>
    <row r="910" spans="11:12" ht="14.25" customHeight="1">
      <c r="K910" s="5"/>
      <c r="L910" s="5"/>
    </row>
    <row r="911" spans="11:12" ht="14.25" customHeight="1">
      <c r="K911" s="5"/>
      <c r="L911" s="5"/>
    </row>
    <row r="912" spans="11:12" ht="14.25" customHeight="1">
      <c r="K912" s="5"/>
      <c r="L912" s="5"/>
    </row>
    <row r="913" spans="11:12" ht="14.25" customHeight="1">
      <c r="K913" s="5"/>
      <c r="L913" s="5"/>
    </row>
    <row r="914" spans="11:12" ht="14.25" customHeight="1">
      <c r="K914" s="5"/>
      <c r="L914" s="5"/>
    </row>
    <row r="915" spans="11:12" ht="14.25" customHeight="1">
      <c r="K915" s="5"/>
      <c r="L915" s="5"/>
    </row>
    <row r="916" spans="11:12" ht="14.25" customHeight="1">
      <c r="K916" s="5"/>
      <c r="L916" s="5"/>
    </row>
    <row r="917" spans="11:12" ht="14.25" customHeight="1">
      <c r="K917" s="5"/>
      <c r="L917" s="5"/>
    </row>
    <row r="918" spans="11:12" ht="14.25" customHeight="1">
      <c r="K918" s="5"/>
      <c r="L918" s="5"/>
    </row>
    <row r="919" spans="11:12" ht="14.25" customHeight="1">
      <c r="K919" s="5"/>
      <c r="L919" s="5"/>
    </row>
    <row r="920" spans="11:12" ht="14.25" customHeight="1">
      <c r="K920" s="5"/>
      <c r="L920" s="5"/>
    </row>
    <row r="921" spans="11:12" ht="14.25" customHeight="1">
      <c r="K921" s="5"/>
      <c r="L921" s="5"/>
    </row>
    <row r="922" spans="11:12" ht="14.25" customHeight="1">
      <c r="K922" s="5"/>
      <c r="L922" s="5"/>
    </row>
    <row r="923" spans="11:12" ht="14.25" customHeight="1">
      <c r="K923" s="5"/>
      <c r="L923" s="5"/>
    </row>
    <row r="924" spans="11:12" ht="14.25" customHeight="1">
      <c r="K924" s="5"/>
      <c r="L924" s="5"/>
    </row>
    <row r="925" spans="11:12" ht="14.25" customHeight="1">
      <c r="K925" s="5"/>
      <c r="L925" s="5"/>
    </row>
    <row r="926" spans="11:12" ht="14.25" customHeight="1">
      <c r="K926" s="5"/>
      <c r="L926" s="5"/>
    </row>
    <row r="927" spans="11:12" ht="14.25" customHeight="1">
      <c r="K927" s="5"/>
      <c r="L927" s="5"/>
    </row>
    <row r="928" spans="11:12" ht="14.25" customHeight="1">
      <c r="K928" s="5"/>
      <c r="L928" s="5"/>
    </row>
    <row r="929" spans="11:12" ht="14.25" customHeight="1">
      <c r="K929" s="5"/>
      <c r="L929" s="5"/>
    </row>
    <row r="930" spans="11:12" ht="14.25" customHeight="1">
      <c r="K930" s="5"/>
      <c r="L930" s="5"/>
    </row>
    <row r="931" spans="11:12" ht="14.25" customHeight="1">
      <c r="K931" s="5"/>
      <c r="L931" s="5"/>
    </row>
    <row r="932" spans="11:12" ht="14.25" customHeight="1">
      <c r="K932" s="5"/>
      <c r="L932" s="5"/>
    </row>
    <row r="933" spans="11:12" ht="14.25" customHeight="1">
      <c r="K933" s="5"/>
      <c r="L933" s="5"/>
    </row>
    <row r="934" spans="11:12" ht="14.25" customHeight="1">
      <c r="K934" s="5"/>
      <c r="L934" s="5"/>
    </row>
    <row r="935" spans="11:12" ht="14.25" customHeight="1">
      <c r="K935" s="5"/>
      <c r="L935" s="5"/>
    </row>
    <row r="936" spans="11:12" ht="14.25" customHeight="1">
      <c r="K936" s="5"/>
      <c r="L936" s="5"/>
    </row>
    <row r="937" spans="11:12" ht="14.25" customHeight="1">
      <c r="K937" s="5"/>
      <c r="L937" s="5"/>
    </row>
    <row r="938" spans="11:12" ht="14.25" customHeight="1">
      <c r="K938" s="5"/>
      <c r="L938" s="5"/>
    </row>
    <row r="939" spans="11:12" ht="14.25" customHeight="1">
      <c r="K939" s="5"/>
      <c r="L939" s="5"/>
    </row>
    <row r="940" spans="11:12" ht="14.25" customHeight="1">
      <c r="K940" s="5"/>
      <c r="L940" s="5"/>
    </row>
    <row r="941" spans="11:12" ht="14.25" customHeight="1">
      <c r="K941" s="5"/>
      <c r="L941" s="5"/>
    </row>
    <row r="942" spans="11:12" ht="14.25" customHeight="1">
      <c r="K942" s="5"/>
      <c r="L942" s="5"/>
    </row>
    <row r="943" spans="11:12" ht="14.25" customHeight="1">
      <c r="K943" s="5"/>
      <c r="L943" s="5"/>
    </row>
    <row r="944" spans="11:12" ht="14.25" customHeight="1">
      <c r="K944" s="5"/>
      <c r="L944" s="5"/>
    </row>
    <row r="945" spans="11:12" ht="14.25" customHeight="1">
      <c r="K945" s="5"/>
      <c r="L945" s="5"/>
    </row>
    <row r="946" spans="11:12" ht="14.25" customHeight="1">
      <c r="K946" s="5"/>
      <c r="L946" s="5"/>
    </row>
    <row r="947" spans="11:12" ht="14.25" customHeight="1">
      <c r="K947" s="5"/>
      <c r="L947" s="5"/>
    </row>
    <row r="948" spans="11:12" ht="14.25" customHeight="1">
      <c r="K948" s="5"/>
      <c r="L948" s="5"/>
    </row>
    <row r="949" spans="11:12" ht="14.25" customHeight="1">
      <c r="K949" s="5"/>
      <c r="L949" s="5"/>
    </row>
    <row r="950" spans="11:12" ht="14.25" customHeight="1">
      <c r="K950" s="5"/>
      <c r="L950" s="5"/>
    </row>
    <row r="951" spans="11:12" ht="14.25" customHeight="1">
      <c r="K951" s="5"/>
      <c r="L951" s="5"/>
    </row>
    <row r="952" spans="11:12" ht="14.25" customHeight="1">
      <c r="K952" s="5"/>
      <c r="L952" s="5"/>
    </row>
    <row r="953" spans="11:12" ht="14.25" customHeight="1">
      <c r="K953" s="5"/>
      <c r="L953" s="5"/>
    </row>
    <row r="954" spans="11:12" ht="14.25" customHeight="1">
      <c r="K954" s="5"/>
      <c r="L954" s="5"/>
    </row>
    <row r="955" spans="11:12" ht="14.25" customHeight="1">
      <c r="K955" s="5"/>
      <c r="L955" s="5"/>
    </row>
    <row r="956" spans="11:12" ht="14.25" customHeight="1">
      <c r="K956" s="5"/>
      <c r="L956" s="5"/>
    </row>
    <row r="957" spans="11:12" ht="14.25" customHeight="1">
      <c r="K957" s="5"/>
      <c r="L957" s="5"/>
    </row>
    <row r="958" spans="11:12" ht="14.25" customHeight="1">
      <c r="K958" s="5"/>
      <c r="L958" s="5"/>
    </row>
    <row r="959" spans="11:12" ht="14.25" customHeight="1">
      <c r="K959" s="5"/>
      <c r="L959" s="5"/>
    </row>
    <row r="960" spans="11:12" ht="14.25" customHeight="1">
      <c r="K960" s="5"/>
      <c r="L960" s="5"/>
    </row>
    <row r="961" spans="11:12" ht="14.25" customHeight="1">
      <c r="K961" s="5"/>
      <c r="L961" s="5"/>
    </row>
    <row r="962" spans="11:12" ht="14.25" customHeight="1">
      <c r="K962" s="5"/>
      <c r="L962" s="5"/>
    </row>
    <row r="963" spans="11:12" ht="14.25" customHeight="1">
      <c r="K963" s="5"/>
      <c r="L963" s="5"/>
    </row>
    <row r="964" spans="11:12" ht="14.25" customHeight="1">
      <c r="K964" s="5"/>
      <c r="L964" s="5"/>
    </row>
    <row r="965" spans="11:12" ht="14.25" customHeight="1">
      <c r="K965" s="5"/>
      <c r="L965" s="5"/>
    </row>
    <row r="966" spans="11:12" ht="14.25" customHeight="1">
      <c r="K966" s="5"/>
      <c r="L966" s="5"/>
    </row>
    <row r="967" spans="11:12" ht="14.25" customHeight="1">
      <c r="K967" s="5"/>
      <c r="L967" s="5"/>
    </row>
    <row r="968" spans="11:12" ht="14.25" customHeight="1">
      <c r="K968" s="5"/>
      <c r="L968" s="5"/>
    </row>
    <row r="969" spans="11:12" ht="14.25" customHeight="1">
      <c r="K969" s="5"/>
      <c r="L969" s="5"/>
    </row>
    <row r="970" spans="11:12" ht="14.25" customHeight="1">
      <c r="K970" s="5"/>
      <c r="L970" s="5"/>
    </row>
    <row r="971" spans="11:12" ht="14.25" customHeight="1">
      <c r="K971" s="5"/>
      <c r="L971" s="5"/>
    </row>
    <row r="972" spans="11:12" ht="14.25" customHeight="1">
      <c r="K972" s="5"/>
      <c r="L972" s="5"/>
    </row>
    <row r="973" spans="11:12" ht="14.25" customHeight="1">
      <c r="K973" s="5"/>
      <c r="L973" s="5"/>
    </row>
    <row r="974" spans="11:12" ht="14.25" customHeight="1">
      <c r="K974" s="5"/>
      <c r="L974" s="5"/>
    </row>
    <row r="975" spans="11:12" ht="14.25" customHeight="1">
      <c r="K975" s="5"/>
      <c r="L975" s="5"/>
    </row>
    <row r="976" spans="11:12" ht="14.25" customHeight="1">
      <c r="K976" s="5"/>
      <c r="L976" s="5"/>
    </row>
    <row r="977" spans="11:12" ht="14.25" customHeight="1">
      <c r="K977" s="5"/>
      <c r="L977" s="5"/>
    </row>
    <row r="978" spans="11:12" ht="14.25" customHeight="1">
      <c r="K978" s="5"/>
      <c r="L978" s="5"/>
    </row>
    <row r="979" spans="11:12" ht="14.25" customHeight="1">
      <c r="K979" s="5"/>
      <c r="L979" s="5"/>
    </row>
    <row r="980" spans="11:12" ht="14.25" customHeight="1">
      <c r="K980" s="5"/>
      <c r="L980" s="5"/>
    </row>
    <row r="981" spans="11:12" ht="14.25" customHeight="1">
      <c r="K981" s="5"/>
      <c r="L981" s="5"/>
    </row>
    <row r="982" spans="11:12" ht="14.25" customHeight="1">
      <c r="K982" s="5"/>
      <c r="L982" s="5"/>
    </row>
    <row r="983" spans="11:12" ht="14.25" customHeight="1">
      <c r="K983" s="5"/>
      <c r="L983" s="5"/>
    </row>
    <row r="984" spans="11:12" ht="14.25" customHeight="1">
      <c r="K984" s="5"/>
      <c r="L984" s="5"/>
    </row>
    <row r="985" spans="11:12" ht="14.25" customHeight="1">
      <c r="K985" s="5"/>
      <c r="L985" s="5"/>
    </row>
    <row r="986" spans="11:12" ht="14.25" customHeight="1">
      <c r="K986" s="5"/>
      <c r="L986" s="5"/>
    </row>
    <row r="987" spans="11:12" ht="14.25" customHeight="1">
      <c r="K987" s="5"/>
      <c r="L987" s="5"/>
    </row>
    <row r="988" spans="11:12" ht="14.25" customHeight="1">
      <c r="K988" s="5"/>
      <c r="L988" s="5"/>
    </row>
    <row r="989" spans="11:12" ht="14.25" customHeight="1">
      <c r="K989" s="5"/>
      <c r="L989" s="5"/>
    </row>
    <row r="990" spans="11:12" ht="14.25" customHeight="1">
      <c r="K990" s="5"/>
      <c r="L990" s="5"/>
    </row>
    <row r="991" spans="11:12" ht="14.25" customHeight="1">
      <c r="K991" s="5"/>
      <c r="L991" s="5"/>
    </row>
    <row r="992" spans="11:12" ht="14.25" customHeight="1">
      <c r="K992" s="5"/>
      <c r="L992" s="5"/>
    </row>
    <row r="993" spans="11:12" ht="14.25" customHeight="1">
      <c r="K993" s="5"/>
      <c r="L993" s="5"/>
    </row>
    <row r="994" spans="11:12" ht="14.25" customHeight="1">
      <c r="K994" s="5"/>
      <c r="L994" s="5"/>
    </row>
    <row r="995" spans="11:12" ht="14.25" customHeight="1">
      <c r="K995" s="5"/>
      <c r="L995" s="5"/>
    </row>
  </sheetData>
  <dataValidations count="1">
    <dataValidation type="decimal" operator="greaterThan" allowBlank="1" showDropDown="1" showInputMessage="1" prompt="Must be a number" sqref="D3:D71">
      <formula1>0</formula1>
    </dataValidation>
  </dataValidations>
  <hyperlinks>
    <hyperlink ref="C1" location="Codes!A1" display="Partnership"/>
    <hyperlink ref="E1" location="Codes!A9" display="FTE Type"/>
    <hyperlink ref="F1" location="Codes!A29" display="Codes!A29"/>
    <hyperlink ref="G1" location="Codes!A56" display="EIIS - Allowable Expenditure Area"/>
    <hyperlink ref="H1" location="Codes!A36" display="Codes!A36"/>
    <hyperlink ref="I1" location="Codes!A64" display="Codes!A64"/>
    <hyperlink ref="J1" location="Codes!A71" display="Object Code"/>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7">
        <x14:dataValidation type="list" allowBlank="1">
          <x14:formula1>
            <xm:f>Codes!$B$2:$B$7</xm:f>
          </x14:formula1>
          <xm:sqref>C3:C71</xm:sqref>
        </x14:dataValidation>
        <x14:dataValidation type="list" allowBlank="1">
          <x14:formula1>
            <xm:f>Codes!$B$39:$B$43</xm:f>
          </x14:formula1>
          <xm:sqref>F3:F71</xm:sqref>
        </x14:dataValidation>
        <x14:dataValidation type="list" allowBlank="1">
          <x14:formula1>
            <xm:f>Codes!$B$81:$B$100</xm:f>
          </x14:formula1>
          <xm:sqref>J3:J71</xm:sqref>
        </x14:dataValidation>
        <x14:dataValidation type="list" allowBlank="1">
          <x14:formula1>
            <xm:f>Codes!$B$74:$B$78</xm:f>
          </x14:formula1>
          <xm:sqref>I3:I71</xm:sqref>
        </x14:dataValidation>
        <x14:dataValidation type="list" allowBlank="1">
          <x14:formula1>
            <xm:f>Codes!$B$66:$B$71</xm:f>
          </x14:formula1>
          <xm:sqref>G3:G71</xm:sqref>
        </x14:dataValidation>
        <x14:dataValidation type="list" allowBlank="1">
          <x14:formula1>
            <xm:f>Codes!$B$46:$B$63</xm:f>
          </x14:formula1>
          <xm:sqref>H3:H71</xm:sqref>
        </x14:dataValidation>
        <x14:dataValidation type="list" allowBlank="1">
          <x14:formula1>
            <xm:f>Codes!$A$10:$A$27</xm:f>
          </x14:formula1>
          <xm:sqref>E3:E71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982"/>
  <sheetViews>
    <sheetView showGridLines="0" workbookViewId="0"/>
  </sheetViews>
  <sheetFormatPr defaultColWidth="14.3984375" defaultRowHeight="15" customHeight="1"/>
  <cols>
    <col min="1" max="1" width="107.3984375" customWidth="1"/>
    <col min="2" max="2" width="36.86328125" customWidth="1"/>
    <col min="4" max="4" width="40.3984375" customWidth="1"/>
    <col min="5" max="5" width="29.86328125" customWidth="1"/>
    <col min="6" max="6" width="49" customWidth="1"/>
    <col min="8" max="8" width="34.86328125" customWidth="1"/>
    <col min="9" max="9" width="53.53125" customWidth="1"/>
  </cols>
  <sheetData>
    <row r="1" spans="1:25" ht="14.25">
      <c r="A1" s="96" t="s">
        <v>243</v>
      </c>
      <c r="B1" s="96" t="s">
        <v>244</v>
      </c>
      <c r="C1" s="97"/>
      <c r="D1" s="97"/>
      <c r="E1" s="97"/>
      <c r="F1" s="97"/>
      <c r="G1" s="97"/>
      <c r="H1" s="97"/>
      <c r="I1" s="97"/>
      <c r="J1" s="97"/>
      <c r="K1" s="97"/>
      <c r="L1" s="97"/>
      <c r="M1" s="97"/>
      <c r="N1" s="97"/>
      <c r="O1" s="97"/>
      <c r="P1" s="97"/>
      <c r="Q1" s="97"/>
      <c r="R1" s="97"/>
      <c r="S1" s="97"/>
      <c r="T1" s="97"/>
      <c r="U1" s="97"/>
      <c r="V1" s="97"/>
      <c r="W1" s="97"/>
      <c r="X1" s="97"/>
      <c r="Y1" s="97"/>
    </row>
    <row r="2" spans="1:25" ht="57">
      <c r="A2" s="98" t="s">
        <v>245</v>
      </c>
      <c r="B2" s="99" t="s">
        <v>246</v>
      </c>
      <c r="C2" s="97"/>
      <c r="D2" s="97"/>
      <c r="E2" s="97"/>
      <c r="F2" s="97"/>
      <c r="G2" s="97"/>
      <c r="H2" s="97"/>
      <c r="I2" s="97"/>
      <c r="J2" s="97"/>
      <c r="K2" s="97"/>
      <c r="L2" s="97"/>
      <c r="M2" s="97"/>
      <c r="N2" s="97"/>
      <c r="O2" s="97"/>
      <c r="P2" s="97"/>
      <c r="Q2" s="97"/>
      <c r="R2" s="97"/>
      <c r="S2" s="97"/>
      <c r="T2" s="97"/>
      <c r="U2" s="97"/>
      <c r="V2" s="97"/>
      <c r="W2" s="97"/>
      <c r="X2" s="97"/>
      <c r="Y2" s="97"/>
    </row>
    <row r="3" spans="1:25" ht="128.25">
      <c r="A3" s="98" t="s">
        <v>247</v>
      </c>
      <c r="B3" s="99" t="s">
        <v>153</v>
      </c>
      <c r="C3" s="97"/>
      <c r="D3" s="97"/>
      <c r="E3" s="97"/>
      <c r="F3" s="97"/>
      <c r="G3" s="97"/>
      <c r="H3" s="97"/>
      <c r="I3" s="97"/>
      <c r="J3" s="97"/>
      <c r="K3" s="97"/>
      <c r="L3" s="97"/>
      <c r="M3" s="97"/>
      <c r="N3" s="97"/>
      <c r="O3" s="97"/>
      <c r="P3" s="97"/>
      <c r="Q3" s="97"/>
      <c r="R3" s="97"/>
      <c r="S3" s="97"/>
      <c r="T3" s="97"/>
      <c r="U3" s="97"/>
      <c r="V3" s="97"/>
      <c r="W3" s="97"/>
      <c r="X3" s="97"/>
      <c r="Y3" s="97"/>
    </row>
    <row r="4" spans="1:25" ht="14.25">
      <c r="A4" s="100" t="s">
        <v>248</v>
      </c>
      <c r="B4" s="99" t="s">
        <v>249</v>
      </c>
      <c r="C4" s="97"/>
      <c r="D4" s="97"/>
      <c r="E4" s="97"/>
      <c r="F4" s="97"/>
      <c r="G4" s="97"/>
      <c r="H4" s="97"/>
      <c r="I4" s="97"/>
      <c r="J4" s="97"/>
      <c r="K4" s="97"/>
      <c r="L4" s="97"/>
      <c r="M4" s="97"/>
      <c r="N4" s="97"/>
      <c r="O4" s="97"/>
      <c r="P4" s="97"/>
      <c r="Q4" s="97"/>
      <c r="R4" s="97"/>
      <c r="S4" s="97"/>
      <c r="T4" s="97"/>
      <c r="U4" s="97"/>
      <c r="V4" s="97"/>
      <c r="W4" s="97"/>
      <c r="X4" s="97"/>
      <c r="Y4" s="97"/>
    </row>
    <row r="5" spans="1:25" ht="85.5">
      <c r="A5" s="98" t="s">
        <v>250</v>
      </c>
      <c r="B5" s="99" t="s">
        <v>164</v>
      </c>
      <c r="C5" s="97"/>
      <c r="D5" s="97"/>
      <c r="E5" s="97"/>
      <c r="F5" s="97"/>
      <c r="G5" s="97"/>
      <c r="H5" s="97"/>
      <c r="I5" s="97"/>
      <c r="J5" s="97"/>
      <c r="K5" s="97"/>
      <c r="L5" s="97"/>
      <c r="M5" s="97"/>
      <c r="N5" s="97"/>
      <c r="O5" s="97"/>
      <c r="P5" s="97"/>
      <c r="Q5" s="97"/>
      <c r="R5" s="97"/>
      <c r="S5" s="97"/>
      <c r="T5" s="97"/>
      <c r="U5" s="97"/>
      <c r="V5" s="97"/>
      <c r="W5" s="97"/>
      <c r="X5" s="97"/>
      <c r="Y5" s="97"/>
    </row>
    <row r="6" spans="1:25" ht="28.5">
      <c r="A6" s="98" t="s">
        <v>251</v>
      </c>
      <c r="B6" s="99" t="s">
        <v>126</v>
      </c>
      <c r="C6" s="97"/>
      <c r="D6" s="97"/>
      <c r="E6" s="97"/>
      <c r="F6" s="97"/>
      <c r="G6" s="97"/>
      <c r="H6" s="97"/>
      <c r="I6" s="97"/>
      <c r="J6" s="97"/>
      <c r="K6" s="97"/>
      <c r="L6" s="97"/>
      <c r="M6" s="97"/>
      <c r="N6" s="97"/>
      <c r="O6" s="97"/>
      <c r="P6" s="97"/>
      <c r="Q6" s="97"/>
      <c r="R6" s="97"/>
      <c r="S6" s="97"/>
      <c r="T6" s="97"/>
      <c r="U6" s="97"/>
      <c r="V6" s="97"/>
      <c r="W6" s="97"/>
      <c r="X6" s="97"/>
      <c r="Y6" s="97"/>
    </row>
    <row r="7" spans="1:25" ht="15" customHeight="1">
      <c r="A7" s="98" t="s">
        <v>252</v>
      </c>
      <c r="B7" s="99" t="s">
        <v>253</v>
      </c>
      <c r="C7" s="97"/>
      <c r="D7" s="97"/>
      <c r="E7" s="97"/>
      <c r="F7" s="97"/>
      <c r="G7" s="97"/>
      <c r="H7" s="97"/>
      <c r="I7" s="97"/>
      <c r="J7" s="97"/>
      <c r="K7" s="97"/>
      <c r="L7" s="97"/>
      <c r="M7" s="97"/>
      <c r="N7" s="97"/>
      <c r="O7" s="97"/>
      <c r="P7" s="97"/>
      <c r="Q7" s="97"/>
      <c r="R7" s="97"/>
      <c r="S7" s="97"/>
      <c r="T7" s="97"/>
      <c r="U7" s="97"/>
      <c r="V7" s="97"/>
      <c r="W7" s="97"/>
      <c r="X7" s="97"/>
      <c r="Y7" s="97"/>
    </row>
    <row r="8" spans="1:25" ht="14.25">
      <c r="A8" s="97"/>
      <c r="B8" s="97"/>
      <c r="C8" s="97"/>
      <c r="D8" s="97"/>
      <c r="E8" s="97"/>
      <c r="F8" s="97"/>
      <c r="G8" s="97"/>
      <c r="H8" s="97"/>
      <c r="I8" s="97"/>
      <c r="J8" s="97"/>
      <c r="K8" s="97"/>
      <c r="L8" s="97"/>
      <c r="M8" s="97"/>
      <c r="N8" s="97"/>
      <c r="O8" s="97"/>
      <c r="P8" s="97"/>
      <c r="Q8" s="97"/>
      <c r="R8" s="97"/>
      <c r="S8" s="97"/>
      <c r="T8" s="97"/>
      <c r="U8" s="97"/>
      <c r="V8" s="97"/>
      <c r="W8" s="97"/>
      <c r="X8" s="97"/>
      <c r="Y8" s="97"/>
    </row>
    <row r="9" spans="1:25" ht="15" customHeight="1">
      <c r="A9" s="101" t="s">
        <v>254</v>
      </c>
      <c r="B9" s="97"/>
      <c r="C9" s="97"/>
      <c r="D9" s="97"/>
      <c r="E9" s="97"/>
      <c r="F9" s="97"/>
      <c r="G9" s="97"/>
      <c r="H9" s="97"/>
      <c r="I9" s="97"/>
      <c r="J9" s="97"/>
      <c r="K9" s="97"/>
      <c r="L9" s="97"/>
      <c r="M9" s="97"/>
      <c r="N9" s="97"/>
      <c r="O9" s="97"/>
      <c r="P9" s="97"/>
      <c r="Q9" s="97"/>
      <c r="R9" s="97"/>
      <c r="S9" s="97"/>
      <c r="T9" s="97"/>
      <c r="U9" s="97"/>
      <c r="V9" s="97"/>
      <c r="W9" s="97"/>
      <c r="X9" s="97"/>
      <c r="Y9" s="97"/>
    </row>
    <row r="10" spans="1:25" ht="15" customHeight="1">
      <c r="A10" s="102" t="s">
        <v>166</v>
      </c>
      <c r="B10" s="97"/>
      <c r="C10" s="97"/>
      <c r="D10" s="97"/>
      <c r="E10" s="97"/>
      <c r="F10" s="97"/>
      <c r="G10" s="97"/>
      <c r="H10" s="97"/>
      <c r="I10" s="97"/>
      <c r="J10" s="97"/>
      <c r="K10" s="97"/>
      <c r="L10" s="97"/>
      <c r="M10" s="97"/>
      <c r="N10" s="97"/>
      <c r="O10" s="97"/>
      <c r="P10" s="97"/>
      <c r="Q10" s="97"/>
      <c r="R10" s="97"/>
      <c r="S10" s="97"/>
      <c r="T10" s="97"/>
      <c r="U10" s="97"/>
      <c r="V10" s="97"/>
      <c r="W10" s="97"/>
      <c r="X10" s="97"/>
      <c r="Y10" s="97"/>
    </row>
    <row r="11" spans="1:25" ht="15" customHeight="1">
      <c r="A11" s="102" t="s">
        <v>255</v>
      </c>
      <c r="B11" s="97"/>
      <c r="C11" s="97"/>
      <c r="D11" s="97"/>
      <c r="E11" s="97"/>
      <c r="F11" s="97"/>
      <c r="G11" s="97"/>
      <c r="H11" s="97"/>
      <c r="I11" s="97"/>
      <c r="J11" s="97"/>
      <c r="K11" s="97"/>
      <c r="L11" s="97"/>
      <c r="M11" s="97"/>
      <c r="N11" s="97"/>
      <c r="O11" s="97"/>
      <c r="P11" s="97"/>
      <c r="Q11" s="97"/>
      <c r="R11" s="97"/>
      <c r="S11" s="97"/>
      <c r="T11" s="97"/>
      <c r="U11" s="97"/>
      <c r="V11" s="97"/>
      <c r="W11" s="97"/>
      <c r="X11" s="97"/>
      <c r="Y11" s="97"/>
    </row>
    <row r="12" spans="1:25" ht="15" customHeight="1">
      <c r="A12" s="102" t="s">
        <v>256</v>
      </c>
      <c r="B12" s="97"/>
      <c r="C12" s="97"/>
      <c r="D12" s="97"/>
      <c r="E12" s="97"/>
      <c r="F12" s="97"/>
      <c r="G12" s="97"/>
      <c r="H12" s="97"/>
      <c r="I12" s="97"/>
      <c r="J12" s="97"/>
      <c r="K12" s="97"/>
      <c r="L12" s="97"/>
      <c r="M12" s="97"/>
      <c r="N12" s="97"/>
      <c r="O12" s="97"/>
      <c r="P12" s="97"/>
      <c r="Q12" s="97"/>
      <c r="R12" s="97"/>
      <c r="S12" s="97"/>
      <c r="T12" s="97"/>
      <c r="U12" s="97"/>
      <c r="V12" s="97"/>
      <c r="W12" s="97"/>
      <c r="X12" s="97"/>
      <c r="Y12" s="97"/>
    </row>
    <row r="13" spans="1:25" ht="15" customHeight="1">
      <c r="A13" s="102" t="s">
        <v>257</v>
      </c>
      <c r="B13" s="97"/>
      <c r="C13" s="97"/>
      <c r="D13" s="97"/>
      <c r="E13" s="97"/>
      <c r="F13" s="97"/>
      <c r="G13" s="97"/>
      <c r="H13" s="97"/>
      <c r="I13" s="97"/>
      <c r="J13" s="97"/>
      <c r="K13" s="97"/>
      <c r="L13" s="97"/>
      <c r="M13" s="97"/>
      <c r="N13" s="97"/>
      <c r="O13" s="97"/>
      <c r="P13" s="97"/>
      <c r="Q13" s="97"/>
      <c r="R13" s="97"/>
      <c r="S13" s="97"/>
      <c r="T13" s="97"/>
      <c r="U13" s="97"/>
      <c r="V13" s="97"/>
      <c r="W13" s="97"/>
      <c r="X13" s="97"/>
      <c r="Y13" s="97"/>
    </row>
    <row r="14" spans="1:25" ht="15" customHeight="1">
      <c r="A14" s="102" t="s">
        <v>118</v>
      </c>
      <c r="B14" s="97"/>
      <c r="C14" s="97"/>
      <c r="D14" s="97"/>
      <c r="E14" s="97"/>
      <c r="F14" s="97"/>
      <c r="G14" s="97"/>
      <c r="H14" s="97"/>
      <c r="I14" s="97"/>
      <c r="J14" s="97"/>
      <c r="K14" s="97"/>
      <c r="L14" s="97"/>
      <c r="M14" s="97"/>
      <c r="N14" s="97"/>
      <c r="O14" s="97"/>
      <c r="P14" s="97"/>
      <c r="Q14" s="97"/>
      <c r="R14" s="97"/>
      <c r="S14" s="97"/>
      <c r="T14" s="97"/>
      <c r="U14" s="97"/>
      <c r="V14" s="97"/>
      <c r="W14" s="97"/>
      <c r="X14" s="97"/>
      <c r="Y14" s="97"/>
    </row>
    <row r="15" spans="1:25" ht="15" customHeight="1">
      <c r="A15" s="102" t="s">
        <v>144</v>
      </c>
      <c r="B15" s="97"/>
      <c r="C15" s="97"/>
      <c r="D15" s="97"/>
      <c r="E15" s="97"/>
      <c r="F15" s="97"/>
      <c r="G15" s="97"/>
      <c r="H15" s="97"/>
      <c r="I15" s="97"/>
      <c r="J15" s="97"/>
      <c r="K15" s="97"/>
      <c r="L15" s="97"/>
      <c r="M15" s="97"/>
      <c r="N15" s="97"/>
      <c r="O15" s="97"/>
      <c r="P15" s="97"/>
      <c r="Q15" s="97"/>
      <c r="R15" s="97"/>
      <c r="S15" s="97"/>
      <c r="T15" s="97"/>
      <c r="U15" s="97"/>
      <c r="V15" s="97"/>
      <c r="W15" s="97"/>
      <c r="X15" s="97"/>
      <c r="Y15" s="97"/>
    </row>
    <row r="16" spans="1:25" ht="15" customHeight="1">
      <c r="A16" s="102" t="s">
        <v>238</v>
      </c>
      <c r="B16" s="97"/>
      <c r="C16" s="97"/>
      <c r="D16" s="97"/>
      <c r="E16" s="97"/>
      <c r="F16" s="97"/>
      <c r="G16" s="97"/>
      <c r="H16" s="97"/>
      <c r="I16" s="97"/>
      <c r="J16" s="97"/>
      <c r="K16" s="97"/>
      <c r="L16" s="97"/>
      <c r="M16" s="97"/>
      <c r="N16" s="97"/>
      <c r="O16" s="97"/>
      <c r="P16" s="97"/>
      <c r="Q16" s="97"/>
      <c r="R16" s="97"/>
      <c r="S16" s="97"/>
      <c r="T16" s="97"/>
      <c r="U16" s="97"/>
      <c r="V16" s="97"/>
      <c r="W16" s="97"/>
      <c r="X16" s="97"/>
      <c r="Y16" s="97"/>
    </row>
    <row r="17" spans="1:25" ht="15" customHeight="1">
      <c r="A17" s="102" t="s">
        <v>258</v>
      </c>
      <c r="B17" s="97"/>
      <c r="C17" s="97"/>
      <c r="D17" s="97"/>
      <c r="E17" s="97"/>
      <c r="F17" s="97"/>
      <c r="G17" s="97"/>
      <c r="H17" s="97"/>
      <c r="I17" s="97"/>
      <c r="J17" s="97"/>
      <c r="K17" s="97"/>
      <c r="L17" s="97"/>
      <c r="M17" s="97"/>
      <c r="N17" s="97"/>
      <c r="O17" s="97"/>
      <c r="P17" s="97"/>
      <c r="Q17" s="97"/>
      <c r="R17" s="97"/>
      <c r="S17" s="97"/>
      <c r="T17" s="97"/>
      <c r="U17" s="97"/>
      <c r="V17" s="97"/>
      <c r="W17" s="97"/>
      <c r="X17" s="97"/>
      <c r="Y17" s="97"/>
    </row>
    <row r="18" spans="1:25" ht="15" customHeight="1">
      <c r="A18" s="102" t="s">
        <v>259</v>
      </c>
      <c r="B18" s="97"/>
      <c r="C18" s="97"/>
      <c r="D18" s="97"/>
      <c r="E18" s="97"/>
      <c r="F18" s="97"/>
      <c r="G18" s="97"/>
      <c r="H18" s="97"/>
      <c r="I18" s="97"/>
      <c r="J18" s="97"/>
      <c r="K18" s="97"/>
      <c r="L18" s="97"/>
      <c r="M18" s="97"/>
      <c r="N18" s="97"/>
      <c r="O18" s="97"/>
      <c r="P18" s="97"/>
      <c r="Q18" s="97"/>
      <c r="R18" s="97"/>
      <c r="S18" s="97"/>
      <c r="T18" s="97"/>
      <c r="U18" s="97"/>
      <c r="V18" s="97"/>
      <c r="W18" s="97"/>
      <c r="X18" s="97"/>
      <c r="Y18" s="97"/>
    </row>
    <row r="19" spans="1:25" ht="15" customHeight="1">
      <c r="A19" s="102" t="s">
        <v>260</v>
      </c>
      <c r="B19" s="97"/>
      <c r="C19" s="97"/>
      <c r="D19" s="97"/>
      <c r="E19" s="97"/>
      <c r="F19" s="97"/>
      <c r="G19" s="97"/>
      <c r="H19" s="97"/>
      <c r="I19" s="97"/>
      <c r="J19" s="97"/>
      <c r="K19" s="97"/>
      <c r="L19" s="97"/>
      <c r="M19" s="97"/>
      <c r="N19" s="97"/>
      <c r="O19" s="97"/>
      <c r="P19" s="97"/>
      <c r="Q19" s="97"/>
      <c r="R19" s="97"/>
      <c r="S19" s="97"/>
      <c r="T19" s="97"/>
      <c r="U19" s="97"/>
      <c r="V19" s="97"/>
      <c r="W19" s="97"/>
      <c r="X19" s="97"/>
      <c r="Y19" s="97"/>
    </row>
    <row r="20" spans="1:25" ht="15" customHeight="1">
      <c r="A20" s="102" t="s">
        <v>242</v>
      </c>
      <c r="B20" s="97"/>
      <c r="C20" s="97"/>
      <c r="D20" s="97"/>
      <c r="E20" s="97"/>
      <c r="F20" s="97"/>
      <c r="G20" s="97"/>
      <c r="H20" s="97"/>
      <c r="I20" s="97"/>
      <c r="J20" s="97"/>
      <c r="K20" s="97"/>
      <c r="L20" s="97"/>
      <c r="M20" s="97"/>
      <c r="N20" s="97"/>
      <c r="O20" s="97"/>
      <c r="P20" s="97"/>
      <c r="Q20" s="97"/>
      <c r="R20" s="97"/>
      <c r="S20" s="97"/>
      <c r="T20" s="97"/>
      <c r="U20" s="97"/>
      <c r="V20" s="97"/>
      <c r="W20" s="97"/>
      <c r="X20" s="97"/>
      <c r="Y20" s="97"/>
    </row>
    <row r="21" spans="1:25" ht="15" customHeight="1">
      <c r="A21" s="102" t="s">
        <v>112</v>
      </c>
      <c r="B21" s="97"/>
      <c r="C21" s="97"/>
      <c r="D21" s="97"/>
      <c r="E21" s="97"/>
      <c r="F21" s="97"/>
      <c r="G21" s="97"/>
      <c r="H21" s="97"/>
      <c r="I21" s="97"/>
      <c r="J21" s="97"/>
      <c r="K21" s="97"/>
      <c r="L21" s="97"/>
      <c r="M21" s="97"/>
      <c r="N21" s="97"/>
      <c r="O21" s="97"/>
      <c r="P21" s="97"/>
      <c r="Q21" s="97"/>
      <c r="R21" s="97"/>
      <c r="S21" s="97"/>
      <c r="T21" s="97"/>
      <c r="U21" s="97"/>
      <c r="V21" s="97"/>
      <c r="W21" s="97"/>
      <c r="X21" s="97"/>
      <c r="Y21" s="97"/>
    </row>
    <row r="22" spans="1:25" ht="15" customHeight="1">
      <c r="A22" s="102" t="s">
        <v>114</v>
      </c>
      <c r="B22" s="97"/>
      <c r="C22" s="97"/>
      <c r="D22" s="97"/>
      <c r="E22" s="97"/>
      <c r="F22" s="97"/>
      <c r="G22" s="97"/>
      <c r="H22" s="97"/>
      <c r="I22" s="97"/>
      <c r="J22" s="97"/>
      <c r="K22" s="97"/>
      <c r="L22" s="97"/>
      <c r="M22" s="97"/>
      <c r="N22" s="97"/>
      <c r="O22" s="97"/>
      <c r="P22" s="97"/>
      <c r="Q22" s="97"/>
      <c r="R22" s="97"/>
      <c r="S22" s="97"/>
      <c r="T22" s="97"/>
      <c r="U22" s="97"/>
      <c r="V22" s="97"/>
      <c r="W22" s="97"/>
      <c r="X22" s="97"/>
      <c r="Y22" s="97"/>
    </row>
    <row r="23" spans="1:25" ht="15" customHeight="1">
      <c r="A23" s="102" t="s">
        <v>132</v>
      </c>
      <c r="B23" s="97"/>
      <c r="C23" s="97"/>
      <c r="D23" s="97"/>
      <c r="E23" s="97"/>
      <c r="F23" s="97"/>
      <c r="G23" s="97"/>
      <c r="H23" s="97"/>
      <c r="I23" s="97"/>
      <c r="J23" s="97"/>
      <c r="K23" s="97"/>
      <c r="L23" s="97"/>
      <c r="M23" s="97"/>
      <c r="N23" s="97"/>
      <c r="O23" s="97"/>
      <c r="P23" s="97"/>
      <c r="Q23" s="97"/>
      <c r="R23" s="97"/>
      <c r="S23" s="97"/>
      <c r="T23" s="97"/>
      <c r="U23" s="97"/>
      <c r="V23" s="97"/>
      <c r="W23" s="97"/>
      <c r="X23" s="97"/>
      <c r="Y23" s="97"/>
    </row>
    <row r="24" spans="1:25" ht="15" customHeight="1">
      <c r="A24" s="102" t="s">
        <v>261</v>
      </c>
      <c r="B24" s="97"/>
      <c r="C24" s="97"/>
      <c r="D24" s="97"/>
      <c r="E24" s="97"/>
      <c r="F24" s="97"/>
      <c r="G24" s="97"/>
      <c r="H24" s="97"/>
      <c r="I24" s="97"/>
      <c r="J24" s="97"/>
      <c r="K24" s="97"/>
      <c r="L24" s="97"/>
      <c r="M24" s="97"/>
      <c r="N24" s="97"/>
      <c r="O24" s="97"/>
      <c r="P24" s="97"/>
      <c r="Q24" s="97"/>
      <c r="R24" s="97"/>
      <c r="S24" s="97"/>
      <c r="T24" s="97"/>
      <c r="U24" s="97"/>
      <c r="V24" s="97"/>
      <c r="W24" s="97"/>
      <c r="X24" s="97"/>
      <c r="Y24" s="97"/>
    </row>
    <row r="25" spans="1:25" ht="15" customHeight="1">
      <c r="A25" s="102" t="s">
        <v>262</v>
      </c>
      <c r="B25" s="97"/>
      <c r="C25" s="97"/>
      <c r="D25" s="97"/>
      <c r="E25" s="97"/>
      <c r="F25" s="97"/>
      <c r="G25" s="97"/>
      <c r="H25" s="97"/>
      <c r="I25" s="97"/>
      <c r="J25" s="97"/>
      <c r="K25" s="97"/>
      <c r="L25" s="97"/>
      <c r="M25" s="97"/>
      <c r="N25" s="97"/>
      <c r="O25" s="97"/>
      <c r="P25" s="97"/>
      <c r="Q25" s="97"/>
      <c r="R25" s="97"/>
      <c r="S25" s="97"/>
      <c r="T25" s="97"/>
      <c r="U25" s="97"/>
      <c r="V25" s="97"/>
      <c r="W25" s="97"/>
      <c r="X25" s="97"/>
      <c r="Y25" s="97"/>
    </row>
    <row r="26" spans="1:25" ht="15" customHeight="1">
      <c r="A26" s="102" t="s">
        <v>263</v>
      </c>
      <c r="B26" s="97"/>
      <c r="C26" s="97"/>
      <c r="D26" s="97"/>
      <c r="E26" s="97"/>
      <c r="F26" s="97"/>
      <c r="G26" s="97"/>
      <c r="H26" s="97"/>
      <c r="I26" s="97"/>
      <c r="J26" s="97"/>
      <c r="K26" s="97"/>
      <c r="L26" s="97"/>
      <c r="M26" s="97"/>
      <c r="N26" s="97"/>
      <c r="O26" s="97"/>
      <c r="P26" s="97"/>
      <c r="Q26" s="97"/>
      <c r="R26" s="97"/>
      <c r="S26" s="97"/>
      <c r="T26" s="97"/>
      <c r="U26" s="97"/>
      <c r="V26" s="97"/>
      <c r="W26" s="97"/>
      <c r="X26" s="97"/>
      <c r="Y26" s="97"/>
    </row>
    <row r="27" spans="1:25" ht="15" customHeight="1">
      <c r="A27" s="102" t="s">
        <v>240</v>
      </c>
      <c r="B27" s="97"/>
      <c r="C27" s="97"/>
      <c r="D27" s="97"/>
      <c r="E27" s="97"/>
      <c r="F27" s="97"/>
      <c r="G27" s="97"/>
      <c r="H27" s="97"/>
      <c r="I27" s="97"/>
      <c r="J27" s="97"/>
      <c r="K27" s="97"/>
      <c r="L27" s="97"/>
      <c r="M27" s="97"/>
      <c r="N27" s="97"/>
      <c r="O27" s="97"/>
      <c r="P27" s="97"/>
      <c r="Q27" s="97"/>
      <c r="R27" s="97"/>
      <c r="S27" s="97"/>
      <c r="T27" s="97"/>
      <c r="U27" s="97"/>
      <c r="V27" s="97"/>
      <c r="W27" s="97"/>
      <c r="X27" s="97"/>
      <c r="Y27" s="97"/>
    </row>
    <row r="28" spans="1:25" ht="15" customHeight="1">
      <c r="A28" s="102" t="s">
        <v>264</v>
      </c>
      <c r="B28" s="97"/>
      <c r="C28" s="97"/>
      <c r="D28" s="97"/>
      <c r="E28" s="97"/>
      <c r="F28" s="97"/>
      <c r="G28" s="97"/>
      <c r="H28" s="97"/>
      <c r="I28" s="97"/>
      <c r="J28" s="97"/>
      <c r="K28" s="97"/>
      <c r="L28" s="97"/>
      <c r="M28" s="97"/>
      <c r="N28" s="97"/>
      <c r="O28" s="97"/>
      <c r="P28" s="97"/>
      <c r="Q28" s="97"/>
      <c r="R28" s="97"/>
      <c r="S28" s="97"/>
      <c r="T28" s="97"/>
      <c r="U28" s="97"/>
      <c r="V28" s="97"/>
      <c r="W28" s="97"/>
      <c r="X28" s="97"/>
      <c r="Y28" s="97"/>
    </row>
    <row r="29" spans="1:25" ht="15" customHeight="1">
      <c r="A29" s="102" t="s">
        <v>265</v>
      </c>
      <c r="B29" s="97"/>
      <c r="C29" s="97"/>
      <c r="D29" s="97"/>
      <c r="E29" s="97"/>
      <c r="F29" s="97"/>
      <c r="G29" s="97"/>
      <c r="H29" s="97"/>
      <c r="I29" s="97"/>
      <c r="J29" s="97"/>
      <c r="K29" s="97"/>
      <c r="L29" s="97"/>
      <c r="M29" s="97"/>
      <c r="N29" s="97"/>
      <c r="O29" s="97"/>
      <c r="P29" s="97"/>
      <c r="Q29" s="97"/>
      <c r="R29" s="97"/>
      <c r="S29" s="97"/>
      <c r="T29" s="97"/>
      <c r="U29" s="97"/>
      <c r="V29" s="97"/>
      <c r="W29" s="97"/>
      <c r="X29" s="97"/>
      <c r="Y29" s="97"/>
    </row>
    <row r="30" spans="1:25" ht="15" customHeight="1">
      <c r="A30" s="102" t="s">
        <v>266</v>
      </c>
      <c r="B30" s="97"/>
      <c r="C30" s="97"/>
      <c r="D30" s="97"/>
      <c r="E30" s="97"/>
      <c r="F30" s="97"/>
      <c r="G30" s="97"/>
      <c r="H30" s="97"/>
      <c r="I30" s="97"/>
      <c r="J30" s="97"/>
      <c r="K30" s="97"/>
      <c r="L30" s="97"/>
      <c r="M30" s="97"/>
      <c r="N30" s="97"/>
      <c r="O30" s="97"/>
      <c r="P30" s="97"/>
      <c r="Q30" s="97"/>
      <c r="R30" s="97"/>
      <c r="S30" s="97"/>
      <c r="T30" s="97"/>
      <c r="U30" s="97"/>
      <c r="V30" s="97"/>
      <c r="W30" s="97"/>
      <c r="X30" s="97"/>
      <c r="Y30" s="97"/>
    </row>
    <row r="31" spans="1:25" ht="15" customHeight="1">
      <c r="A31" s="102" t="s">
        <v>267</v>
      </c>
      <c r="B31" s="97"/>
      <c r="C31" s="97"/>
      <c r="D31" s="97"/>
      <c r="E31" s="97"/>
      <c r="F31" s="97"/>
      <c r="G31" s="97"/>
      <c r="H31" s="97"/>
      <c r="I31" s="97"/>
      <c r="J31" s="97"/>
      <c r="K31" s="97"/>
      <c r="L31" s="97"/>
      <c r="M31" s="97"/>
      <c r="N31" s="97"/>
      <c r="O31" s="97"/>
      <c r="P31" s="97"/>
      <c r="Q31" s="97"/>
      <c r="R31" s="97"/>
      <c r="S31" s="97"/>
      <c r="T31" s="97"/>
      <c r="U31" s="97"/>
      <c r="V31" s="97"/>
      <c r="W31" s="97"/>
      <c r="X31" s="97"/>
      <c r="Y31" s="97"/>
    </row>
    <row r="32" spans="1:25" ht="15" customHeight="1">
      <c r="A32" s="102" t="s">
        <v>147</v>
      </c>
      <c r="B32" s="97"/>
      <c r="C32" s="97"/>
      <c r="D32" s="97"/>
      <c r="E32" s="97"/>
      <c r="F32" s="97"/>
      <c r="G32" s="97"/>
      <c r="H32" s="97"/>
      <c r="I32" s="97"/>
      <c r="J32" s="97"/>
      <c r="K32" s="97"/>
      <c r="L32" s="97"/>
      <c r="M32" s="97"/>
      <c r="N32" s="97"/>
      <c r="O32" s="97"/>
      <c r="P32" s="97"/>
      <c r="Q32" s="97"/>
      <c r="R32" s="97"/>
      <c r="S32" s="97"/>
      <c r="T32" s="97"/>
      <c r="U32" s="97"/>
      <c r="V32" s="97"/>
      <c r="W32" s="97"/>
      <c r="X32" s="97"/>
      <c r="Y32" s="97"/>
    </row>
    <row r="33" spans="1:25" ht="15" customHeight="1">
      <c r="A33" s="102" t="s">
        <v>268</v>
      </c>
      <c r="B33" s="97"/>
      <c r="C33" s="97"/>
      <c r="D33" s="97"/>
      <c r="E33" s="97"/>
      <c r="F33" s="97"/>
      <c r="G33" s="97"/>
      <c r="H33" s="97"/>
      <c r="I33" s="97"/>
      <c r="J33" s="97"/>
      <c r="K33" s="97"/>
      <c r="L33" s="97"/>
      <c r="M33" s="97"/>
      <c r="N33" s="97"/>
      <c r="O33" s="97"/>
      <c r="P33" s="97"/>
      <c r="Q33" s="97"/>
      <c r="R33" s="97"/>
      <c r="S33" s="97"/>
      <c r="T33" s="97"/>
      <c r="U33" s="97"/>
      <c r="V33" s="97"/>
      <c r="W33" s="97"/>
      <c r="X33" s="97"/>
      <c r="Y33" s="97"/>
    </row>
    <row r="34" spans="1:25" ht="15" customHeight="1">
      <c r="A34" s="102" t="s">
        <v>269</v>
      </c>
      <c r="B34" s="97"/>
      <c r="C34" s="97"/>
      <c r="D34" s="97"/>
      <c r="E34" s="97"/>
      <c r="F34" s="97"/>
      <c r="G34" s="97"/>
      <c r="H34" s="97"/>
      <c r="I34" s="97"/>
      <c r="J34" s="97"/>
      <c r="K34" s="97"/>
      <c r="L34" s="97"/>
      <c r="M34" s="97"/>
      <c r="N34" s="97"/>
      <c r="O34" s="97"/>
      <c r="P34" s="97"/>
      <c r="Q34" s="97"/>
      <c r="R34" s="97"/>
      <c r="S34" s="97"/>
      <c r="T34" s="97"/>
      <c r="U34" s="97"/>
      <c r="V34" s="97"/>
      <c r="W34" s="97"/>
      <c r="X34" s="97"/>
      <c r="Y34" s="97"/>
    </row>
    <row r="35" spans="1:25" ht="15" customHeight="1">
      <c r="A35" s="102" t="s">
        <v>270</v>
      </c>
      <c r="B35" s="97"/>
      <c r="C35" s="97"/>
      <c r="D35" s="97"/>
      <c r="E35" s="97"/>
      <c r="F35" s="97"/>
      <c r="G35" s="97"/>
      <c r="H35" s="97"/>
      <c r="I35" s="97"/>
      <c r="J35" s="97"/>
      <c r="K35" s="97"/>
      <c r="L35" s="97"/>
      <c r="M35" s="97"/>
      <c r="N35" s="97"/>
      <c r="O35" s="97"/>
      <c r="P35" s="97"/>
      <c r="Q35" s="97"/>
      <c r="R35" s="97"/>
      <c r="S35" s="97"/>
      <c r="T35" s="97"/>
      <c r="U35" s="97"/>
      <c r="V35" s="97"/>
      <c r="W35" s="97"/>
      <c r="X35" s="97"/>
      <c r="Y35" s="97"/>
    </row>
    <row r="36" spans="1:25" ht="15" customHeight="1">
      <c r="A36" s="102" t="s">
        <v>109</v>
      </c>
      <c r="B36" s="97"/>
      <c r="C36" s="97"/>
      <c r="D36" s="97"/>
      <c r="E36" s="97"/>
      <c r="F36" s="97"/>
      <c r="G36" s="97"/>
      <c r="H36" s="97"/>
      <c r="I36" s="97"/>
      <c r="J36" s="97"/>
      <c r="K36" s="97"/>
      <c r="L36" s="97"/>
      <c r="M36" s="97"/>
      <c r="N36" s="97"/>
      <c r="O36" s="97"/>
      <c r="P36" s="97"/>
      <c r="Q36" s="97"/>
      <c r="R36" s="97"/>
      <c r="S36" s="97"/>
      <c r="T36" s="97"/>
      <c r="U36" s="97"/>
      <c r="V36" s="97"/>
      <c r="W36" s="97"/>
      <c r="X36" s="97"/>
      <c r="Y36" s="97"/>
    </row>
    <row r="37" spans="1:25" ht="14.25">
      <c r="A37" s="97"/>
      <c r="B37" s="97"/>
      <c r="C37" s="97"/>
      <c r="D37" s="97"/>
      <c r="E37" s="97"/>
      <c r="F37" s="97"/>
      <c r="G37" s="97"/>
      <c r="H37" s="97"/>
      <c r="I37" s="97"/>
      <c r="J37" s="97"/>
      <c r="K37" s="97"/>
      <c r="L37" s="97"/>
      <c r="M37" s="97"/>
      <c r="N37" s="97"/>
      <c r="O37" s="97"/>
      <c r="P37" s="97"/>
      <c r="Q37" s="97"/>
      <c r="R37" s="97"/>
      <c r="S37" s="97"/>
      <c r="T37" s="97"/>
      <c r="U37" s="97"/>
      <c r="V37" s="97"/>
      <c r="W37" s="97"/>
      <c r="X37" s="97"/>
      <c r="Y37" s="97"/>
    </row>
    <row r="38" spans="1:25" ht="28.5">
      <c r="A38" s="103" t="s">
        <v>271</v>
      </c>
      <c r="B38" s="104" t="s">
        <v>272</v>
      </c>
      <c r="C38" s="97"/>
      <c r="D38" s="97"/>
      <c r="E38" s="97"/>
      <c r="F38" s="97"/>
      <c r="G38" s="97"/>
      <c r="H38" s="97"/>
      <c r="I38" s="97"/>
      <c r="J38" s="97"/>
      <c r="K38" s="97"/>
      <c r="L38" s="97"/>
      <c r="M38" s="97"/>
      <c r="N38" s="97"/>
      <c r="O38" s="97"/>
      <c r="P38" s="97"/>
      <c r="Q38" s="97"/>
      <c r="R38" s="97"/>
      <c r="S38" s="97"/>
      <c r="T38" s="97"/>
      <c r="U38" s="97"/>
      <c r="V38" s="97"/>
      <c r="W38" s="97"/>
      <c r="X38" s="97"/>
      <c r="Y38" s="97"/>
    </row>
    <row r="39" spans="1:25" ht="14.25">
      <c r="A39" s="105" t="s">
        <v>273</v>
      </c>
      <c r="B39" s="99">
        <v>1131</v>
      </c>
      <c r="C39" s="97"/>
      <c r="D39" s="97"/>
      <c r="E39" s="97"/>
      <c r="F39" s="97"/>
      <c r="G39" s="97"/>
      <c r="H39" s="97"/>
      <c r="I39" s="97"/>
      <c r="J39" s="97"/>
      <c r="K39" s="97"/>
      <c r="L39" s="97"/>
      <c r="M39" s="97"/>
      <c r="N39" s="97"/>
      <c r="O39" s="97"/>
      <c r="P39" s="97"/>
      <c r="Q39" s="97"/>
      <c r="R39" s="97"/>
      <c r="S39" s="97"/>
      <c r="T39" s="97"/>
      <c r="U39" s="97"/>
      <c r="V39" s="97"/>
      <c r="W39" s="97"/>
      <c r="X39" s="97"/>
      <c r="Y39" s="97"/>
    </row>
    <row r="40" spans="1:25" ht="14.25">
      <c r="A40" s="99" t="s">
        <v>274</v>
      </c>
      <c r="B40" s="99">
        <v>2210</v>
      </c>
      <c r="C40" s="97"/>
      <c r="D40" s="97"/>
      <c r="E40" s="97"/>
      <c r="F40" s="97"/>
      <c r="G40" s="97"/>
      <c r="H40" s="97"/>
      <c r="I40" s="97"/>
      <c r="J40" s="97"/>
      <c r="K40" s="97"/>
      <c r="L40" s="97"/>
      <c r="M40" s="97"/>
      <c r="N40" s="97"/>
      <c r="O40" s="97"/>
      <c r="P40" s="97"/>
      <c r="Q40" s="97"/>
      <c r="R40" s="97"/>
      <c r="S40" s="97"/>
      <c r="T40" s="97"/>
      <c r="U40" s="97"/>
      <c r="V40" s="97"/>
      <c r="W40" s="97"/>
      <c r="X40" s="97"/>
      <c r="Y40" s="97"/>
    </row>
    <row r="41" spans="1:25" ht="14.25">
      <c r="A41" s="99" t="s">
        <v>275</v>
      </c>
      <c r="B41" s="99">
        <v>2240</v>
      </c>
      <c r="C41" s="97"/>
      <c r="D41" s="97"/>
      <c r="E41" s="97"/>
      <c r="F41" s="97"/>
      <c r="G41" s="97"/>
      <c r="H41" s="97"/>
      <c r="I41" s="97"/>
      <c r="J41" s="97"/>
      <c r="K41" s="97"/>
      <c r="L41" s="97"/>
      <c r="M41" s="97"/>
      <c r="N41" s="97"/>
      <c r="O41" s="97"/>
      <c r="P41" s="97"/>
      <c r="Q41" s="97"/>
      <c r="R41" s="97"/>
      <c r="S41" s="97"/>
      <c r="T41" s="97"/>
      <c r="U41" s="97"/>
      <c r="V41" s="97"/>
      <c r="W41" s="97"/>
      <c r="X41" s="97"/>
      <c r="Y41" s="97"/>
    </row>
    <row r="42" spans="1:25" ht="14.25">
      <c r="A42" s="99" t="s">
        <v>276</v>
      </c>
      <c r="B42" s="99" t="s">
        <v>277</v>
      </c>
      <c r="C42" s="97"/>
      <c r="D42" s="97"/>
      <c r="E42" s="97"/>
      <c r="F42" s="97"/>
      <c r="G42" s="97"/>
      <c r="H42" s="97"/>
      <c r="I42" s="97"/>
      <c r="J42" s="97"/>
      <c r="K42" s="97"/>
      <c r="L42" s="97"/>
      <c r="M42" s="97"/>
      <c r="N42" s="97"/>
      <c r="O42" s="97"/>
      <c r="P42" s="97"/>
      <c r="Q42" s="97"/>
      <c r="R42" s="97"/>
      <c r="S42" s="97"/>
      <c r="T42" s="97"/>
      <c r="U42" s="97"/>
      <c r="V42" s="97"/>
      <c r="W42" s="97"/>
      <c r="X42" s="97"/>
      <c r="Y42" s="97"/>
    </row>
    <row r="43" spans="1:25" ht="14.25">
      <c r="A43" s="106" t="s">
        <v>278</v>
      </c>
      <c r="B43" s="106">
        <v>2600</v>
      </c>
      <c r="C43" s="97"/>
      <c r="D43" s="97"/>
      <c r="E43" s="97"/>
      <c r="F43" s="97"/>
      <c r="G43" s="97"/>
      <c r="H43" s="97"/>
      <c r="I43" s="97"/>
      <c r="J43" s="97"/>
      <c r="K43" s="97"/>
      <c r="L43" s="97"/>
      <c r="M43" s="97"/>
      <c r="N43" s="97"/>
      <c r="O43" s="97"/>
      <c r="P43" s="97"/>
      <c r="Q43" s="97"/>
      <c r="R43" s="97"/>
      <c r="S43" s="97"/>
      <c r="T43" s="97"/>
      <c r="U43" s="97"/>
      <c r="V43" s="97"/>
      <c r="W43" s="97"/>
      <c r="X43" s="97"/>
      <c r="Y43" s="97"/>
    </row>
    <row r="44" spans="1:25" ht="14.25">
      <c r="A44" s="107"/>
      <c r="B44" s="108"/>
      <c r="C44" s="97"/>
      <c r="D44" s="97"/>
      <c r="E44" s="97"/>
      <c r="F44" s="97"/>
      <c r="G44" s="97"/>
      <c r="H44" s="97"/>
      <c r="I44" s="97"/>
      <c r="J44" s="97"/>
      <c r="K44" s="97"/>
      <c r="L44" s="97"/>
      <c r="M44" s="97"/>
      <c r="N44" s="97"/>
      <c r="O44" s="97"/>
      <c r="P44" s="97"/>
      <c r="Q44" s="97"/>
      <c r="R44" s="97"/>
      <c r="S44" s="97"/>
      <c r="T44" s="97"/>
      <c r="U44" s="97"/>
      <c r="V44" s="97"/>
      <c r="W44" s="97"/>
      <c r="X44" s="97"/>
      <c r="Y44" s="97"/>
    </row>
    <row r="45" spans="1:25" ht="28.5">
      <c r="A45" s="109" t="s">
        <v>279</v>
      </c>
      <c r="B45" s="110" t="s">
        <v>272</v>
      </c>
      <c r="C45" s="97"/>
      <c r="D45" s="97"/>
      <c r="E45" s="97"/>
      <c r="F45" s="97"/>
      <c r="G45" s="97"/>
      <c r="H45" s="97"/>
      <c r="I45" s="97"/>
      <c r="J45" s="97"/>
      <c r="K45" s="97"/>
      <c r="L45" s="97"/>
      <c r="M45" s="97"/>
      <c r="N45" s="97"/>
      <c r="O45" s="97"/>
      <c r="P45" s="97"/>
      <c r="Q45" s="97"/>
      <c r="R45" s="97"/>
      <c r="S45" s="97"/>
      <c r="T45" s="97"/>
      <c r="U45" s="97"/>
      <c r="V45" s="97"/>
      <c r="W45" s="97"/>
      <c r="X45" s="97"/>
      <c r="Y45" s="97"/>
    </row>
    <row r="46" spans="1:25" ht="14.25">
      <c r="A46" s="99" t="s">
        <v>280</v>
      </c>
      <c r="B46" s="99" t="s">
        <v>145</v>
      </c>
      <c r="C46" s="97"/>
      <c r="D46" s="97"/>
      <c r="E46" s="97"/>
      <c r="F46" s="97"/>
      <c r="G46" s="97"/>
      <c r="H46" s="97"/>
      <c r="I46" s="97"/>
      <c r="J46" s="97"/>
      <c r="K46" s="97"/>
      <c r="L46" s="97"/>
      <c r="M46" s="97"/>
      <c r="N46" s="97"/>
      <c r="O46" s="97"/>
      <c r="P46" s="97"/>
      <c r="Q46" s="97"/>
      <c r="R46" s="97"/>
      <c r="S46" s="97"/>
      <c r="T46" s="97"/>
      <c r="U46" s="97"/>
      <c r="V46" s="97"/>
      <c r="W46" s="97"/>
      <c r="X46" s="97"/>
      <c r="Y46" s="97"/>
    </row>
    <row r="47" spans="1:25" ht="14.25">
      <c r="A47" s="99" t="s">
        <v>281</v>
      </c>
      <c r="B47" s="99" t="s">
        <v>154</v>
      </c>
      <c r="C47" s="97"/>
      <c r="D47" s="97"/>
      <c r="E47" s="97"/>
      <c r="F47" s="97"/>
      <c r="G47" s="97"/>
      <c r="H47" s="97"/>
      <c r="I47" s="97"/>
      <c r="J47" s="97"/>
      <c r="K47" s="97"/>
      <c r="L47" s="97"/>
      <c r="M47" s="97"/>
      <c r="N47" s="97"/>
      <c r="O47" s="97"/>
      <c r="P47" s="97"/>
      <c r="Q47" s="97"/>
      <c r="R47" s="97"/>
      <c r="S47" s="97"/>
      <c r="T47" s="97"/>
      <c r="U47" s="97"/>
      <c r="V47" s="97"/>
      <c r="W47" s="97"/>
      <c r="X47" s="97"/>
      <c r="Y47" s="97"/>
    </row>
    <row r="48" spans="1:25" ht="14.25">
      <c r="A48" s="99" t="s">
        <v>282</v>
      </c>
      <c r="B48" s="99" t="s">
        <v>156</v>
      </c>
      <c r="C48" s="97"/>
      <c r="D48" s="97"/>
      <c r="E48" s="97"/>
      <c r="F48" s="97"/>
      <c r="G48" s="97"/>
      <c r="H48" s="97"/>
      <c r="I48" s="97"/>
      <c r="J48" s="97"/>
      <c r="K48" s="97"/>
      <c r="L48" s="97"/>
      <c r="M48" s="97"/>
      <c r="N48" s="97"/>
      <c r="O48" s="97"/>
      <c r="P48" s="97"/>
      <c r="Q48" s="97"/>
      <c r="R48" s="97"/>
      <c r="S48" s="97"/>
      <c r="T48" s="97"/>
      <c r="U48" s="97"/>
      <c r="V48" s="97"/>
      <c r="W48" s="97"/>
      <c r="X48" s="97"/>
      <c r="Y48" s="97"/>
    </row>
    <row r="49" spans="1:25" ht="14.25">
      <c r="A49" s="99" t="s">
        <v>283</v>
      </c>
      <c r="B49" s="99" t="s">
        <v>284</v>
      </c>
      <c r="C49" s="97"/>
      <c r="D49" s="97"/>
      <c r="E49" s="97"/>
      <c r="F49" s="97"/>
      <c r="G49" s="97"/>
      <c r="H49" s="97"/>
      <c r="I49" s="97"/>
      <c r="J49" s="97"/>
      <c r="K49" s="97"/>
      <c r="L49" s="97"/>
      <c r="M49" s="97"/>
      <c r="N49" s="97"/>
      <c r="O49" s="97"/>
      <c r="P49" s="97"/>
      <c r="Q49" s="97"/>
      <c r="R49" s="97"/>
      <c r="S49" s="97"/>
      <c r="T49" s="97"/>
      <c r="U49" s="97"/>
      <c r="V49" s="97"/>
      <c r="W49" s="97"/>
      <c r="X49" s="97"/>
      <c r="Y49" s="97"/>
    </row>
    <row r="50" spans="1:25" ht="14.25">
      <c r="A50" s="99" t="s">
        <v>285</v>
      </c>
      <c r="B50" s="99" t="s">
        <v>148</v>
      </c>
      <c r="C50" s="97"/>
      <c r="D50" s="97"/>
      <c r="E50" s="97"/>
      <c r="F50" s="97"/>
      <c r="G50" s="97"/>
      <c r="H50" s="97"/>
      <c r="I50" s="97"/>
      <c r="J50" s="97"/>
      <c r="K50" s="97"/>
      <c r="L50" s="97"/>
      <c r="M50" s="97"/>
      <c r="N50" s="97"/>
      <c r="O50" s="97"/>
      <c r="P50" s="97"/>
      <c r="Q50" s="97"/>
      <c r="R50" s="97"/>
      <c r="S50" s="97"/>
      <c r="T50" s="97"/>
      <c r="U50" s="97"/>
      <c r="V50" s="97"/>
      <c r="W50" s="97"/>
      <c r="X50" s="97"/>
      <c r="Y50" s="97"/>
    </row>
    <row r="51" spans="1:25" ht="14.25">
      <c r="A51" s="99" t="s">
        <v>286</v>
      </c>
      <c r="B51" s="99" t="s">
        <v>173</v>
      </c>
      <c r="C51" s="97"/>
      <c r="D51" s="97"/>
      <c r="E51" s="97"/>
      <c r="F51" s="97"/>
      <c r="G51" s="97"/>
      <c r="H51" s="97"/>
      <c r="I51" s="97"/>
      <c r="J51" s="97"/>
      <c r="K51" s="97"/>
      <c r="L51" s="97"/>
      <c r="M51" s="97"/>
      <c r="N51" s="97"/>
      <c r="O51" s="97"/>
      <c r="P51" s="97"/>
      <c r="Q51" s="97"/>
      <c r="R51" s="97"/>
      <c r="S51" s="97"/>
      <c r="T51" s="97"/>
      <c r="U51" s="97"/>
      <c r="V51" s="97"/>
      <c r="W51" s="97"/>
      <c r="X51" s="97"/>
      <c r="Y51" s="97"/>
    </row>
    <row r="52" spans="1:25" ht="14.25">
      <c r="A52" s="99" t="s">
        <v>287</v>
      </c>
      <c r="B52" s="99" t="s">
        <v>234</v>
      </c>
      <c r="C52" s="97"/>
      <c r="D52" s="97"/>
      <c r="E52" s="97"/>
      <c r="F52" s="97"/>
      <c r="G52" s="97"/>
      <c r="H52" s="97"/>
      <c r="I52" s="97"/>
      <c r="J52" s="97"/>
      <c r="K52" s="97"/>
      <c r="L52" s="97"/>
      <c r="M52" s="97"/>
      <c r="N52" s="97"/>
      <c r="O52" s="97"/>
      <c r="P52" s="97"/>
      <c r="Q52" s="97"/>
      <c r="R52" s="97"/>
      <c r="S52" s="97"/>
      <c r="T52" s="97"/>
      <c r="U52" s="97"/>
      <c r="V52" s="97"/>
      <c r="W52" s="97"/>
      <c r="X52" s="97"/>
      <c r="Y52" s="97"/>
    </row>
    <row r="53" spans="1:25" ht="14.25">
      <c r="A53" s="99" t="s">
        <v>288</v>
      </c>
      <c r="B53" s="99" t="s">
        <v>289</v>
      </c>
      <c r="C53" s="97"/>
      <c r="D53" s="97"/>
      <c r="E53" s="97"/>
      <c r="F53" s="97"/>
      <c r="G53" s="97"/>
      <c r="H53" s="97"/>
      <c r="I53" s="97"/>
      <c r="J53" s="97"/>
      <c r="K53" s="97"/>
      <c r="L53" s="97"/>
      <c r="M53" s="97"/>
      <c r="N53" s="97"/>
      <c r="O53" s="97"/>
      <c r="P53" s="97"/>
      <c r="Q53" s="97"/>
      <c r="R53" s="97"/>
      <c r="S53" s="97"/>
      <c r="T53" s="97"/>
      <c r="U53" s="97"/>
      <c r="V53" s="97"/>
      <c r="W53" s="97"/>
      <c r="X53" s="97"/>
      <c r="Y53" s="97"/>
    </row>
    <row r="54" spans="1:25" ht="14.25">
      <c r="A54" s="99" t="s">
        <v>290</v>
      </c>
      <c r="B54" s="99" t="s">
        <v>160</v>
      </c>
      <c r="C54" s="97"/>
      <c r="D54" s="97"/>
      <c r="E54" s="97"/>
      <c r="F54" s="97"/>
      <c r="G54" s="97"/>
      <c r="H54" s="97"/>
      <c r="I54" s="97"/>
      <c r="J54" s="97"/>
      <c r="K54" s="97"/>
      <c r="L54" s="97"/>
      <c r="M54" s="97"/>
      <c r="N54" s="97"/>
      <c r="O54" s="97"/>
      <c r="P54" s="97"/>
      <c r="Q54" s="97"/>
      <c r="R54" s="97"/>
      <c r="S54" s="97"/>
      <c r="T54" s="97"/>
      <c r="U54" s="97"/>
      <c r="V54" s="97"/>
      <c r="W54" s="97"/>
      <c r="X54" s="97"/>
      <c r="Y54" s="97"/>
    </row>
    <row r="55" spans="1:25" ht="14.25">
      <c r="A55" s="99" t="s">
        <v>291</v>
      </c>
      <c r="B55" s="99" t="s">
        <v>162</v>
      </c>
      <c r="C55" s="97"/>
      <c r="D55" s="97"/>
      <c r="E55" s="97"/>
      <c r="F55" s="97"/>
      <c r="G55" s="97"/>
      <c r="H55" s="97"/>
      <c r="I55" s="97"/>
      <c r="J55" s="97"/>
      <c r="K55" s="97"/>
      <c r="L55" s="97"/>
      <c r="M55" s="97"/>
      <c r="N55" s="97"/>
      <c r="O55" s="97"/>
      <c r="P55" s="97"/>
      <c r="Q55" s="97"/>
      <c r="R55" s="97"/>
      <c r="S55" s="97"/>
      <c r="T55" s="97"/>
      <c r="U55" s="97"/>
      <c r="V55" s="97"/>
      <c r="W55" s="97"/>
      <c r="X55" s="97"/>
      <c r="Y55" s="97"/>
    </row>
    <row r="56" spans="1:25" ht="14.25">
      <c r="A56" s="99" t="s">
        <v>292</v>
      </c>
      <c r="B56" s="99" t="s">
        <v>158</v>
      </c>
      <c r="C56" s="97"/>
      <c r="D56" s="97"/>
      <c r="E56" s="97"/>
      <c r="F56" s="97"/>
      <c r="G56" s="97"/>
      <c r="H56" s="97"/>
      <c r="I56" s="97"/>
      <c r="J56" s="97"/>
      <c r="K56" s="97"/>
      <c r="L56" s="97"/>
      <c r="M56" s="97"/>
      <c r="N56" s="97"/>
      <c r="O56" s="97"/>
      <c r="P56" s="97"/>
      <c r="Q56" s="97"/>
      <c r="R56" s="97"/>
      <c r="S56" s="97"/>
      <c r="T56" s="97"/>
      <c r="U56" s="97"/>
      <c r="V56" s="97"/>
      <c r="W56" s="97"/>
      <c r="X56" s="97"/>
      <c r="Y56" s="97"/>
    </row>
    <row r="57" spans="1:25" ht="14.25">
      <c r="A57" s="99" t="s">
        <v>293</v>
      </c>
      <c r="B57" s="99" t="s">
        <v>294</v>
      </c>
      <c r="C57" s="97"/>
      <c r="D57" s="97"/>
      <c r="E57" s="97"/>
      <c r="F57" s="97"/>
      <c r="G57" s="97"/>
      <c r="H57" s="97"/>
      <c r="I57" s="97"/>
      <c r="J57" s="97"/>
      <c r="K57" s="97"/>
      <c r="L57" s="97"/>
      <c r="M57" s="97"/>
      <c r="N57" s="97"/>
      <c r="O57" s="97"/>
      <c r="P57" s="97"/>
      <c r="Q57" s="97"/>
      <c r="R57" s="97"/>
      <c r="S57" s="97"/>
      <c r="T57" s="97"/>
      <c r="U57" s="97"/>
      <c r="V57" s="97"/>
      <c r="W57" s="97"/>
      <c r="X57" s="97"/>
      <c r="Y57" s="97"/>
    </row>
    <row r="58" spans="1:25" ht="14.25">
      <c r="A58" s="99" t="s">
        <v>295</v>
      </c>
      <c r="B58" s="99" t="s">
        <v>296</v>
      </c>
      <c r="C58" s="97"/>
      <c r="D58" s="97"/>
      <c r="E58" s="97"/>
      <c r="F58" s="97"/>
      <c r="G58" s="97"/>
      <c r="H58" s="97"/>
      <c r="I58" s="97"/>
      <c r="J58" s="97"/>
      <c r="K58" s="97"/>
      <c r="L58" s="97"/>
      <c r="M58" s="97"/>
      <c r="N58" s="97"/>
      <c r="O58" s="97"/>
      <c r="P58" s="97"/>
      <c r="Q58" s="97"/>
      <c r="R58" s="97"/>
      <c r="S58" s="97"/>
      <c r="T58" s="97"/>
      <c r="U58" s="97"/>
      <c r="V58" s="97"/>
      <c r="W58" s="97"/>
      <c r="X58" s="97"/>
      <c r="Y58" s="97"/>
    </row>
    <row r="59" spans="1:25" ht="14.25">
      <c r="A59" s="99" t="s">
        <v>297</v>
      </c>
      <c r="B59" s="99" t="s">
        <v>298</v>
      </c>
      <c r="C59" s="97"/>
      <c r="D59" s="97"/>
      <c r="E59" s="97"/>
      <c r="F59" s="97"/>
      <c r="G59" s="97"/>
      <c r="H59" s="97"/>
      <c r="I59" s="97"/>
      <c r="J59" s="97"/>
      <c r="K59" s="97"/>
      <c r="L59" s="97"/>
      <c r="M59" s="97"/>
      <c r="N59" s="97"/>
      <c r="O59" s="97"/>
      <c r="P59" s="97"/>
      <c r="Q59" s="97"/>
      <c r="R59" s="97"/>
      <c r="S59" s="97"/>
      <c r="T59" s="97"/>
      <c r="U59" s="97"/>
      <c r="V59" s="97"/>
      <c r="W59" s="97"/>
      <c r="X59" s="97"/>
      <c r="Y59" s="97"/>
    </row>
    <row r="60" spans="1:25" ht="14.25">
      <c r="A60" s="99" t="s">
        <v>299</v>
      </c>
      <c r="B60" s="99" t="s">
        <v>171</v>
      </c>
      <c r="C60" s="97"/>
      <c r="D60" s="97"/>
      <c r="E60" s="97"/>
      <c r="F60" s="97"/>
      <c r="G60" s="97"/>
      <c r="H60" s="97"/>
      <c r="I60" s="97"/>
      <c r="J60" s="97"/>
      <c r="K60" s="97"/>
      <c r="L60" s="97"/>
      <c r="M60" s="97"/>
      <c r="N60" s="97"/>
      <c r="O60" s="97"/>
      <c r="P60" s="97"/>
      <c r="Q60" s="97"/>
      <c r="R60" s="97"/>
      <c r="S60" s="97"/>
      <c r="T60" s="97"/>
      <c r="U60" s="97"/>
      <c r="V60" s="97"/>
      <c r="W60" s="97"/>
      <c r="X60" s="97"/>
      <c r="Y60" s="97"/>
    </row>
    <row r="61" spans="1:25" ht="14.25">
      <c r="A61" s="99" t="s">
        <v>300</v>
      </c>
      <c r="B61" s="99" t="s">
        <v>301</v>
      </c>
      <c r="C61" s="97"/>
      <c r="D61" s="97"/>
      <c r="E61" s="97"/>
      <c r="F61" s="97"/>
      <c r="G61" s="97"/>
      <c r="H61" s="97"/>
      <c r="I61" s="97"/>
      <c r="J61" s="97"/>
      <c r="K61" s="97"/>
      <c r="L61" s="97"/>
      <c r="M61" s="97"/>
      <c r="N61" s="97"/>
      <c r="O61" s="97"/>
      <c r="P61" s="97"/>
      <c r="Q61" s="97"/>
      <c r="R61" s="97"/>
      <c r="S61" s="97"/>
      <c r="T61" s="97"/>
      <c r="U61" s="97"/>
      <c r="V61" s="97"/>
      <c r="W61" s="97"/>
      <c r="X61" s="97"/>
      <c r="Y61" s="97"/>
    </row>
    <row r="62" spans="1:25" ht="14.25">
      <c r="A62" s="99" t="s">
        <v>302</v>
      </c>
      <c r="B62" s="99" t="s">
        <v>167</v>
      </c>
      <c r="C62" s="97"/>
      <c r="D62" s="97"/>
      <c r="E62" s="97"/>
      <c r="F62" s="97"/>
      <c r="G62" s="97"/>
      <c r="H62" s="97"/>
      <c r="I62" s="97"/>
      <c r="J62" s="97"/>
      <c r="K62" s="97"/>
      <c r="L62" s="97"/>
      <c r="M62" s="97"/>
      <c r="N62" s="97"/>
      <c r="O62" s="97"/>
      <c r="P62" s="97"/>
      <c r="Q62" s="97"/>
      <c r="R62" s="97"/>
      <c r="S62" s="97"/>
      <c r="T62" s="97"/>
      <c r="U62" s="97"/>
      <c r="V62" s="97"/>
      <c r="W62" s="97"/>
      <c r="X62" s="97"/>
      <c r="Y62" s="97"/>
    </row>
    <row r="63" spans="1:25" ht="14.25">
      <c r="A63" s="99" t="s">
        <v>303</v>
      </c>
      <c r="B63" s="99" t="s">
        <v>304</v>
      </c>
      <c r="C63" s="97"/>
      <c r="D63" s="97"/>
      <c r="E63" s="97"/>
      <c r="F63" s="97"/>
      <c r="G63" s="97"/>
      <c r="H63" s="97"/>
      <c r="I63" s="97"/>
      <c r="J63" s="97"/>
      <c r="K63" s="97"/>
      <c r="L63" s="97"/>
      <c r="M63" s="97"/>
      <c r="N63" s="97"/>
      <c r="O63" s="97"/>
      <c r="P63" s="97"/>
      <c r="Q63" s="97"/>
      <c r="R63" s="97"/>
      <c r="S63" s="97"/>
      <c r="T63" s="97"/>
      <c r="U63" s="97"/>
      <c r="V63" s="97"/>
      <c r="W63" s="97"/>
      <c r="X63" s="97"/>
      <c r="Y63" s="97"/>
    </row>
    <row r="64" spans="1:25" ht="14.25">
      <c r="A64" s="97"/>
      <c r="B64" s="97"/>
      <c r="C64" s="97"/>
      <c r="D64" s="97"/>
      <c r="E64" s="97"/>
      <c r="F64" s="97"/>
      <c r="G64" s="97"/>
      <c r="H64" s="97"/>
      <c r="I64" s="97"/>
      <c r="J64" s="97"/>
      <c r="K64" s="97"/>
      <c r="L64" s="97"/>
      <c r="M64" s="97"/>
      <c r="N64" s="97"/>
      <c r="O64" s="97"/>
      <c r="P64" s="97"/>
      <c r="Q64" s="97"/>
      <c r="R64" s="97"/>
      <c r="S64" s="97"/>
      <c r="T64" s="97"/>
      <c r="U64" s="97"/>
      <c r="V64" s="97"/>
      <c r="W64" s="97"/>
      <c r="X64" s="97"/>
      <c r="Y64" s="97"/>
    </row>
    <row r="65" spans="1:25" ht="28.5">
      <c r="A65" s="103" t="s">
        <v>305</v>
      </c>
      <c r="B65" s="101" t="s">
        <v>272</v>
      </c>
      <c r="C65" s="97"/>
      <c r="D65" s="97"/>
      <c r="E65" s="97"/>
      <c r="F65" s="97"/>
      <c r="G65" s="97"/>
      <c r="H65" s="97"/>
      <c r="I65" s="97"/>
      <c r="J65" s="97"/>
      <c r="K65" s="97"/>
      <c r="L65" s="97"/>
      <c r="M65" s="97"/>
      <c r="N65" s="97"/>
      <c r="O65" s="97"/>
      <c r="P65" s="97"/>
      <c r="Q65" s="97"/>
      <c r="R65" s="97"/>
      <c r="S65" s="97"/>
      <c r="T65" s="97"/>
      <c r="U65" s="97"/>
      <c r="V65" s="97"/>
      <c r="W65" s="97"/>
      <c r="X65" s="97"/>
      <c r="Y65" s="97"/>
    </row>
    <row r="66" spans="1:25" ht="14.25">
      <c r="A66" s="111" t="s">
        <v>306</v>
      </c>
      <c r="B66" s="99" t="s">
        <v>105</v>
      </c>
      <c r="C66" s="97"/>
      <c r="D66" s="97"/>
      <c r="E66" s="97"/>
      <c r="F66" s="97"/>
      <c r="G66" s="97"/>
      <c r="H66" s="97"/>
      <c r="I66" s="97"/>
      <c r="J66" s="97"/>
      <c r="K66" s="97"/>
      <c r="L66" s="97"/>
      <c r="M66" s="97"/>
      <c r="N66" s="97"/>
      <c r="O66" s="97"/>
      <c r="P66" s="97"/>
      <c r="Q66" s="97"/>
      <c r="R66" s="97"/>
      <c r="S66" s="97"/>
      <c r="T66" s="97"/>
      <c r="U66" s="97"/>
      <c r="V66" s="97"/>
      <c r="W66" s="97"/>
      <c r="X66" s="97"/>
      <c r="Y66" s="97"/>
    </row>
    <row r="67" spans="1:25" ht="14.25">
      <c r="A67" s="111" t="s">
        <v>307</v>
      </c>
      <c r="B67" s="99" t="s">
        <v>308</v>
      </c>
      <c r="C67" s="97"/>
      <c r="D67" s="97"/>
      <c r="E67" s="97"/>
      <c r="F67" s="97"/>
      <c r="G67" s="97"/>
      <c r="H67" s="97"/>
      <c r="I67" s="97"/>
      <c r="J67" s="97"/>
      <c r="K67" s="97"/>
      <c r="L67" s="97"/>
      <c r="M67" s="97"/>
      <c r="N67" s="97"/>
      <c r="O67" s="97"/>
      <c r="P67" s="97"/>
      <c r="Q67" s="97"/>
      <c r="R67" s="97"/>
      <c r="S67" s="97"/>
      <c r="T67" s="97"/>
      <c r="U67" s="97"/>
      <c r="V67" s="97"/>
      <c r="W67" s="97"/>
      <c r="X67" s="97"/>
      <c r="Y67" s="97"/>
    </row>
    <row r="68" spans="1:25" ht="14.25">
      <c r="A68" s="111" t="s">
        <v>309</v>
      </c>
      <c r="B68" s="99" t="s">
        <v>175</v>
      </c>
      <c r="C68" s="97"/>
      <c r="D68" s="97"/>
      <c r="E68" s="97"/>
      <c r="F68" s="97"/>
      <c r="G68" s="97"/>
      <c r="H68" s="97"/>
      <c r="I68" s="97"/>
      <c r="J68" s="97"/>
      <c r="K68" s="97"/>
      <c r="L68" s="97"/>
      <c r="M68" s="97"/>
      <c r="N68" s="97"/>
      <c r="O68" s="97"/>
      <c r="P68" s="97"/>
      <c r="Q68" s="97"/>
      <c r="R68" s="97"/>
      <c r="S68" s="97"/>
      <c r="T68" s="97"/>
      <c r="U68" s="97"/>
      <c r="V68" s="97"/>
      <c r="W68" s="97"/>
      <c r="X68" s="97"/>
      <c r="Y68" s="97"/>
    </row>
    <row r="69" spans="1:25" ht="14.25">
      <c r="A69" s="111" t="s">
        <v>310</v>
      </c>
      <c r="B69" s="99" t="s">
        <v>311</v>
      </c>
      <c r="C69" s="97"/>
      <c r="D69" s="97"/>
      <c r="E69" s="97"/>
      <c r="F69" s="97"/>
      <c r="G69" s="97"/>
      <c r="H69" s="97"/>
      <c r="I69" s="97"/>
      <c r="J69" s="97"/>
      <c r="K69" s="97"/>
      <c r="L69" s="97"/>
      <c r="M69" s="97"/>
      <c r="N69" s="97"/>
      <c r="O69" s="97"/>
      <c r="P69" s="97"/>
      <c r="Q69" s="97"/>
      <c r="R69" s="97"/>
      <c r="S69" s="97"/>
      <c r="T69" s="97"/>
      <c r="U69" s="97"/>
      <c r="V69" s="97"/>
      <c r="W69" s="97"/>
      <c r="X69" s="97"/>
      <c r="Y69" s="97"/>
    </row>
    <row r="70" spans="1:25" ht="14.25">
      <c r="A70" s="111" t="s">
        <v>312</v>
      </c>
      <c r="B70" s="99" t="s">
        <v>313</v>
      </c>
      <c r="C70" s="97"/>
      <c r="D70" s="97"/>
      <c r="E70" s="97"/>
      <c r="F70" s="97"/>
      <c r="G70" s="97"/>
      <c r="H70" s="97"/>
      <c r="I70" s="97"/>
      <c r="J70" s="97"/>
      <c r="K70" s="97"/>
      <c r="L70" s="97"/>
      <c r="M70" s="97"/>
      <c r="N70" s="97"/>
      <c r="O70" s="97"/>
      <c r="P70" s="97"/>
      <c r="Q70" s="97"/>
      <c r="R70" s="97"/>
      <c r="S70" s="97"/>
      <c r="T70" s="97"/>
      <c r="U70" s="97"/>
      <c r="V70" s="97"/>
      <c r="W70" s="97"/>
      <c r="X70" s="97"/>
      <c r="Y70" s="97"/>
    </row>
    <row r="71" spans="1:25" ht="14.25">
      <c r="A71" s="111" t="s">
        <v>314</v>
      </c>
      <c r="B71" s="99" t="s">
        <v>315</v>
      </c>
      <c r="C71" s="97"/>
      <c r="D71" s="97"/>
      <c r="E71" s="97"/>
      <c r="F71" s="97"/>
      <c r="G71" s="97"/>
      <c r="H71" s="97"/>
      <c r="I71" s="97"/>
      <c r="J71" s="97"/>
      <c r="K71" s="97"/>
      <c r="L71" s="97"/>
      <c r="M71" s="97"/>
      <c r="N71" s="97"/>
      <c r="O71" s="97"/>
      <c r="P71" s="97"/>
      <c r="Q71" s="97"/>
      <c r="R71" s="97"/>
      <c r="S71" s="97"/>
      <c r="T71" s="97"/>
      <c r="U71" s="97"/>
      <c r="V71" s="97"/>
      <c r="W71" s="97"/>
      <c r="X71" s="97"/>
      <c r="Y71" s="97"/>
    </row>
    <row r="72" spans="1:25" ht="14.25">
      <c r="A72" s="97"/>
      <c r="B72" s="97"/>
      <c r="C72" s="97"/>
      <c r="D72" s="97"/>
      <c r="E72" s="97"/>
      <c r="F72" s="97"/>
      <c r="G72" s="97"/>
      <c r="H72" s="97"/>
      <c r="I72" s="97"/>
      <c r="J72" s="97"/>
      <c r="K72" s="97"/>
      <c r="L72" s="97"/>
      <c r="M72" s="97"/>
      <c r="N72" s="97"/>
      <c r="O72" s="97"/>
      <c r="P72" s="97"/>
      <c r="Q72" s="97"/>
      <c r="R72" s="97"/>
      <c r="S72" s="97"/>
      <c r="T72" s="97"/>
      <c r="U72" s="97"/>
      <c r="V72" s="97"/>
      <c r="W72" s="97"/>
      <c r="X72" s="97"/>
      <c r="Y72" s="97"/>
    </row>
    <row r="73" spans="1:25" ht="28.5">
      <c r="A73" s="103" t="s">
        <v>316</v>
      </c>
      <c r="B73" s="101" t="s">
        <v>244</v>
      </c>
      <c r="C73" s="97"/>
      <c r="D73" s="97"/>
      <c r="E73" s="97"/>
      <c r="F73" s="97"/>
      <c r="G73" s="97"/>
      <c r="H73" s="97"/>
      <c r="I73" s="97"/>
      <c r="J73" s="97"/>
      <c r="K73" s="97"/>
      <c r="L73" s="97"/>
      <c r="M73" s="97"/>
      <c r="N73" s="97"/>
      <c r="O73" s="97"/>
      <c r="P73" s="97"/>
      <c r="Q73" s="97"/>
      <c r="R73" s="97"/>
      <c r="S73" s="97"/>
      <c r="T73" s="97"/>
      <c r="U73" s="97"/>
      <c r="V73" s="97"/>
      <c r="W73" s="97"/>
      <c r="X73" s="97"/>
      <c r="Y73" s="97"/>
    </row>
    <row r="74" spans="1:25" ht="14.25">
      <c r="A74" s="99" t="s">
        <v>317</v>
      </c>
      <c r="B74" s="99" t="s">
        <v>106</v>
      </c>
      <c r="C74" s="97"/>
      <c r="D74" s="97"/>
      <c r="E74" s="97"/>
      <c r="F74" s="97"/>
      <c r="G74" s="97"/>
      <c r="H74" s="97"/>
      <c r="I74" s="97"/>
      <c r="J74" s="97"/>
      <c r="K74" s="97"/>
      <c r="L74" s="97"/>
      <c r="M74" s="97"/>
      <c r="N74" s="97"/>
      <c r="O74" s="97"/>
      <c r="P74" s="97"/>
      <c r="Q74" s="97"/>
      <c r="R74" s="97"/>
      <c r="S74" s="97"/>
      <c r="T74" s="97"/>
      <c r="U74" s="97"/>
      <c r="V74" s="97"/>
      <c r="W74" s="97"/>
      <c r="X74" s="97"/>
      <c r="Y74" s="97"/>
    </row>
    <row r="75" spans="1:25" ht="14.25">
      <c r="A75" s="99" t="s">
        <v>318</v>
      </c>
      <c r="B75" s="99" t="s">
        <v>319</v>
      </c>
      <c r="C75" s="97"/>
      <c r="D75" s="97"/>
      <c r="E75" s="97"/>
      <c r="F75" s="97"/>
      <c r="G75" s="97"/>
      <c r="H75" s="97"/>
      <c r="I75" s="97"/>
      <c r="J75" s="97"/>
      <c r="K75" s="97"/>
      <c r="L75" s="97"/>
      <c r="M75" s="97"/>
      <c r="N75" s="97"/>
      <c r="O75" s="97"/>
      <c r="P75" s="97"/>
      <c r="Q75" s="97"/>
      <c r="R75" s="97"/>
      <c r="S75" s="97"/>
      <c r="T75" s="97"/>
      <c r="U75" s="97"/>
      <c r="V75" s="97"/>
      <c r="W75" s="97"/>
      <c r="X75" s="97"/>
      <c r="Y75" s="97"/>
    </row>
    <row r="76" spans="1:25" ht="14.25">
      <c r="A76" s="99" t="s">
        <v>320</v>
      </c>
      <c r="B76" s="99" t="s">
        <v>134</v>
      </c>
      <c r="C76" s="97"/>
      <c r="D76" s="97"/>
      <c r="E76" s="97"/>
      <c r="F76" s="97"/>
      <c r="G76" s="97"/>
      <c r="H76" s="97"/>
      <c r="I76" s="97"/>
      <c r="J76" s="97"/>
      <c r="K76" s="97"/>
      <c r="L76" s="97"/>
      <c r="M76" s="97"/>
      <c r="N76" s="97"/>
      <c r="O76" s="97"/>
      <c r="P76" s="97"/>
      <c r="Q76" s="97"/>
      <c r="R76" s="97"/>
      <c r="S76" s="97"/>
      <c r="T76" s="97"/>
      <c r="U76" s="97"/>
      <c r="V76" s="97"/>
      <c r="W76" s="97"/>
      <c r="X76" s="97"/>
      <c r="Y76" s="97"/>
    </row>
    <row r="77" spans="1:25" ht="14.25">
      <c r="A77" s="99" t="s">
        <v>321</v>
      </c>
      <c r="B77" s="99" t="s">
        <v>110</v>
      </c>
      <c r="C77" s="97"/>
      <c r="D77" s="97"/>
      <c r="E77" s="97"/>
      <c r="F77" s="97"/>
      <c r="G77" s="97"/>
      <c r="H77" s="97"/>
      <c r="I77" s="97"/>
      <c r="J77" s="97"/>
      <c r="K77" s="97"/>
      <c r="L77" s="97"/>
      <c r="M77" s="97"/>
      <c r="N77" s="97"/>
      <c r="O77" s="97"/>
      <c r="P77" s="97"/>
      <c r="Q77" s="97"/>
      <c r="R77" s="97"/>
      <c r="S77" s="97"/>
      <c r="T77" s="97"/>
      <c r="U77" s="97"/>
      <c r="V77" s="97"/>
      <c r="W77" s="97"/>
      <c r="X77" s="97"/>
      <c r="Y77" s="97"/>
    </row>
    <row r="78" spans="1:25" ht="14.25">
      <c r="A78" s="99" t="s">
        <v>322</v>
      </c>
      <c r="B78" s="99" t="s">
        <v>119</v>
      </c>
      <c r="C78" s="97"/>
      <c r="D78" s="97"/>
      <c r="E78" s="97"/>
      <c r="F78" s="97"/>
      <c r="G78" s="97"/>
      <c r="H78" s="97"/>
      <c r="I78" s="97"/>
      <c r="J78" s="97"/>
      <c r="K78" s="97"/>
      <c r="L78" s="97"/>
      <c r="M78" s="97"/>
      <c r="N78" s="97"/>
      <c r="O78" s="97"/>
      <c r="P78" s="97"/>
      <c r="Q78" s="97"/>
      <c r="R78" s="97"/>
      <c r="S78" s="97"/>
      <c r="T78" s="97"/>
      <c r="U78" s="97"/>
      <c r="V78" s="97"/>
      <c r="W78" s="97"/>
      <c r="X78" s="97"/>
      <c r="Y78" s="97"/>
    </row>
    <row r="79" spans="1:25" ht="14.25">
      <c r="A79" s="97"/>
      <c r="B79" s="97"/>
      <c r="C79" s="97"/>
      <c r="D79" s="97"/>
      <c r="E79" s="97"/>
      <c r="F79" s="97"/>
      <c r="G79" s="97"/>
      <c r="H79" s="97"/>
      <c r="I79" s="97"/>
      <c r="J79" s="97"/>
      <c r="K79" s="97"/>
      <c r="L79" s="97"/>
      <c r="M79" s="97"/>
      <c r="N79" s="97"/>
      <c r="O79" s="97"/>
      <c r="P79" s="97"/>
      <c r="Q79" s="97"/>
      <c r="R79" s="97"/>
      <c r="S79" s="97"/>
      <c r="T79" s="97"/>
      <c r="U79" s="97"/>
      <c r="V79" s="97"/>
      <c r="W79" s="97"/>
      <c r="X79" s="97"/>
      <c r="Y79" s="97"/>
    </row>
    <row r="80" spans="1:25" ht="28.5">
      <c r="A80" s="112" t="s">
        <v>323</v>
      </c>
      <c r="B80" s="113" t="s">
        <v>244</v>
      </c>
      <c r="C80" s="97"/>
      <c r="D80" s="97"/>
      <c r="E80" s="97"/>
      <c r="F80" s="97"/>
      <c r="G80" s="97"/>
      <c r="H80" s="97"/>
      <c r="I80" s="97"/>
      <c r="J80" s="97"/>
      <c r="K80" s="97"/>
      <c r="L80" s="97"/>
      <c r="M80" s="97"/>
      <c r="N80" s="97"/>
      <c r="O80" s="97"/>
      <c r="P80" s="97"/>
      <c r="Q80" s="97"/>
      <c r="R80" s="97"/>
      <c r="S80" s="97"/>
      <c r="T80" s="97"/>
      <c r="U80" s="97"/>
      <c r="V80" s="97"/>
      <c r="W80" s="97"/>
      <c r="X80" s="97"/>
      <c r="Y80" s="97"/>
    </row>
    <row r="81" spans="1:25" ht="14.25">
      <c r="A81" s="98" t="s">
        <v>324</v>
      </c>
      <c r="B81" s="98">
        <v>111</v>
      </c>
      <c r="C81" s="97"/>
      <c r="D81" s="97"/>
      <c r="E81" s="97"/>
      <c r="F81" s="97"/>
      <c r="G81" s="97"/>
      <c r="H81" s="97"/>
      <c r="I81" s="97"/>
      <c r="J81" s="97"/>
      <c r="K81" s="97"/>
      <c r="L81" s="97"/>
      <c r="M81" s="97"/>
      <c r="N81" s="97"/>
      <c r="O81" s="97"/>
      <c r="P81" s="97"/>
      <c r="Q81" s="97"/>
      <c r="R81" s="97"/>
      <c r="S81" s="97"/>
      <c r="T81" s="97"/>
      <c r="U81" s="97"/>
      <c r="V81" s="97"/>
      <c r="W81" s="97"/>
      <c r="X81" s="97"/>
      <c r="Y81" s="97"/>
    </row>
    <row r="82" spans="1:25" ht="14.25">
      <c r="A82" s="98" t="s">
        <v>325</v>
      </c>
      <c r="B82" s="98">
        <v>112</v>
      </c>
      <c r="C82" s="97"/>
      <c r="D82" s="97"/>
      <c r="E82" s="97"/>
      <c r="F82" s="97"/>
      <c r="G82" s="97"/>
      <c r="H82" s="97"/>
      <c r="I82" s="97"/>
      <c r="J82" s="97"/>
      <c r="K82" s="97"/>
      <c r="L82" s="97"/>
      <c r="M82" s="97"/>
      <c r="N82" s="97"/>
      <c r="O82" s="97"/>
      <c r="P82" s="97"/>
      <c r="Q82" s="97"/>
      <c r="R82" s="97"/>
      <c r="S82" s="97"/>
      <c r="T82" s="97"/>
      <c r="U82" s="97"/>
      <c r="V82" s="97"/>
      <c r="W82" s="97"/>
      <c r="X82" s="97"/>
      <c r="Y82" s="97"/>
    </row>
    <row r="83" spans="1:25" ht="28.5">
      <c r="A83" s="98" t="s">
        <v>326</v>
      </c>
      <c r="B83" s="98" t="s">
        <v>327</v>
      </c>
      <c r="C83" s="97"/>
      <c r="D83" s="97"/>
      <c r="E83" s="97"/>
      <c r="F83" s="97"/>
      <c r="G83" s="97"/>
      <c r="H83" s="97"/>
      <c r="I83" s="97"/>
      <c r="J83" s="97"/>
      <c r="K83" s="97"/>
      <c r="L83" s="97"/>
      <c r="M83" s="97"/>
      <c r="N83" s="97"/>
      <c r="O83" s="97"/>
      <c r="P83" s="97"/>
      <c r="Q83" s="97"/>
      <c r="R83" s="97"/>
      <c r="S83" s="97"/>
      <c r="T83" s="97"/>
      <c r="U83" s="97"/>
      <c r="V83" s="97"/>
      <c r="W83" s="97"/>
      <c r="X83" s="97"/>
      <c r="Y83" s="97"/>
    </row>
    <row r="84" spans="1:25" ht="14.25">
      <c r="A84" s="98" t="s">
        <v>328</v>
      </c>
      <c r="B84" s="98">
        <v>113</v>
      </c>
      <c r="C84" s="97"/>
      <c r="D84" s="97"/>
      <c r="E84" s="97"/>
      <c r="F84" s="97"/>
      <c r="G84" s="97"/>
      <c r="H84" s="97"/>
      <c r="I84" s="97"/>
      <c r="J84" s="97"/>
      <c r="K84" s="97"/>
      <c r="L84" s="97"/>
      <c r="M84" s="97"/>
      <c r="N84" s="97"/>
      <c r="O84" s="97"/>
      <c r="P84" s="97"/>
      <c r="Q84" s="97"/>
      <c r="R84" s="97"/>
      <c r="S84" s="97"/>
      <c r="T84" s="97"/>
      <c r="U84" s="97"/>
      <c r="V84" s="97"/>
      <c r="W84" s="97"/>
      <c r="X84" s="97"/>
      <c r="Y84" s="97"/>
    </row>
    <row r="85" spans="1:25" ht="42.75">
      <c r="A85" s="98" t="s">
        <v>329</v>
      </c>
      <c r="B85" s="98" t="s">
        <v>330</v>
      </c>
      <c r="C85" s="97"/>
      <c r="D85" s="97"/>
      <c r="E85" s="97"/>
      <c r="F85" s="97"/>
      <c r="G85" s="97"/>
      <c r="H85" s="97"/>
      <c r="I85" s="97"/>
      <c r="J85" s="97"/>
      <c r="K85" s="97"/>
      <c r="L85" s="97"/>
      <c r="M85" s="97"/>
      <c r="N85" s="97"/>
      <c r="O85" s="97"/>
      <c r="P85" s="97"/>
      <c r="Q85" s="97"/>
      <c r="R85" s="97"/>
      <c r="S85" s="97"/>
      <c r="T85" s="97"/>
      <c r="U85" s="97"/>
      <c r="V85" s="97"/>
      <c r="W85" s="97"/>
      <c r="X85" s="97"/>
      <c r="Y85" s="97"/>
    </row>
    <row r="86" spans="1:25" ht="15" customHeight="1">
      <c r="A86" s="98" t="s">
        <v>331</v>
      </c>
      <c r="B86" s="98" t="s">
        <v>332</v>
      </c>
      <c r="C86" s="97"/>
      <c r="D86" s="97"/>
      <c r="E86" s="97"/>
      <c r="F86" s="97"/>
      <c r="G86" s="97"/>
      <c r="H86" s="97"/>
      <c r="I86" s="97"/>
      <c r="J86" s="97"/>
      <c r="K86" s="97"/>
      <c r="L86" s="97"/>
      <c r="M86" s="97"/>
      <c r="N86" s="97"/>
      <c r="O86" s="97"/>
      <c r="P86" s="97"/>
      <c r="Q86" s="97"/>
      <c r="R86" s="97"/>
      <c r="S86" s="97"/>
      <c r="T86" s="97"/>
      <c r="U86" s="97"/>
      <c r="V86" s="97"/>
      <c r="W86" s="97"/>
      <c r="X86" s="97"/>
      <c r="Y86" s="97"/>
    </row>
    <row r="87" spans="1:25" ht="15" customHeight="1">
      <c r="A87" s="98" t="s">
        <v>333</v>
      </c>
      <c r="B87" s="98" t="s">
        <v>122</v>
      </c>
      <c r="C87" s="97"/>
      <c r="D87" s="97"/>
      <c r="E87" s="97"/>
      <c r="F87" s="97"/>
      <c r="G87" s="97"/>
      <c r="H87" s="97"/>
      <c r="I87" s="97"/>
      <c r="J87" s="97"/>
      <c r="K87" s="97"/>
      <c r="L87" s="97"/>
      <c r="M87" s="97"/>
      <c r="N87" s="97"/>
      <c r="O87" s="97"/>
      <c r="P87" s="97"/>
      <c r="Q87" s="97"/>
      <c r="R87" s="97"/>
      <c r="S87" s="97"/>
      <c r="T87" s="97"/>
      <c r="U87" s="97"/>
      <c r="V87" s="97"/>
      <c r="W87" s="97"/>
      <c r="X87" s="97"/>
      <c r="Y87" s="97"/>
    </row>
    <row r="88" spans="1:25" ht="28.5">
      <c r="A88" s="98" t="s">
        <v>334</v>
      </c>
      <c r="B88" s="98" t="s">
        <v>127</v>
      </c>
      <c r="C88" s="97"/>
      <c r="D88" s="97"/>
      <c r="E88" s="97"/>
      <c r="F88" s="97"/>
      <c r="G88" s="97"/>
      <c r="H88" s="97"/>
      <c r="I88" s="97"/>
      <c r="J88" s="97"/>
      <c r="K88" s="97"/>
      <c r="L88" s="97"/>
      <c r="M88" s="97"/>
      <c r="N88" s="97"/>
      <c r="O88" s="97"/>
      <c r="P88" s="97"/>
      <c r="Q88" s="97"/>
      <c r="R88" s="97"/>
      <c r="S88" s="97"/>
      <c r="T88" s="97"/>
      <c r="U88" s="97"/>
      <c r="V88" s="97"/>
      <c r="W88" s="97"/>
      <c r="X88" s="97"/>
      <c r="Y88" s="97"/>
    </row>
    <row r="89" spans="1:25" ht="15" customHeight="1">
      <c r="A89" s="98" t="s">
        <v>335</v>
      </c>
      <c r="B89" s="98" t="s">
        <v>140</v>
      </c>
      <c r="C89" s="97"/>
      <c r="D89" s="97"/>
      <c r="E89" s="97"/>
      <c r="F89" s="97"/>
      <c r="G89" s="97"/>
      <c r="H89" s="97"/>
      <c r="I89" s="97"/>
      <c r="J89" s="97"/>
      <c r="K89" s="97"/>
      <c r="L89" s="97"/>
      <c r="M89" s="97"/>
      <c r="N89" s="97"/>
      <c r="O89" s="97"/>
      <c r="P89" s="97"/>
      <c r="Q89" s="97"/>
      <c r="R89" s="97"/>
      <c r="S89" s="97"/>
      <c r="T89" s="97"/>
      <c r="U89" s="97"/>
      <c r="V89" s="97"/>
      <c r="W89" s="97"/>
      <c r="X89" s="97"/>
      <c r="Y89" s="97"/>
    </row>
    <row r="90" spans="1:25" ht="28.5">
      <c r="A90" s="98" t="s">
        <v>336</v>
      </c>
      <c r="B90" s="98">
        <v>410</v>
      </c>
      <c r="C90" s="97"/>
      <c r="D90" s="97"/>
      <c r="E90" s="97"/>
      <c r="F90" s="97"/>
      <c r="G90" s="97"/>
      <c r="H90" s="97"/>
      <c r="I90" s="97"/>
      <c r="J90" s="97"/>
      <c r="K90" s="97"/>
      <c r="L90" s="97"/>
      <c r="M90" s="97"/>
      <c r="N90" s="97"/>
      <c r="O90" s="97"/>
      <c r="P90" s="97"/>
      <c r="Q90" s="97"/>
      <c r="R90" s="97"/>
      <c r="S90" s="97"/>
      <c r="T90" s="97"/>
      <c r="U90" s="97"/>
      <c r="V90" s="97"/>
      <c r="W90" s="97"/>
      <c r="X90" s="97"/>
      <c r="Y90" s="97"/>
    </row>
    <row r="91" spans="1:25" ht="42.75">
      <c r="A91" s="98" t="s">
        <v>337</v>
      </c>
      <c r="B91" s="98">
        <v>460</v>
      </c>
      <c r="C91" s="97"/>
      <c r="D91" s="97"/>
      <c r="E91" s="97"/>
      <c r="F91" s="97"/>
      <c r="G91" s="97"/>
      <c r="H91" s="97"/>
      <c r="I91" s="97"/>
      <c r="J91" s="97"/>
      <c r="K91" s="97"/>
      <c r="L91" s="97"/>
      <c r="M91" s="97"/>
      <c r="N91" s="97"/>
      <c r="O91" s="97"/>
      <c r="P91" s="97"/>
      <c r="Q91" s="97"/>
      <c r="R91" s="97"/>
      <c r="S91" s="97"/>
      <c r="T91" s="97"/>
      <c r="U91" s="97"/>
      <c r="V91" s="97"/>
      <c r="W91" s="97"/>
      <c r="X91" s="97"/>
      <c r="Y91" s="97"/>
    </row>
    <row r="92" spans="1:25" ht="28.5">
      <c r="A92" s="98" t="s">
        <v>338</v>
      </c>
      <c r="B92" s="98">
        <v>470</v>
      </c>
      <c r="C92" s="97"/>
      <c r="D92" s="97"/>
      <c r="E92" s="97"/>
      <c r="F92" s="97"/>
      <c r="G92" s="97"/>
      <c r="H92" s="97"/>
      <c r="I92" s="97"/>
      <c r="J92" s="97"/>
      <c r="K92" s="97"/>
      <c r="L92" s="97"/>
      <c r="M92" s="97"/>
      <c r="N92" s="97"/>
      <c r="O92" s="97"/>
      <c r="P92" s="97"/>
      <c r="Q92" s="97"/>
      <c r="R92" s="97"/>
      <c r="S92" s="97"/>
      <c r="T92" s="97"/>
      <c r="U92" s="97"/>
      <c r="V92" s="97"/>
      <c r="W92" s="97"/>
      <c r="X92" s="97"/>
      <c r="Y92" s="97"/>
    </row>
    <row r="93" spans="1:25" ht="28.5">
      <c r="A93" s="98" t="s">
        <v>339</v>
      </c>
      <c r="B93" s="98">
        <v>480</v>
      </c>
      <c r="C93" s="97"/>
      <c r="D93" s="97"/>
      <c r="E93" s="97"/>
      <c r="F93" s="97"/>
      <c r="G93" s="97"/>
      <c r="H93" s="97"/>
      <c r="I93" s="97"/>
      <c r="J93" s="97"/>
      <c r="K93" s="97"/>
      <c r="L93" s="97"/>
      <c r="M93" s="97"/>
      <c r="N93" s="97"/>
      <c r="O93" s="97"/>
      <c r="P93" s="97"/>
      <c r="Q93" s="97"/>
      <c r="R93" s="97"/>
      <c r="S93" s="97"/>
      <c r="T93" s="97"/>
      <c r="U93" s="97"/>
      <c r="V93" s="97"/>
      <c r="W93" s="97"/>
      <c r="X93" s="97"/>
      <c r="Y93" s="97"/>
    </row>
    <row r="94" spans="1:25" ht="15" customHeight="1">
      <c r="A94" s="98" t="s">
        <v>340</v>
      </c>
      <c r="B94" s="98" t="s">
        <v>236</v>
      </c>
      <c r="C94" s="97"/>
      <c r="D94" s="97"/>
      <c r="E94" s="97"/>
      <c r="F94" s="97"/>
      <c r="G94" s="97"/>
      <c r="H94" s="97"/>
      <c r="I94" s="97"/>
      <c r="J94" s="97"/>
      <c r="K94" s="97"/>
      <c r="L94" s="97"/>
      <c r="M94" s="97"/>
      <c r="N94" s="97"/>
      <c r="O94" s="97"/>
      <c r="P94" s="97"/>
      <c r="Q94" s="97"/>
      <c r="R94" s="97"/>
      <c r="S94" s="97"/>
      <c r="T94" s="97"/>
      <c r="U94" s="97"/>
      <c r="V94" s="97"/>
      <c r="W94" s="97"/>
      <c r="X94" s="97"/>
      <c r="Y94" s="97"/>
    </row>
    <row r="95" spans="1:25" ht="15" customHeight="1">
      <c r="A95" s="98" t="s">
        <v>341</v>
      </c>
      <c r="B95" s="98" t="s">
        <v>342</v>
      </c>
      <c r="C95" s="97"/>
      <c r="D95" s="97"/>
      <c r="E95" s="97"/>
      <c r="F95" s="97"/>
      <c r="G95" s="97"/>
      <c r="H95" s="97"/>
      <c r="I95" s="97"/>
      <c r="J95" s="97"/>
      <c r="K95" s="97"/>
      <c r="L95" s="97"/>
      <c r="M95" s="97"/>
      <c r="N95" s="97"/>
      <c r="O95" s="97"/>
      <c r="P95" s="97"/>
      <c r="Q95" s="97"/>
      <c r="R95" s="97"/>
      <c r="S95" s="97"/>
      <c r="T95" s="97"/>
      <c r="U95" s="97"/>
      <c r="V95" s="97"/>
      <c r="W95" s="97"/>
      <c r="X95" s="97"/>
      <c r="Y95" s="97"/>
    </row>
    <row r="96" spans="1:25" ht="15" customHeight="1">
      <c r="A96" s="98" t="s">
        <v>343</v>
      </c>
      <c r="B96" s="98" t="s">
        <v>344</v>
      </c>
      <c r="C96" s="97"/>
      <c r="D96" s="97"/>
      <c r="E96" s="97"/>
      <c r="F96" s="97"/>
      <c r="G96" s="97"/>
      <c r="H96" s="97"/>
      <c r="I96" s="97"/>
      <c r="J96" s="97"/>
      <c r="K96" s="97"/>
      <c r="L96" s="97"/>
      <c r="M96" s="97"/>
      <c r="N96" s="97"/>
      <c r="O96" s="97"/>
      <c r="P96" s="97"/>
      <c r="Q96" s="97"/>
      <c r="R96" s="97"/>
      <c r="S96" s="97"/>
      <c r="T96" s="97"/>
      <c r="U96" s="97"/>
      <c r="V96" s="97"/>
      <c r="W96" s="97"/>
      <c r="X96" s="97"/>
      <c r="Y96" s="97"/>
    </row>
    <row r="97" spans="1:25" ht="15" customHeight="1">
      <c r="A97" s="98" t="s">
        <v>345</v>
      </c>
      <c r="B97" s="98">
        <v>690</v>
      </c>
      <c r="C97" s="97"/>
      <c r="D97" s="97"/>
      <c r="E97" s="97"/>
      <c r="F97" s="97"/>
      <c r="G97" s="97"/>
      <c r="H97" s="97"/>
      <c r="I97" s="97"/>
      <c r="J97" s="97"/>
      <c r="K97" s="97"/>
      <c r="L97" s="97"/>
      <c r="M97" s="97"/>
      <c r="N97" s="97"/>
      <c r="O97" s="97"/>
      <c r="P97" s="97"/>
      <c r="Q97" s="97"/>
      <c r="R97" s="97"/>
      <c r="S97" s="97"/>
      <c r="T97" s="97"/>
      <c r="U97" s="97"/>
      <c r="V97" s="97"/>
      <c r="W97" s="97"/>
      <c r="X97" s="97"/>
      <c r="Y97" s="97"/>
    </row>
    <row r="98" spans="1:25" ht="15" customHeight="1">
      <c r="A98" s="98" t="s">
        <v>346</v>
      </c>
      <c r="B98" s="98">
        <v>640</v>
      </c>
      <c r="C98" s="97"/>
      <c r="D98" s="97"/>
      <c r="E98" s="97"/>
      <c r="F98" s="97"/>
      <c r="G98" s="97"/>
      <c r="H98" s="97"/>
      <c r="I98" s="97"/>
      <c r="J98" s="97"/>
      <c r="K98" s="97"/>
      <c r="L98" s="97"/>
      <c r="M98" s="97"/>
      <c r="N98" s="97"/>
      <c r="O98" s="97"/>
      <c r="P98" s="97"/>
      <c r="Q98" s="97"/>
      <c r="R98" s="97"/>
      <c r="S98" s="97"/>
      <c r="T98" s="97"/>
      <c r="U98" s="97"/>
      <c r="V98" s="97"/>
      <c r="W98" s="97"/>
      <c r="X98" s="97"/>
      <c r="Y98" s="97"/>
    </row>
    <row r="99" spans="1:25" ht="15" customHeight="1">
      <c r="A99" s="98" t="s">
        <v>347</v>
      </c>
      <c r="B99" s="98" t="s">
        <v>348</v>
      </c>
      <c r="C99" s="97"/>
      <c r="D99" s="97"/>
      <c r="E99" s="97"/>
      <c r="F99" s="97"/>
      <c r="G99" s="97"/>
      <c r="H99" s="97"/>
      <c r="I99" s="97"/>
      <c r="J99" s="97"/>
      <c r="K99" s="97"/>
      <c r="L99" s="97"/>
      <c r="M99" s="97"/>
      <c r="N99" s="97"/>
      <c r="O99" s="97"/>
      <c r="P99" s="97"/>
      <c r="Q99" s="97"/>
      <c r="R99" s="97"/>
      <c r="S99" s="97"/>
      <c r="T99" s="97"/>
      <c r="U99" s="97"/>
      <c r="V99" s="97"/>
      <c r="W99" s="97"/>
      <c r="X99" s="97"/>
      <c r="Y99" s="97"/>
    </row>
    <row r="100" spans="1:25" ht="15" customHeight="1">
      <c r="A100" s="98" t="s">
        <v>130</v>
      </c>
      <c r="B100" s="98" t="s">
        <v>130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row>
    <row r="101" spans="1:25" ht="14.25">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row>
    <row r="102" spans="1:25" ht="14.25">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row>
    <row r="103" spans="1:25" ht="14.25">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row>
    <row r="104" spans="1:25" ht="14.25">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row>
    <row r="105" spans="1:25" ht="14.25">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row>
    <row r="106" spans="1:25" ht="14.25">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row>
    <row r="107" spans="1:25" ht="14.25">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row>
    <row r="108" spans="1:25" ht="14.25">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row>
    <row r="109" spans="1:25" ht="14.25">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row>
    <row r="110" spans="1:25" ht="14.25">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row>
    <row r="111" spans="1:25" ht="14.25">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row>
    <row r="112" spans="1:25" ht="14.25">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row>
    <row r="113" spans="1:25" ht="14.25">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row>
    <row r="114" spans="1:25" ht="14.25">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row>
    <row r="115" spans="1:25" ht="14.25">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row>
    <row r="116" spans="1:25" ht="14.25">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row>
    <row r="117" spans="1:25" ht="14.25">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row>
    <row r="118" spans="1:25" ht="14.25">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row>
    <row r="119" spans="1:25" ht="14.25">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row>
    <row r="120" spans="1:25" ht="14.25">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row>
    <row r="121" spans="1:25" ht="14.25">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row>
    <row r="122" spans="1:25" ht="14.25">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row>
    <row r="123" spans="1:25" ht="14.25">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row>
    <row r="124" spans="1:25" ht="14.25">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row>
    <row r="125" spans="1:25" ht="14.25">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row>
    <row r="126" spans="1:25" ht="14.25">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row>
    <row r="127" spans="1:25" ht="14.25">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row>
    <row r="128" spans="1:25" ht="14.25">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row>
    <row r="129" spans="1:25" ht="14.25">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row>
    <row r="130" spans="1:25" ht="14.25">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row>
    <row r="131" spans="1:25" ht="14.25">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row>
    <row r="132" spans="1:25" ht="14.25">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row>
    <row r="133" spans="1:25" ht="14.25">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row>
    <row r="134" spans="1:25" ht="14.25">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row>
    <row r="135" spans="1:25" ht="14.25">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row>
    <row r="136" spans="1:25" ht="14.25">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row>
    <row r="137" spans="1:25" ht="14.25">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row>
    <row r="138" spans="1:25" ht="14.25">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row>
    <row r="139" spans="1:25" ht="14.25">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row>
    <row r="140" spans="1:25" ht="14.25">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row>
    <row r="141" spans="1:25" ht="14.25">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row>
    <row r="142" spans="1:25" ht="14.25">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row>
    <row r="143" spans="1:25" ht="14.25">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row>
    <row r="144" spans="1:25" ht="14.25">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row>
    <row r="145" spans="1:25" ht="14.25">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row>
    <row r="146" spans="1:25" ht="14.25">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row>
    <row r="147" spans="1:25" ht="14.25">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row>
    <row r="148" spans="1:25" ht="14.25">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row>
    <row r="149" spans="1:25" ht="14.25">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row>
    <row r="150" spans="1:25" ht="14.25">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row>
    <row r="151" spans="1:25" ht="14.25">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row>
    <row r="152" spans="1:25" ht="14.25">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row>
    <row r="153" spans="1:25" ht="14.25">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row>
    <row r="154" spans="1:25" ht="14.25">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row>
    <row r="155" spans="1:25" ht="14.25">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row>
    <row r="156" spans="1:25" ht="14.25">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row>
    <row r="157" spans="1:25" ht="14.25">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row>
    <row r="158" spans="1:25" ht="14.25">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row>
    <row r="159" spans="1:25" ht="14.25">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row>
    <row r="160" spans="1:25" ht="14.25">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row>
    <row r="161" spans="1:25" ht="14.25">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row>
    <row r="162" spans="1:25" ht="14.25">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row>
    <row r="163" spans="1:25" ht="14.25">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row>
    <row r="164" spans="1:25" ht="14.25">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row>
    <row r="165" spans="1:25" ht="14.25">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row>
    <row r="166" spans="1:25" ht="14.25">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row>
    <row r="167" spans="1:25" ht="14.25">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row>
    <row r="168" spans="1:25" ht="14.25">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row>
    <row r="169" spans="1:25" ht="14.25">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row>
    <row r="170" spans="1:25" ht="14.25">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row>
    <row r="171" spans="1:25" ht="14.25">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row>
    <row r="172" spans="1:25" ht="14.25">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row>
    <row r="173" spans="1:25" ht="14.25">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row>
    <row r="174" spans="1:25" ht="14.25">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row>
    <row r="175" spans="1:25" ht="14.25">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row>
    <row r="176" spans="1:25" ht="14.25">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row>
    <row r="177" spans="1:25" ht="14.25">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row>
    <row r="178" spans="1:25" ht="14.25">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row>
    <row r="179" spans="1:25" ht="14.25">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row>
    <row r="180" spans="1:25" ht="14.25">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row>
    <row r="181" spans="1:25" ht="14.25">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row>
    <row r="182" spans="1:25" ht="14.25">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row>
    <row r="183" spans="1:25" ht="14.25">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row>
    <row r="184" spans="1:25" ht="14.25">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row>
    <row r="185" spans="1:25" ht="14.25">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row>
    <row r="186" spans="1:25" ht="14.25">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row>
    <row r="187" spans="1:25" ht="14.25">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row>
    <row r="188" spans="1:25" ht="14.25">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row>
    <row r="189" spans="1:25" ht="14.25">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row>
    <row r="190" spans="1:25" ht="14.25">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row>
    <row r="191" spans="1:25" ht="14.25">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row>
    <row r="192" spans="1:25" ht="14.25">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row>
    <row r="193" spans="1:25" ht="14.25">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row>
    <row r="194" spans="1:25" ht="14.25">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row>
    <row r="195" spans="1:25" ht="14.25">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row>
    <row r="196" spans="1:25" ht="14.25">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row>
    <row r="197" spans="1:25" ht="14.25">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row>
    <row r="198" spans="1:25" ht="14.25">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row>
    <row r="199" spans="1:25" ht="14.25">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row>
    <row r="200" spans="1:25" ht="14.25">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row>
    <row r="201" spans="1:25" ht="14.25">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row>
    <row r="202" spans="1:25" ht="14.25">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row>
    <row r="203" spans="1:25" ht="14.25">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row>
    <row r="204" spans="1:25" ht="14.25">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row>
    <row r="205" spans="1:25" ht="14.25">
      <c r="A205" s="97"/>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row>
    <row r="206" spans="1:25" ht="14.25">
      <c r="A206" s="97"/>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row>
    <row r="207" spans="1:25" ht="14.25">
      <c r="A207" s="97"/>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row>
    <row r="208" spans="1:25" ht="14.25">
      <c r="A208" s="97"/>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row>
    <row r="209" spans="1:25" ht="14.25">
      <c r="A209" s="97"/>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row>
    <row r="210" spans="1:25" ht="14.25">
      <c r="A210" s="97"/>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row>
    <row r="211" spans="1:25" ht="14.25">
      <c r="A211" s="97"/>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row>
    <row r="212" spans="1:25" ht="14.25">
      <c r="A212" s="97"/>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row>
    <row r="213" spans="1:25" ht="14.25">
      <c r="A213" s="97"/>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row>
    <row r="214" spans="1:25" ht="14.25">
      <c r="A214" s="97"/>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row>
    <row r="215" spans="1:25" ht="14.25">
      <c r="A215" s="97"/>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row>
    <row r="216" spans="1:25" ht="14.25">
      <c r="A216" s="97"/>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row>
    <row r="217" spans="1:25" ht="14.25">
      <c r="A217" s="97"/>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row>
    <row r="218" spans="1:25" ht="14.25">
      <c r="A218" s="97"/>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row>
    <row r="219" spans="1:25" ht="14.25">
      <c r="A219" s="97"/>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row>
    <row r="220" spans="1:25" ht="14.25">
      <c r="A220" s="97"/>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row>
    <row r="221" spans="1:25" ht="14.25">
      <c r="A221" s="97"/>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row>
    <row r="222" spans="1:25" ht="14.25">
      <c r="A222" s="97"/>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row>
    <row r="223" spans="1:25" ht="14.25">
      <c r="A223" s="97"/>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row>
    <row r="224" spans="1:25" ht="14.25">
      <c r="A224" s="97"/>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row>
    <row r="225" spans="1:25" ht="14.25">
      <c r="A225" s="97"/>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row>
    <row r="226" spans="1:25" ht="14.25">
      <c r="A226" s="97"/>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row>
    <row r="227" spans="1:25" ht="14.25">
      <c r="A227" s="97"/>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row>
    <row r="228" spans="1:25" ht="14.25">
      <c r="A228" s="97"/>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row>
    <row r="229" spans="1:25" ht="14.25">
      <c r="A229" s="97"/>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row>
    <row r="230" spans="1:25" ht="14.25">
      <c r="A230" s="97"/>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row>
    <row r="231" spans="1:25" ht="14.25">
      <c r="A231" s="97"/>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row>
    <row r="232" spans="1:25" ht="14.25">
      <c r="A232" s="97"/>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row>
    <row r="233" spans="1:25" ht="14.25">
      <c r="A233" s="97"/>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row>
    <row r="234" spans="1:25" ht="14.25">
      <c r="A234" s="97"/>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row>
    <row r="235" spans="1:25" ht="14.25">
      <c r="A235" s="97"/>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row>
    <row r="236" spans="1:25" ht="14.25">
      <c r="A236" s="97"/>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row>
    <row r="237" spans="1:25" ht="14.25">
      <c r="A237" s="97"/>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row>
    <row r="238" spans="1:25" ht="14.25">
      <c r="A238" s="97"/>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row>
    <row r="239" spans="1:25" ht="14.25">
      <c r="A239" s="97"/>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row>
    <row r="240" spans="1:25" ht="14.25">
      <c r="A240" s="97"/>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row>
    <row r="241" spans="1:25" ht="14.25">
      <c r="A241" s="97"/>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row>
    <row r="242" spans="1:25" ht="14.25">
      <c r="A242" s="97"/>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row>
    <row r="243" spans="1:25" ht="14.25">
      <c r="A243" s="97"/>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row>
    <row r="244" spans="1:25" ht="14.25">
      <c r="A244" s="97"/>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row>
    <row r="245" spans="1:25" ht="14.25">
      <c r="A245" s="97"/>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row>
    <row r="246" spans="1:25" ht="14.25">
      <c r="A246" s="97"/>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row>
    <row r="247" spans="1:25" ht="14.25">
      <c r="A247" s="97"/>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row>
    <row r="248" spans="1:25" ht="14.25">
      <c r="A248" s="97"/>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row>
    <row r="249" spans="1:25" ht="14.25">
      <c r="A249" s="97"/>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row>
    <row r="250" spans="1:25" ht="14.25">
      <c r="A250" s="97"/>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row>
    <row r="251" spans="1:25" ht="14.25">
      <c r="A251" s="97"/>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row>
    <row r="252" spans="1:25" ht="14.25">
      <c r="A252" s="97"/>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row>
    <row r="253" spans="1:25" ht="14.25">
      <c r="A253" s="97"/>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row>
    <row r="254" spans="1:25" ht="14.25">
      <c r="A254" s="97"/>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row>
    <row r="255" spans="1:25" ht="14.25">
      <c r="A255" s="97"/>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row>
    <row r="256" spans="1:25" ht="14.25">
      <c r="A256" s="97"/>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row>
    <row r="257" spans="1:25" ht="14.25">
      <c r="A257" s="97"/>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row>
    <row r="258" spans="1:25" ht="14.25">
      <c r="A258" s="97"/>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row>
    <row r="259" spans="1:25" ht="14.25">
      <c r="A259" s="97"/>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row>
    <row r="260" spans="1:25" ht="14.25">
      <c r="A260" s="97"/>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row>
    <row r="261" spans="1:25" ht="14.25">
      <c r="A261" s="97"/>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row>
    <row r="262" spans="1:25" ht="14.25">
      <c r="A262" s="97"/>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row>
    <row r="263" spans="1:25" ht="14.25">
      <c r="A263" s="97"/>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row>
    <row r="264" spans="1:25" ht="14.25">
      <c r="A264" s="97"/>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row>
    <row r="265" spans="1:25" ht="14.25">
      <c r="A265" s="97"/>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row>
    <row r="266" spans="1:25" ht="14.25">
      <c r="A266" s="97"/>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row>
    <row r="267" spans="1:25" ht="14.25">
      <c r="A267" s="97"/>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row>
    <row r="268" spans="1:25" ht="14.25">
      <c r="A268" s="97"/>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row>
    <row r="269" spans="1:25" ht="14.25">
      <c r="A269" s="97"/>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row>
    <row r="270" spans="1:25" ht="14.25">
      <c r="A270" s="97"/>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row>
    <row r="271" spans="1:25" ht="14.25">
      <c r="A271" s="97"/>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row>
    <row r="272" spans="1:25" ht="14.25">
      <c r="A272" s="97"/>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row>
    <row r="273" spans="1:25" ht="14.25">
      <c r="A273" s="97"/>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row>
    <row r="274" spans="1:25" ht="14.25">
      <c r="A274" s="97"/>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row>
    <row r="275" spans="1:25" ht="14.25">
      <c r="A275" s="97"/>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row>
    <row r="276" spans="1:25" ht="14.25">
      <c r="A276" s="97"/>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row>
    <row r="277" spans="1:25" ht="14.25">
      <c r="A277" s="97"/>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row>
    <row r="278" spans="1:25" ht="14.25">
      <c r="A278" s="97"/>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row>
    <row r="279" spans="1:25" ht="14.25">
      <c r="A279" s="97"/>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row>
    <row r="280" spans="1:25" ht="14.25">
      <c r="A280" s="97"/>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row>
    <row r="281" spans="1:25" ht="14.25">
      <c r="A281" s="97"/>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row>
    <row r="282" spans="1:25" ht="14.25">
      <c r="A282" s="97"/>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row>
    <row r="283" spans="1:25" ht="14.25">
      <c r="A283" s="97"/>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row>
    <row r="284" spans="1:25" ht="14.25">
      <c r="A284" s="97"/>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row>
    <row r="285" spans="1:25" ht="14.25">
      <c r="A285" s="97"/>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row>
    <row r="286" spans="1:25" ht="14.25">
      <c r="A286" s="97"/>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row>
    <row r="287" spans="1:25" ht="14.25">
      <c r="A287" s="97"/>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row>
    <row r="288" spans="1:25" ht="14.25">
      <c r="A288" s="97"/>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row>
    <row r="289" spans="1:25" ht="14.25">
      <c r="A289" s="97"/>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row>
    <row r="290" spans="1:25" ht="14.25">
      <c r="A290" s="97"/>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row>
    <row r="291" spans="1:25" ht="14.25">
      <c r="A291" s="97"/>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row>
    <row r="292" spans="1:25" ht="14.25">
      <c r="A292" s="97"/>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row>
    <row r="293" spans="1:25" ht="14.25">
      <c r="A293" s="97"/>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row>
    <row r="294" spans="1:25" ht="14.25">
      <c r="A294" s="97"/>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row>
    <row r="295" spans="1:25" ht="14.25">
      <c r="A295" s="97"/>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row>
    <row r="296" spans="1:25" ht="14.25">
      <c r="A296" s="97"/>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row>
    <row r="297" spans="1:25" ht="14.25">
      <c r="A297" s="97"/>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row>
    <row r="298" spans="1:25" ht="14.25">
      <c r="A298" s="97"/>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row>
    <row r="299" spans="1:25" ht="14.25">
      <c r="A299" s="97"/>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row>
    <row r="300" spans="1:25" ht="14.25">
      <c r="A300" s="97"/>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row>
    <row r="301" spans="1:25" ht="14.25">
      <c r="A301" s="97"/>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row>
    <row r="302" spans="1:25" ht="14.25">
      <c r="A302" s="97"/>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row>
    <row r="303" spans="1:25" ht="14.25">
      <c r="A303" s="97"/>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row>
    <row r="304" spans="1:25" ht="14.25">
      <c r="A304" s="97"/>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row>
    <row r="305" spans="1:25" ht="14.25">
      <c r="A305" s="97"/>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row>
    <row r="306" spans="1:25" ht="14.25">
      <c r="A306" s="97"/>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row>
    <row r="307" spans="1:25" ht="14.25">
      <c r="A307" s="97"/>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row>
    <row r="308" spans="1:25" ht="14.25">
      <c r="A308" s="97"/>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row>
    <row r="309" spans="1:25" ht="14.25">
      <c r="A309" s="97"/>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row>
    <row r="310" spans="1:25" ht="14.25">
      <c r="A310" s="97"/>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row>
    <row r="311" spans="1:25" ht="14.25">
      <c r="A311" s="97"/>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row>
    <row r="312" spans="1:25" ht="14.25">
      <c r="A312" s="97"/>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row>
    <row r="313" spans="1:25" ht="14.25">
      <c r="A313" s="97"/>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row>
    <row r="314" spans="1:25" ht="14.25">
      <c r="A314" s="97"/>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row>
    <row r="315" spans="1:25" ht="14.25">
      <c r="A315" s="97"/>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row>
    <row r="316" spans="1:25" ht="14.25">
      <c r="A316" s="97"/>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row>
    <row r="317" spans="1:25" ht="14.25">
      <c r="A317" s="97"/>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row>
    <row r="318" spans="1:25" ht="14.25">
      <c r="A318" s="97"/>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row>
    <row r="319" spans="1:25" ht="14.25">
      <c r="A319" s="97"/>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row>
    <row r="320" spans="1:25" ht="14.25">
      <c r="A320" s="97"/>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row>
    <row r="321" spans="1:25" ht="14.25">
      <c r="A321" s="97"/>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row>
    <row r="322" spans="1:25" ht="14.25">
      <c r="A322" s="97"/>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row>
    <row r="323" spans="1:25" ht="14.25">
      <c r="A323" s="97"/>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row>
    <row r="324" spans="1:25" ht="14.25">
      <c r="A324" s="97"/>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row>
    <row r="325" spans="1:25" ht="14.25">
      <c r="A325" s="97"/>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row>
    <row r="326" spans="1:25" ht="14.25">
      <c r="A326" s="97"/>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row>
    <row r="327" spans="1:25" ht="14.25">
      <c r="A327" s="97"/>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row>
    <row r="328" spans="1:25" ht="14.25">
      <c r="A328" s="97"/>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row>
    <row r="329" spans="1:25" ht="14.25">
      <c r="A329" s="97"/>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row>
    <row r="330" spans="1:25" ht="14.25">
      <c r="A330" s="97"/>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row>
    <row r="331" spans="1:25" ht="14.25">
      <c r="A331" s="97"/>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row>
    <row r="332" spans="1:25" ht="14.25">
      <c r="A332" s="97"/>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row>
    <row r="333" spans="1:25" ht="14.25">
      <c r="A333" s="97"/>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row>
    <row r="334" spans="1:25" ht="14.25">
      <c r="A334" s="97"/>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row>
    <row r="335" spans="1:25" ht="14.25">
      <c r="A335" s="97"/>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row>
    <row r="336" spans="1:25" ht="14.25">
      <c r="A336" s="97"/>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row>
    <row r="337" spans="1:25" ht="14.25">
      <c r="A337" s="97"/>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row>
    <row r="338" spans="1:25" ht="14.25">
      <c r="A338" s="97"/>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row>
    <row r="339" spans="1:25" ht="14.25">
      <c r="A339" s="97"/>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row>
    <row r="340" spans="1:25" ht="14.25">
      <c r="A340" s="97"/>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row>
    <row r="341" spans="1:25" ht="14.25">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row>
    <row r="342" spans="1:25" ht="14.25">
      <c r="A342" s="97"/>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row>
    <row r="343" spans="1:25" ht="14.25">
      <c r="A343" s="97"/>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row>
    <row r="344" spans="1:25" ht="14.25">
      <c r="A344" s="97"/>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row>
    <row r="345" spans="1:25" ht="14.25">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row>
    <row r="346" spans="1:25" ht="14.25">
      <c r="A346" s="97"/>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row>
    <row r="347" spans="1:25" ht="14.25">
      <c r="A347" s="97"/>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row>
    <row r="348" spans="1:25" ht="14.25">
      <c r="A348" s="97"/>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row>
    <row r="349" spans="1:25" ht="14.25">
      <c r="A349" s="97"/>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row>
    <row r="350" spans="1:25" ht="14.25">
      <c r="A350" s="97"/>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row>
    <row r="351" spans="1:25" ht="14.25">
      <c r="A351" s="97"/>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row>
    <row r="352" spans="1:25" ht="14.25">
      <c r="A352" s="97"/>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row>
    <row r="353" spans="1:25" ht="14.25">
      <c r="A353" s="97"/>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row>
    <row r="354" spans="1:25" ht="14.25">
      <c r="A354" s="97"/>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row>
    <row r="355" spans="1:25" ht="14.25">
      <c r="A355" s="97"/>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row>
    <row r="356" spans="1:25" ht="14.25">
      <c r="A356" s="97"/>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row>
    <row r="357" spans="1:25" ht="14.25">
      <c r="A357" s="97"/>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row>
    <row r="358" spans="1:25" ht="14.25">
      <c r="A358" s="97"/>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row>
    <row r="359" spans="1:25" ht="14.25">
      <c r="A359" s="97"/>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row>
    <row r="360" spans="1:25" ht="14.25">
      <c r="A360" s="97"/>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row>
    <row r="361" spans="1:25" ht="14.25">
      <c r="A361" s="97"/>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row>
    <row r="362" spans="1:25" ht="14.25">
      <c r="A362" s="97"/>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row>
    <row r="363" spans="1:25" ht="14.25">
      <c r="A363" s="97"/>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row>
    <row r="364" spans="1:25" ht="14.25">
      <c r="A364" s="97"/>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row>
    <row r="365" spans="1:25" ht="14.25">
      <c r="A365" s="97"/>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row>
    <row r="366" spans="1:25" ht="14.25">
      <c r="A366" s="97"/>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row>
    <row r="367" spans="1:25" ht="14.25">
      <c r="A367" s="97"/>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row>
    <row r="368" spans="1:25" ht="14.25">
      <c r="A368" s="97"/>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row>
    <row r="369" spans="1:25" ht="14.25">
      <c r="A369" s="97"/>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row>
    <row r="370" spans="1:25" ht="14.25">
      <c r="A370" s="97"/>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row>
    <row r="371" spans="1:25" ht="14.25">
      <c r="A371" s="97"/>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row>
    <row r="372" spans="1:25" ht="14.25">
      <c r="A372" s="97"/>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row>
    <row r="373" spans="1:25" ht="14.25">
      <c r="A373" s="97"/>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row>
    <row r="374" spans="1:25" ht="14.25">
      <c r="A374" s="97"/>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row>
    <row r="375" spans="1:25" ht="14.25">
      <c r="A375" s="97"/>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row>
    <row r="376" spans="1:25" ht="14.25">
      <c r="A376" s="97"/>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row>
    <row r="377" spans="1:25" ht="14.25">
      <c r="A377" s="97"/>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row>
    <row r="378" spans="1:25" ht="14.25">
      <c r="A378" s="97"/>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row>
    <row r="379" spans="1:25" ht="14.25">
      <c r="A379" s="97"/>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row>
    <row r="380" spans="1:25" ht="14.25">
      <c r="A380" s="97"/>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row>
    <row r="381" spans="1:25" ht="14.25">
      <c r="A381" s="97"/>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row>
    <row r="382" spans="1:25" ht="14.25">
      <c r="A382" s="97"/>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row>
    <row r="383" spans="1:25" ht="14.25">
      <c r="A383" s="97"/>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row>
    <row r="384" spans="1:25" ht="14.25">
      <c r="A384" s="97"/>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row>
    <row r="385" spans="1:25" ht="14.25">
      <c r="A385" s="97"/>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row>
    <row r="386" spans="1:25" ht="14.25">
      <c r="A386" s="97"/>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row>
    <row r="387" spans="1:25" ht="14.25">
      <c r="A387" s="97"/>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row>
    <row r="388" spans="1:25" ht="14.25">
      <c r="A388" s="97"/>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row>
    <row r="389" spans="1:25" ht="14.25">
      <c r="A389" s="97"/>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row>
    <row r="390" spans="1:25" ht="14.25">
      <c r="A390" s="97"/>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row>
    <row r="391" spans="1:25" ht="14.25">
      <c r="A391" s="97"/>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row>
    <row r="392" spans="1:25" ht="14.25">
      <c r="A392" s="97"/>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row>
    <row r="393" spans="1:25" ht="14.25">
      <c r="A393" s="97"/>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row>
    <row r="394" spans="1:25" ht="14.25">
      <c r="A394" s="97"/>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row>
    <row r="395" spans="1:25" ht="14.25">
      <c r="A395" s="97"/>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row>
    <row r="396" spans="1:25" ht="14.25">
      <c r="A396" s="97"/>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row>
    <row r="397" spans="1:25" ht="14.25">
      <c r="A397" s="97"/>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row>
    <row r="398" spans="1:25" ht="14.25">
      <c r="A398" s="97"/>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row>
    <row r="399" spans="1:25" ht="14.25">
      <c r="A399" s="97"/>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row>
    <row r="400" spans="1:25" ht="14.25">
      <c r="A400" s="97"/>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row>
    <row r="401" spans="1:25" ht="14.25">
      <c r="A401" s="97"/>
      <c r="B401" s="97"/>
      <c r="C401" s="97"/>
      <c r="D401" s="97"/>
      <c r="E401" s="97"/>
      <c r="F401" s="97"/>
      <c r="G401" s="97"/>
      <c r="H401" s="97"/>
      <c r="I401" s="97"/>
      <c r="J401" s="97"/>
      <c r="K401" s="97"/>
      <c r="L401" s="97"/>
      <c r="M401" s="97"/>
      <c r="N401" s="97"/>
      <c r="O401" s="97"/>
      <c r="P401" s="97"/>
      <c r="Q401" s="97"/>
      <c r="R401" s="97"/>
      <c r="S401" s="97"/>
      <c r="T401" s="97"/>
      <c r="U401" s="97"/>
      <c r="V401" s="97"/>
      <c r="W401" s="97"/>
      <c r="X401" s="97"/>
      <c r="Y401" s="97"/>
    </row>
    <row r="402" spans="1:25" ht="14.25">
      <c r="A402" s="97"/>
      <c r="B402" s="97"/>
      <c r="C402" s="97"/>
      <c r="D402" s="97"/>
      <c r="E402" s="97"/>
      <c r="F402" s="97"/>
      <c r="G402" s="97"/>
      <c r="H402" s="97"/>
      <c r="I402" s="97"/>
      <c r="J402" s="97"/>
      <c r="K402" s="97"/>
      <c r="L402" s="97"/>
      <c r="M402" s="97"/>
      <c r="N402" s="97"/>
      <c r="O402" s="97"/>
      <c r="P402" s="97"/>
      <c r="Q402" s="97"/>
      <c r="R402" s="97"/>
      <c r="S402" s="97"/>
      <c r="T402" s="97"/>
      <c r="U402" s="97"/>
      <c r="V402" s="97"/>
      <c r="W402" s="97"/>
      <c r="X402" s="97"/>
      <c r="Y402" s="97"/>
    </row>
    <row r="403" spans="1:25" ht="14.25">
      <c r="A403" s="97"/>
      <c r="B403" s="97"/>
      <c r="C403" s="97"/>
      <c r="D403" s="97"/>
      <c r="E403" s="97"/>
      <c r="F403" s="97"/>
      <c r="G403" s="97"/>
      <c r="H403" s="97"/>
      <c r="I403" s="97"/>
      <c r="J403" s="97"/>
      <c r="K403" s="97"/>
      <c r="L403" s="97"/>
      <c r="M403" s="97"/>
      <c r="N403" s="97"/>
      <c r="O403" s="97"/>
      <c r="P403" s="97"/>
      <c r="Q403" s="97"/>
      <c r="R403" s="97"/>
      <c r="S403" s="97"/>
      <c r="T403" s="97"/>
      <c r="U403" s="97"/>
      <c r="V403" s="97"/>
      <c r="W403" s="97"/>
      <c r="X403" s="97"/>
      <c r="Y403" s="97"/>
    </row>
    <row r="404" spans="1:25" ht="14.25">
      <c r="A404" s="97"/>
      <c r="B404" s="97"/>
      <c r="C404" s="97"/>
      <c r="D404" s="97"/>
      <c r="E404" s="97"/>
      <c r="F404" s="97"/>
      <c r="G404" s="97"/>
      <c r="H404" s="97"/>
      <c r="I404" s="97"/>
      <c r="J404" s="97"/>
      <c r="K404" s="97"/>
      <c r="L404" s="97"/>
      <c r="M404" s="97"/>
      <c r="N404" s="97"/>
      <c r="O404" s="97"/>
      <c r="P404" s="97"/>
      <c r="Q404" s="97"/>
      <c r="R404" s="97"/>
      <c r="S404" s="97"/>
      <c r="T404" s="97"/>
      <c r="U404" s="97"/>
      <c r="V404" s="97"/>
      <c r="W404" s="97"/>
      <c r="X404" s="97"/>
      <c r="Y404" s="97"/>
    </row>
    <row r="405" spans="1:25" ht="14.25">
      <c r="A405" s="97"/>
      <c r="B405" s="97"/>
      <c r="C405" s="97"/>
      <c r="D405" s="97"/>
      <c r="E405" s="97"/>
      <c r="F405" s="97"/>
      <c r="G405" s="97"/>
      <c r="H405" s="97"/>
      <c r="I405" s="97"/>
      <c r="J405" s="97"/>
      <c r="K405" s="97"/>
      <c r="L405" s="97"/>
      <c r="M405" s="97"/>
      <c r="N405" s="97"/>
      <c r="O405" s="97"/>
      <c r="P405" s="97"/>
      <c r="Q405" s="97"/>
      <c r="R405" s="97"/>
      <c r="S405" s="97"/>
      <c r="T405" s="97"/>
      <c r="U405" s="97"/>
      <c r="V405" s="97"/>
      <c r="W405" s="97"/>
      <c r="X405" s="97"/>
      <c r="Y405" s="97"/>
    </row>
    <row r="406" spans="1:25" ht="14.25">
      <c r="A406" s="97"/>
      <c r="B406" s="97"/>
      <c r="C406" s="97"/>
      <c r="D406" s="97"/>
      <c r="E406" s="97"/>
      <c r="F406" s="97"/>
      <c r="G406" s="97"/>
      <c r="H406" s="97"/>
      <c r="I406" s="97"/>
      <c r="J406" s="97"/>
      <c r="K406" s="97"/>
      <c r="L406" s="97"/>
      <c r="M406" s="97"/>
      <c r="N406" s="97"/>
      <c r="O406" s="97"/>
      <c r="P406" s="97"/>
      <c r="Q406" s="97"/>
      <c r="R406" s="97"/>
      <c r="S406" s="97"/>
      <c r="T406" s="97"/>
      <c r="U406" s="97"/>
      <c r="V406" s="97"/>
      <c r="W406" s="97"/>
      <c r="X406" s="97"/>
      <c r="Y406" s="97"/>
    </row>
    <row r="407" spans="1:25" ht="14.25">
      <c r="A407" s="97"/>
      <c r="B407" s="97"/>
      <c r="C407" s="97"/>
      <c r="D407" s="97"/>
      <c r="E407" s="97"/>
      <c r="F407" s="97"/>
      <c r="G407" s="97"/>
      <c r="H407" s="97"/>
      <c r="I407" s="97"/>
      <c r="J407" s="97"/>
      <c r="K407" s="97"/>
      <c r="L407" s="97"/>
      <c r="M407" s="97"/>
      <c r="N407" s="97"/>
      <c r="O407" s="97"/>
      <c r="P407" s="97"/>
      <c r="Q407" s="97"/>
      <c r="R407" s="97"/>
      <c r="S407" s="97"/>
      <c r="T407" s="97"/>
      <c r="U407" s="97"/>
      <c r="V407" s="97"/>
      <c r="W407" s="97"/>
      <c r="X407" s="97"/>
      <c r="Y407" s="97"/>
    </row>
    <row r="408" spans="1:25" ht="14.25">
      <c r="A408" s="97"/>
      <c r="B408" s="97"/>
      <c r="C408" s="97"/>
      <c r="D408" s="97"/>
      <c r="E408" s="97"/>
      <c r="F408" s="97"/>
      <c r="G408" s="97"/>
      <c r="H408" s="97"/>
      <c r="I408" s="97"/>
      <c r="J408" s="97"/>
      <c r="K408" s="97"/>
      <c r="L408" s="97"/>
      <c r="M408" s="97"/>
      <c r="N408" s="97"/>
      <c r="O408" s="97"/>
      <c r="P408" s="97"/>
      <c r="Q408" s="97"/>
      <c r="R408" s="97"/>
      <c r="S408" s="97"/>
      <c r="T408" s="97"/>
      <c r="U408" s="97"/>
      <c r="V408" s="97"/>
      <c r="W408" s="97"/>
      <c r="X408" s="97"/>
      <c r="Y408" s="97"/>
    </row>
    <row r="409" spans="1:25" ht="14.25">
      <c r="A409" s="97"/>
      <c r="B409" s="97"/>
      <c r="C409" s="97"/>
      <c r="D409" s="97"/>
      <c r="E409" s="97"/>
      <c r="F409" s="97"/>
      <c r="G409" s="97"/>
      <c r="H409" s="97"/>
      <c r="I409" s="97"/>
      <c r="J409" s="97"/>
      <c r="K409" s="97"/>
      <c r="L409" s="97"/>
      <c r="M409" s="97"/>
      <c r="N409" s="97"/>
      <c r="O409" s="97"/>
      <c r="P409" s="97"/>
      <c r="Q409" s="97"/>
      <c r="R409" s="97"/>
      <c r="S409" s="97"/>
      <c r="T409" s="97"/>
      <c r="U409" s="97"/>
      <c r="V409" s="97"/>
      <c r="W409" s="97"/>
      <c r="X409" s="97"/>
      <c r="Y409" s="97"/>
    </row>
    <row r="410" spans="1:25" ht="14.25">
      <c r="A410" s="97"/>
      <c r="B410" s="97"/>
      <c r="C410" s="97"/>
      <c r="D410" s="97"/>
      <c r="E410" s="97"/>
      <c r="F410" s="97"/>
      <c r="G410" s="97"/>
      <c r="H410" s="97"/>
      <c r="I410" s="97"/>
      <c r="J410" s="97"/>
      <c r="K410" s="97"/>
      <c r="L410" s="97"/>
      <c r="M410" s="97"/>
      <c r="N410" s="97"/>
      <c r="O410" s="97"/>
      <c r="P410" s="97"/>
      <c r="Q410" s="97"/>
      <c r="R410" s="97"/>
      <c r="S410" s="97"/>
      <c r="T410" s="97"/>
      <c r="U410" s="97"/>
      <c r="V410" s="97"/>
      <c r="W410" s="97"/>
      <c r="X410" s="97"/>
      <c r="Y410" s="97"/>
    </row>
    <row r="411" spans="1:25" ht="14.25">
      <c r="A411" s="97"/>
      <c r="B411" s="97"/>
      <c r="C411" s="97"/>
      <c r="D411" s="97"/>
      <c r="E411" s="97"/>
      <c r="F411" s="97"/>
      <c r="G411" s="97"/>
      <c r="H411" s="97"/>
      <c r="I411" s="97"/>
      <c r="J411" s="97"/>
      <c r="K411" s="97"/>
      <c r="L411" s="97"/>
      <c r="M411" s="97"/>
      <c r="N411" s="97"/>
      <c r="O411" s="97"/>
      <c r="P411" s="97"/>
      <c r="Q411" s="97"/>
      <c r="R411" s="97"/>
      <c r="S411" s="97"/>
      <c r="T411" s="97"/>
      <c r="U411" s="97"/>
      <c r="V411" s="97"/>
      <c r="W411" s="97"/>
      <c r="X411" s="97"/>
      <c r="Y411" s="97"/>
    </row>
    <row r="412" spans="1:25" ht="14.25">
      <c r="A412" s="97"/>
      <c r="B412" s="97"/>
      <c r="C412" s="97"/>
      <c r="D412" s="97"/>
      <c r="E412" s="97"/>
      <c r="F412" s="97"/>
      <c r="G412" s="97"/>
      <c r="H412" s="97"/>
      <c r="I412" s="97"/>
      <c r="J412" s="97"/>
      <c r="K412" s="97"/>
      <c r="L412" s="97"/>
      <c r="M412" s="97"/>
      <c r="N412" s="97"/>
      <c r="O412" s="97"/>
      <c r="P412" s="97"/>
      <c r="Q412" s="97"/>
      <c r="R412" s="97"/>
      <c r="S412" s="97"/>
      <c r="T412" s="97"/>
      <c r="U412" s="97"/>
      <c r="V412" s="97"/>
      <c r="W412" s="97"/>
      <c r="X412" s="97"/>
      <c r="Y412" s="97"/>
    </row>
    <row r="413" spans="1:25" ht="14.25">
      <c r="A413" s="97"/>
      <c r="B413" s="97"/>
      <c r="C413" s="97"/>
      <c r="D413" s="97"/>
      <c r="E413" s="97"/>
      <c r="F413" s="97"/>
      <c r="G413" s="97"/>
      <c r="H413" s="97"/>
      <c r="I413" s="97"/>
      <c r="J413" s="97"/>
      <c r="K413" s="97"/>
      <c r="L413" s="97"/>
      <c r="M413" s="97"/>
      <c r="N413" s="97"/>
      <c r="O413" s="97"/>
      <c r="P413" s="97"/>
      <c r="Q413" s="97"/>
      <c r="R413" s="97"/>
      <c r="S413" s="97"/>
      <c r="T413" s="97"/>
      <c r="U413" s="97"/>
      <c r="V413" s="97"/>
      <c r="W413" s="97"/>
      <c r="X413" s="97"/>
      <c r="Y413" s="97"/>
    </row>
    <row r="414" spans="1:25" ht="14.25">
      <c r="A414" s="97"/>
      <c r="B414" s="97"/>
      <c r="C414" s="97"/>
      <c r="D414" s="97"/>
      <c r="E414" s="97"/>
      <c r="F414" s="97"/>
      <c r="G414" s="97"/>
      <c r="H414" s="97"/>
      <c r="I414" s="97"/>
      <c r="J414" s="97"/>
      <c r="K414" s="97"/>
      <c r="L414" s="97"/>
      <c r="M414" s="97"/>
      <c r="N414" s="97"/>
      <c r="O414" s="97"/>
      <c r="P414" s="97"/>
      <c r="Q414" s="97"/>
      <c r="R414" s="97"/>
      <c r="S414" s="97"/>
      <c r="T414" s="97"/>
      <c r="U414" s="97"/>
      <c r="V414" s="97"/>
      <c r="W414" s="97"/>
      <c r="X414" s="97"/>
      <c r="Y414" s="97"/>
    </row>
    <row r="415" spans="1:25" ht="14.25">
      <c r="A415" s="97"/>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row>
    <row r="416" spans="1:25" ht="14.25">
      <c r="A416" s="97"/>
      <c r="B416" s="97"/>
      <c r="C416" s="97"/>
      <c r="D416" s="97"/>
      <c r="E416" s="97"/>
      <c r="F416" s="97"/>
      <c r="G416" s="97"/>
      <c r="H416" s="97"/>
      <c r="I416" s="97"/>
      <c r="J416" s="97"/>
      <c r="K416" s="97"/>
      <c r="L416" s="97"/>
      <c r="M416" s="97"/>
      <c r="N416" s="97"/>
      <c r="O416" s="97"/>
      <c r="P416" s="97"/>
      <c r="Q416" s="97"/>
      <c r="R416" s="97"/>
      <c r="S416" s="97"/>
      <c r="T416" s="97"/>
      <c r="U416" s="97"/>
      <c r="V416" s="97"/>
      <c r="W416" s="97"/>
      <c r="X416" s="97"/>
      <c r="Y416" s="97"/>
    </row>
    <row r="417" spans="1:25" ht="14.25">
      <c r="A417" s="97"/>
      <c r="B417" s="97"/>
      <c r="C417" s="97"/>
      <c r="D417" s="97"/>
      <c r="E417" s="97"/>
      <c r="F417" s="97"/>
      <c r="G417" s="97"/>
      <c r="H417" s="97"/>
      <c r="I417" s="97"/>
      <c r="J417" s="97"/>
      <c r="K417" s="97"/>
      <c r="L417" s="97"/>
      <c r="M417" s="97"/>
      <c r="N417" s="97"/>
      <c r="O417" s="97"/>
      <c r="P417" s="97"/>
      <c r="Q417" s="97"/>
      <c r="R417" s="97"/>
      <c r="S417" s="97"/>
      <c r="T417" s="97"/>
      <c r="U417" s="97"/>
      <c r="V417" s="97"/>
      <c r="W417" s="97"/>
      <c r="X417" s="97"/>
      <c r="Y417" s="97"/>
    </row>
    <row r="418" spans="1:25" ht="14.25">
      <c r="A418" s="97"/>
      <c r="B418" s="97"/>
      <c r="C418" s="97"/>
      <c r="D418" s="97"/>
      <c r="E418" s="97"/>
      <c r="F418" s="97"/>
      <c r="G418" s="97"/>
      <c r="H418" s="97"/>
      <c r="I418" s="97"/>
      <c r="J418" s="97"/>
      <c r="K418" s="97"/>
      <c r="L418" s="97"/>
      <c r="M418" s="97"/>
      <c r="N418" s="97"/>
      <c r="O418" s="97"/>
      <c r="P418" s="97"/>
      <c r="Q418" s="97"/>
      <c r="R418" s="97"/>
      <c r="S418" s="97"/>
      <c r="T418" s="97"/>
      <c r="U418" s="97"/>
      <c r="V418" s="97"/>
      <c r="W418" s="97"/>
      <c r="X418" s="97"/>
      <c r="Y418" s="97"/>
    </row>
    <row r="419" spans="1:25" ht="14.25">
      <c r="A419" s="97"/>
      <c r="B419" s="97"/>
      <c r="C419" s="97"/>
      <c r="D419" s="97"/>
      <c r="E419" s="97"/>
      <c r="F419" s="97"/>
      <c r="G419" s="97"/>
      <c r="H419" s="97"/>
      <c r="I419" s="97"/>
      <c r="J419" s="97"/>
      <c r="K419" s="97"/>
      <c r="L419" s="97"/>
      <c r="M419" s="97"/>
      <c r="N419" s="97"/>
      <c r="O419" s="97"/>
      <c r="P419" s="97"/>
      <c r="Q419" s="97"/>
      <c r="R419" s="97"/>
      <c r="S419" s="97"/>
      <c r="T419" s="97"/>
      <c r="U419" s="97"/>
      <c r="V419" s="97"/>
      <c r="W419" s="97"/>
      <c r="X419" s="97"/>
      <c r="Y419" s="97"/>
    </row>
    <row r="420" spans="1:25" ht="14.25">
      <c r="A420" s="97"/>
      <c r="B420" s="97"/>
      <c r="C420" s="97"/>
      <c r="D420" s="97"/>
      <c r="E420" s="97"/>
      <c r="F420" s="97"/>
      <c r="G420" s="97"/>
      <c r="H420" s="97"/>
      <c r="I420" s="97"/>
      <c r="J420" s="97"/>
      <c r="K420" s="97"/>
      <c r="L420" s="97"/>
      <c r="M420" s="97"/>
      <c r="N420" s="97"/>
      <c r="O420" s="97"/>
      <c r="P420" s="97"/>
      <c r="Q420" s="97"/>
      <c r="R420" s="97"/>
      <c r="S420" s="97"/>
      <c r="T420" s="97"/>
      <c r="U420" s="97"/>
      <c r="V420" s="97"/>
      <c r="W420" s="97"/>
      <c r="X420" s="97"/>
      <c r="Y420" s="97"/>
    </row>
    <row r="421" spans="1:25" ht="14.25">
      <c r="A421" s="97"/>
      <c r="B421" s="97"/>
      <c r="C421" s="97"/>
      <c r="D421" s="97"/>
      <c r="E421" s="97"/>
      <c r="F421" s="97"/>
      <c r="G421" s="97"/>
      <c r="H421" s="97"/>
      <c r="I421" s="97"/>
      <c r="J421" s="97"/>
      <c r="K421" s="97"/>
      <c r="L421" s="97"/>
      <c r="M421" s="97"/>
      <c r="N421" s="97"/>
      <c r="O421" s="97"/>
      <c r="P421" s="97"/>
      <c r="Q421" s="97"/>
      <c r="R421" s="97"/>
      <c r="S421" s="97"/>
      <c r="T421" s="97"/>
      <c r="U421" s="97"/>
      <c r="V421" s="97"/>
      <c r="W421" s="97"/>
      <c r="X421" s="97"/>
      <c r="Y421" s="97"/>
    </row>
    <row r="422" spans="1:25" ht="14.25">
      <c r="A422" s="97"/>
      <c r="B422" s="97"/>
      <c r="C422" s="97"/>
      <c r="D422" s="97"/>
      <c r="E422" s="97"/>
      <c r="F422" s="97"/>
      <c r="G422" s="97"/>
      <c r="H422" s="97"/>
      <c r="I422" s="97"/>
      <c r="J422" s="97"/>
      <c r="K422" s="97"/>
      <c r="L422" s="97"/>
      <c r="M422" s="97"/>
      <c r="N422" s="97"/>
      <c r="O422" s="97"/>
      <c r="P422" s="97"/>
      <c r="Q422" s="97"/>
      <c r="R422" s="97"/>
      <c r="S422" s="97"/>
      <c r="T422" s="97"/>
      <c r="U422" s="97"/>
      <c r="V422" s="97"/>
      <c r="W422" s="97"/>
      <c r="X422" s="97"/>
      <c r="Y422" s="97"/>
    </row>
    <row r="423" spans="1:25" ht="14.25">
      <c r="A423" s="97"/>
      <c r="B423" s="97"/>
      <c r="C423" s="97"/>
      <c r="D423" s="97"/>
      <c r="E423" s="97"/>
      <c r="F423" s="97"/>
      <c r="G423" s="97"/>
      <c r="H423" s="97"/>
      <c r="I423" s="97"/>
      <c r="J423" s="97"/>
      <c r="K423" s="97"/>
      <c r="L423" s="97"/>
      <c r="M423" s="97"/>
      <c r="N423" s="97"/>
      <c r="O423" s="97"/>
      <c r="P423" s="97"/>
      <c r="Q423" s="97"/>
      <c r="R423" s="97"/>
      <c r="S423" s="97"/>
      <c r="T423" s="97"/>
      <c r="U423" s="97"/>
      <c r="V423" s="97"/>
      <c r="W423" s="97"/>
      <c r="X423" s="97"/>
      <c r="Y423" s="97"/>
    </row>
    <row r="424" spans="1:25" ht="14.25">
      <c r="A424" s="97"/>
      <c r="B424" s="97"/>
      <c r="C424" s="97"/>
      <c r="D424" s="97"/>
      <c r="E424" s="97"/>
      <c r="F424" s="97"/>
      <c r="G424" s="97"/>
      <c r="H424" s="97"/>
      <c r="I424" s="97"/>
      <c r="J424" s="97"/>
      <c r="K424" s="97"/>
      <c r="L424" s="97"/>
      <c r="M424" s="97"/>
      <c r="N424" s="97"/>
      <c r="O424" s="97"/>
      <c r="P424" s="97"/>
      <c r="Q424" s="97"/>
      <c r="R424" s="97"/>
      <c r="S424" s="97"/>
      <c r="T424" s="97"/>
      <c r="U424" s="97"/>
      <c r="V424" s="97"/>
      <c r="W424" s="97"/>
      <c r="X424" s="97"/>
      <c r="Y424" s="97"/>
    </row>
    <row r="425" spans="1:25" ht="14.25">
      <c r="A425" s="97"/>
      <c r="B425" s="97"/>
      <c r="C425" s="97"/>
      <c r="D425" s="97"/>
      <c r="E425" s="97"/>
      <c r="F425" s="97"/>
      <c r="G425" s="97"/>
      <c r="H425" s="97"/>
      <c r="I425" s="97"/>
      <c r="J425" s="97"/>
      <c r="K425" s="97"/>
      <c r="L425" s="97"/>
      <c r="M425" s="97"/>
      <c r="N425" s="97"/>
      <c r="O425" s="97"/>
      <c r="P425" s="97"/>
      <c r="Q425" s="97"/>
      <c r="R425" s="97"/>
      <c r="S425" s="97"/>
      <c r="T425" s="97"/>
      <c r="U425" s="97"/>
      <c r="V425" s="97"/>
      <c r="W425" s="97"/>
      <c r="X425" s="97"/>
      <c r="Y425" s="97"/>
    </row>
    <row r="426" spans="1:25" ht="14.25">
      <c r="A426" s="97"/>
      <c r="B426" s="97"/>
      <c r="C426" s="97"/>
      <c r="D426" s="97"/>
      <c r="E426" s="97"/>
      <c r="F426" s="97"/>
      <c r="G426" s="97"/>
      <c r="H426" s="97"/>
      <c r="I426" s="97"/>
      <c r="J426" s="97"/>
      <c r="K426" s="97"/>
      <c r="L426" s="97"/>
      <c r="M426" s="97"/>
      <c r="N426" s="97"/>
      <c r="O426" s="97"/>
      <c r="P426" s="97"/>
      <c r="Q426" s="97"/>
      <c r="R426" s="97"/>
      <c r="S426" s="97"/>
      <c r="T426" s="97"/>
      <c r="U426" s="97"/>
      <c r="V426" s="97"/>
      <c r="W426" s="97"/>
      <c r="X426" s="97"/>
      <c r="Y426" s="97"/>
    </row>
    <row r="427" spans="1:25" ht="14.25">
      <c r="A427" s="97"/>
      <c r="B427" s="97"/>
      <c r="C427" s="97"/>
      <c r="D427" s="97"/>
      <c r="E427" s="97"/>
      <c r="F427" s="97"/>
      <c r="G427" s="97"/>
      <c r="H427" s="97"/>
      <c r="I427" s="97"/>
      <c r="J427" s="97"/>
      <c r="K427" s="97"/>
      <c r="L427" s="97"/>
      <c r="M427" s="97"/>
      <c r="N427" s="97"/>
      <c r="O427" s="97"/>
      <c r="P427" s="97"/>
      <c r="Q427" s="97"/>
      <c r="R427" s="97"/>
      <c r="S427" s="97"/>
      <c r="T427" s="97"/>
      <c r="U427" s="97"/>
      <c r="V427" s="97"/>
      <c r="W427" s="97"/>
      <c r="X427" s="97"/>
      <c r="Y427" s="97"/>
    </row>
    <row r="428" spans="1:25" ht="14.25">
      <c r="A428" s="97"/>
      <c r="B428" s="97"/>
      <c r="C428" s="97"/>
      <c r="D428" s="97"/>
      <c r="E428" s="97"/>
      <c r="F428" s="97"/>
      <c r="G428" s="97"/>
      <c r="H428" s="97"/>
      <c r="I428" s="97"/>
      <c r="J428" s="97"/>
      <c r="K428" s="97"/>
      <c r="L428" s="97"/>
      <c r="M428" s="97"/>
      <c r="N428" s="97"/>
      <c r="O428" s="97"/>
      <c r="P428" s="97"/>
      <c r="Q428" s="97"/>
      <c r="R428" s="97"/>
      <c r="S428" s="97"/>
      <c r="T428" s="97"/>
      <c r="U428" s="97"/>
      <c r="V428" s="97"/>
      <c r="W428" s="97"/>
      <c r="X428" s="97"/>
      <c r="Y428" s="97"/>
    </row>
    <row r="429" spans="1:25" ht="14.25">
      <c r="A429" s="97"/>
      <c r="B429" s="97"/>
      <c r="C429" s="97"/>
      <c r="D429" s="97"/>
      <c r="E429" s="97"/>
      <c r="F429" s="97"/>
      <c r="G429" s="97"/>
      <c r="H429" s="97"/>
      <c r="I429" s="97"/>
      <c r="J429" s="97"/>
      <c r="K429" s="97"/>
      <c r="L429" s="97"/>
      <c r="M429" s="97"/>
      <c r="N429" s="97"/>
      <c r="O429" s="97"/>
      <c r="P429" s="97"/>
      <c r="Q429" s="97"/>
      <c r="R429" s="97"/>
      <c r="S429" s="97"/>
      <c r="T429" s="97"/>
      <c r="U429" s="97"/>
      <c r="V429" s="97"/>
      <c r="W429" s="97"/>
      <c r="X429" s="97"/>
      <c r="Y429" s="97"/>
    </row>
    <row r="430" spans="1:25" ht="14.25">
      <c r="A430" s="97"/>
      <c r="B430" s="97"/>
      <c r="C430" s="97"/>
      <c r="D430" s="97"/>
      <c r="E430" s="97"/>
      <c r="F430" s="97"/>
      <c r="G430" s="97"/>
      <c r="H430" s="97"/>
      <c r="I430" s="97"/>
      <c r="J430" s="97"/>
      <c r="K430" s="97"/>
      <c r="L430" s="97"/>
      <c r="M430" s="97"/>
      <c r="N430" s="97"/>
      <c r="O430" s="97"/>
      <c r="P430" s="97"/>
      <c r="Q430" s="97"/>
      <c r="R430" s="97"/>
      <c r="S430" s="97"/>
      <c r="T430" s="97"/>
      <c r="U430" s="97"/>
      <c r="V430" s="97"/>
      <c r="W430" s="97"/>
      <c r="X430" s="97"/>
      <c r="Y430" s="97"/>
    </row>
    <row r="431" spans="1:25" ht="14.25">
      <c r="A431" s="97"/>
      <c r="B431" s="97"/>
      <c r="C431" s="97"/>
      <c r="D431" s="97"/>
      <c r="E431" s="97"/>
      <c r="F431" s="97"/>
      <c r="G431" s="97"/>
      <c r="H431" s="97"/>
      <c r="I431" s="97"/>
      <c r="J431" s="97"/>
      <c r="K431" s="97"/>
      <c r="L431" s="97"/>
      <c r="M431" s="97"/>
      <c r="N431" s="97"/>
      <c r="O431" s="97"/>
      <c r="P431" s="97"/>
      <c r="Q431" s="97"/>
      <c r="R431" s="97"/>
      <c r="S431" s="97"/>
      <c r="T431" s="97"/>
      <c r="U431" s="97"/>
      <c r="V431" s="97"/>
      <c r="W431" s="97"/>
      <c r="X431" s="97"/>
      <c r="Y431" s="97"/>
    </row>
    <row r="432" spans="1:25" ht="14.25">
      <c r="A432" s="97"/>
      <c r="B432" s="97"/>
      <c r="C432" s="97"/>
      <c r="D432" s="97"/>
      <c r="E432" s="97"/>
      <c r="F432" s="97"/>
      <c r="G432" s="97"/>
      <c r="H432" s="97"/>
      <c r="I432" s="97"/>
      <c r="J432" s="97"/>
      <c r="K432" s="97"/>
      <c r="L432" s="97"/>
      <c r="M432" s="97"/>
      <c r="N432" s="97"/>
      <c r="O432" s="97"/>
      <c r="P432" s="97"/>
      <c r="Q432" s="97"/>
      <c r="R432" s="97"/>
      <c r="S432" s="97"/>
      <c r="T432" s="97"/>
      <c r="U432" s="97"/>
      <c r="V432" s="97"/>
      <c r="W432" s="97"/>
      <c r="X432" s="97"/>
      <c r="Y432" s="97"/>
    </row>
    <row r="433" spans="1:25" ht="14.25">
      <c r="A433" s="97"/>
      <c r="B433" s="97"/>
      <c r="C433" s="97"/>
      <c r="D433" s="97"/>
      <c r="E433" s="97"/>
      <c r="F433" s="97"/>
      <c r="G433" s="97"/>
      <c r="H433" s="97"/>
      <c r="I433" s="97"/>
      <c r="J433" s="97"/>
      <c r="K433" s="97"/>
      <c r="L433" s="97"/>
      <c r="M433" s="97"/>
      <c r="N433" s="97"/>
      <c r="O433" s="97"/>
      <c r="P433" s="97"/>
      <c r="Q433" s="97"/>
      <c r="R433" s="97"/>
      <c r="S433" s="97"/>
      <c r="T433" s="97"/>
      <c r="U433" s="97"/>
      <c r="V433" s="97"/>
      <c r="W433" s="97"/>
      <c r="X433" s="97"/>
      <c r="Y433" s="97"/>
    </row>
    <row r="434" spans="1:25" ht="14.25">
      <c r="A434" s="97"/>
      <c r="B434" s="97"/>
      <c r="C434" s="97"/>
      <c r="D434" s="97"/>
      <c r="E434" s="97"/>
      <c r="F434" s="97"/>
      <c r="G434" s="97"/>
      <c r="H434" s="97"/>
      <c r="I434" s="97"/>
      <c r="J434" s="97"/>
      <c r="K434" s="97"/>
      <c r="L434" s="97"/>
      <c r="M434" s="97"/>
      <c r="N434" s="97"/>
      <c r="O434" s="97"/>
      <c r="P434" s="97"/>
      <c r="Q434" s="97"/>
      <c r="R434" s="97"/>
      <c r="S434" s="97"/>
      <c r="T434" s="97"/>
      <c r="U434" s="97"/>
      <c r="V434" s="97"/>
      <c r="W434" s="97"/>
      <c r="X434" s="97"/>
      <c r="Y434" s="97"/>
    </row>
    <row r="435" spans="1:25" ht="14.25">
      <c r="A435" s="97"/>
      <c r="B435" s="97"/>
      <c r="C435" s="97"/>
      <c r="D435" s="97"/>
      <c r="E435" s="97"/>
      <c r="F435" s="97"/>
      <c r="G435" s="97"/>
      <c r="H435" s="97"/>
      <c r="I435" s="97"/>
      <c r="J435" s="97"/>
      <c r="K435" s="97"/>
      <c r="L435" s="97"/>
      <c r="M435" s="97"/>
      <c r="N435" s="97"/>
      <c r="O435" s="97"/>
      <c r="P435" s="97"/>
      <c r="Q435" s="97"/>
      <c r="R435" s="97"/>
      <c r="S435" s="97"/>
      <c r="T435" s="97"/>
      <c r="U435" s="97"/>
      <c r="V435" s="97"/>
      <c r="W435" s="97"/>
      <c r="X435" s="97"/>
      <c r="Y435" s="97"/>
    </row>
    <row r="436" spans="1:25" ht="14.25">
      <c r="A436" s="97"/>
      <c r="B436" s="97"/>
      <c r="C436" s="97"/>
      <c r="D436" s="97"/>
      <c r="E436" s="97"/>
      <c r="F436" s="97"/>
      <c r="G436" s="97"/>
      <c r="H436" s="97"/>
      <c r="I436" s="97"/>
      <c r="J436" s="97"/>
      <c r="K436" s="97"/>
      <c r="L436" s="97"/>
      <c r="M436" s="97"/>
      <c r="N436" s="97"/>
      <c r="O436" s="97"/>
      <c r="P436" s="97"/>
      <c r="Q436" s="97"/>
      <c r="R436" s="97"/>
      <c r="S436" s="97"/>
      <c r="T436" s="97"/>
      <c r="U436" s="97"/>
      <c r="V436" s="97"/>
      <c r="W436" s="97"/>
      <c r="X436" s="97"/>
      <c r="Y436" s="97"/>
    </row>
    <row r="437" spans="1:25" ht="14.25">
      <c r="A437" s="97"/>
      <c r="B437" s="97"/>
      <c r="C437" s="97"/>
      <c r="D437" s="97"/>
      <c r="E437" s="97"/>
      <c r="F437" s="97"/>
      <c r="G437" s="97"/>
      <c r="H437" s="97"/>
      <c r="I437" s="97"/>
      <c r="J437" s="97"/>
      <c r="K437" s="97"/>
      <c r="L437" s="97"/>
      <c r="M437" s="97"/>
      <c r="N437" s="97"/>
      <c r="O437" s="97"/>
      <c r="P437" s="97"/>
      <c r="Q437" s="97"/>
      <c r="R437" s="97"/>
      <c r="S437" s="97"/>
      <c r="T437" s="97"/>
      <c r="U437" s="97"/>
      <c r="V437" s="97"/>
      <c r="W437" s="97"/>
      <c r="X437" s="97"/>
      <c r="Y437" s="97"/>
    </row>
    <row r="438" spans="1:25" ht="14.25">
      <c r="A438" s="97"/>
      <c r="B438" s="97"/>
      <c r="C438" s="97"/>
      <c r="D438" s="97"/>
      <c r="E438" s="97"/>
      <c r="F438" s="97"/>
      <c r="G438" s="97"/>
      <c r="H438" s="97"/>
      <c r="I438" s="97"/>
      <c r="J438" s="97"/>
      <c r="K438" s="97"/>
      <c r="L438" s="97"/>
      <c r="M438" s="97"/>
      <c r="N438" s="97"/>
      <c r="O438" s="97"/>
      <c r="P438" s="97"/>
      <c r="Q438" s="97"/>
      <c r="R438" s="97"/>
      <c r="S438" s="97"/>
      <c r="T438" s="97"/>
      <c r="U438" s="97"/>
      <c r="V438" s="97"/>
      <c r="W438" s="97"/>
      <c r="X438" s="97"/>
      <c r="Y438" s="97"/>
    </row>
    <row r="439" spans="1:25" ht="14.25">
      <c r="A439" s="97"/>
      <c r="B439" s="97"/>
      <c r="C439" s="97"/>
      <c r="D439" s="97"/>
      <c r="E439" s="97"/>
      <c r="F439" s="97"/>
      <c r="G439" s="97"/>
      <c r="H439" s="97"/>
      <c r="I439" s="97"/>
      <c r="J439" s="97"/>
      <c r="K439" s="97"/>
      <c r="L439" s="97"/>
      <c r="M439" s="97"/>
      <c r="N439" s="97"/>
      <c r="O439" s="97"/>
      <c r="P439" s="97"/>
      <c r="Q439" s="97"/>
      <c r="R439" s="97"/>
      <c r="S439" s="97"/>
      <c r="T439" s="97"/>
      <c r="U439" s="97"/>
      <c r="V439" s="97"/>
      <c r="W439" s="97"/>
      <c r="X439" s="97"/>
      <c r="Y439" s="97"/>
    </row>
    <row r="440" spans="1:25" ht="14.25">
      <c r="A440" s="97"/>
      <c r="B440" s="97"/>
      <c r="C440" s="97"/>
      <c r="D440" s="97"/>
      <c r="E440" s="97"/>
      <c r="F440" s="97"/>
      <c r="G440" s="97"/>
      <c r="H440" s="97"/>
      <c r="I440" s="97"/>
      <c r="J440" s="97"/>
      <c r="K440" s="97"/>
      <c r="L440" s="97"/>
      <c r="M440" s="97"/>
      <c r="N440" s="97"/>
      <c r="O440" s="97"/>
      <c r="P440" s="97"/>
      <c r="Q440" s="97"/>
      <c r="R440" s="97"/>
      <c r="S440" s="97"/>
      <c r="T440" s="97"/>
      <c r="U440" s="97"/>
      <c r="V440" s="97"/>
      <c r="W440" s="97"/>
      <c r="X440" s="97"/>
      <c r="Y440" s="97"/>
    </row>
    <row r="441" spans="1:25" ht="14.25">
      <c r="A441" s="97"/>
      <c r="B441" s="97"/>
      <c r="C441" s="97"/>
      <c r="D441" s="97"/>
      <c r="E441" s="97"/>
      <c r="F441" s="97"/>
      <c r="G441" s="97"/>
      <c r="H441" s="97"/>
      <c r="I441" s="97"/>
      <c r="J441" s="97"/>
      <c r="K441" s="97"/>
      <c r="L441" s="97"/>
      <c r="M441" s="97"/>
      <c r="N441" s="97"/>
      <c r="O441" s="97"/>
      <c r="P441" s="97"/>
      <c r="Q441" s="97"/>
      <c r="R441" s="97"/>
      <c r="S441" s="97"/>
      <c r="T441" s="97"/>
      <c r="U441" s="97"/>
      <c r="V441" s="97"/>
      <c r="W441" s="97"/>
      <c r="X441" s="97"/>
      <c r="Y441" s="97"/>
    </row>
    <row r="442" spans="1:25" ht="14.25">
      <c r="A442" s="97"/>
      <c r="B442" s="97"/>
      <c r="C442" s="97"/>
      <c r="D442" s="97"/>
      <c r="E442" s="97"/>
      <c r="F442" s="97"/>
      <c r="G442" s="97"/>
      <c r="H442" s="97"/>
      <c r="I442" s="97"/>
      <c r="J442" s="97"/>
      <c r="K442" s="97"/>
      <c r="L442" s="97"/>
      <c r="M442" s="97"/>
      <c r="N442" s="97"/>
      <c r="O442" s="97"/>
      <c r="P442" s="97"/>
      <c r="Q442" s="97"/>
      <c r="R442" s="97"/>
      <c r="S442" s="97"/>
      <c r="T442" s="97"/>
      <c r="U442" s="97"/>
      <c r="V442" s="97"/>
      <c r="W442" s="97"/>
      <c r="X442" s="97"/>
      <c r="Y442" s="97"/>
    </row>
    <row r="443" spans="1:25" ht="14.25">
      <c r="A443" s="97"/>
      <c r="B443" s="97"/>
      <c r="C443" s="97"/>
      <c r="D443" s="97"/>
      <c r="E443" s="97"/>
      <c r="F443" s="97"/>
      <c r="G443" s="97"/>
      <c r="H443" s="97"/>
      <c r="I443" s="97"/>
      <c r="J443" s="97"/>
      <c r="K443" s="97"/>
      <c r="L443" s="97"/>
      <c r="M443" s="97"/>
      <c r="N443" s="97"/>
      <c r="O443" s="97"/>
      <c r="P443" s="97"/>
      <c r="Q443" s="97"/>
      <c r="R443" s="97"/>
      <c r="S443" s="97"/>
      <c r="T443" s="97"/>
      <c r="U443" s="97"/>
      <c r="V443" s="97"/>
      <c r="W443" s="97"/>
      <c r="X443" s="97"/>
      <c r="Y443" s="97"/>
    </row>
    <row r="444" spans="1:25" ht="14.25">
      <c r="A444" s="97"/>
      <c r="B444" s="97"/>
      <c r="C444" s="97"/>
      <c r="D444" s="97"/>
      <c r="E444" s="97"/>
      <c r="F444" s="97"/>
      <c r="G444" s="97"/>
      <c r="H444" s="97"/>
      <c r="I444" s="97"/>
      <c r="J444" s="97"/>
      <c r="K444" s="97"/>
      <c r="L444" s="97"/>
      <c r="M444" s="97"/>
      <c r="N444" s="97"/>
      <c r="O444" s="97"/>
      <c r="P444" s="97"/>
      <c r="Q444" s="97"/>
      <c r="R444" s="97"/>
      <c r="S444" s="97"/>
      <c r="T444" s="97"/>
      <c r="U444" s="97"/>
      <c r="V444" s="97"/>
      <c r="W444" s="97"/>
      <c r="X444" s="97"/>
      <c r="Y444" s="97"/>
    </row>
    <row r="445" spans="1:25" ht="14.25">
      <c r="A445" s="97"/>
      <c r="B445" s="97"/>
      <c r="C445" s="97"/>
      <c r="D445" s="97"/>
      <c r="E445" s="97"/>
      <c r="F445" s="97"/>
      <c r="G445" s="97"/>
      <c r="H445" s="97"/>
      <c r="I445" s="97"/>
      <c r="J445" s="97"/>
      <c r="K445" s="97"/>
      <c r="L445" s="97"/>
      <c r="M445" s="97"/>
      <c r="N445" s="97"/>
      <c r="O445" s="97"/>
      <c r="P445" s="97"/>
      <c r="Q445" s="97"/>
      <c r="R445" s="97"/>
      <c r="S445" s="97"/>
      <c r="T445" s="97"/>
      <c r="U445" s="97"/>
      <c r="V445" s="97"/>
      <c r="W445" s="97"/>
      <c r="X445" s="97"/>
      <c r="Y445" s="97"/>
    </row>
    <row r="446" spans="1:25" ht="14.25">
      <c r="A446" s="97"/>
      <c r="B446" s="97"/>
      <c r="C446" s="97"/>
      <c r="D446" s="97"/>
      <c r="E446" s="97"/>
      <c r="F446" s="97"/>
      <c r="G446" s="97"/>
      <c r="H446" s="97"/>
      <c r="I446" s="97"/>
      <c r="J446" s="97"/>
      <c r="K446" s="97"/>
      <c r="L446" s="97"/>
      <c r="M446" s="97"/>
      <c r="N446" s="97"/>
      <c r="O446" s="97"/>
      <c r="P446" s="97"/>
      <c r="Q446" s="97"/>
      <c r="R446" s="97"/>
      <c r="S446" s="97"/>
      <c r="T446" s="97"/>
      <c r="U446" s="97"/>
      <c r="V446" s="97"/>
      <c r="W446" s="97"/>
      <c r="X446" s="97"/>
      <c r="Y446" s="97"/>
    </row>
    <row r="447" spans="1:25" ht="14.25">
      <c r="A447" s="97"/>
      <c r="B447" s="97"/>
      <c r="C447" s="97"/>
      <c r="D447" s="97"/>
      <c r="E447" s="97"/>
      <c r="F447" s="97"/>
      <c r="G447" s="97"/>
      <c r="H447" s="97"/>
      <c r="I447" s="97"/>
      <c r="J447" s="97"/>
      <c r="K447" s="97"/>
      <c r="L447" s="97"/>
      <c r="M447" s="97"/>
      <c r="N447" s="97"/>
      <c r="O447" s="97"/>
      <c r="P447" s="97"/>
      <c r="Q447" s="97"/>
      <c r="R447" s="97"/>
      <c r="S447" s="97"/>
      <c r="T447" s="97"/>
      <c r="U447" s="97"/>
      <c r="V447" s="97"/>
      <c r="W447" s="97"/>
      <c r="X447" s="97"/>
      <c r="Y447" s="97"/>
    </row>
    <row r="448" spans="1:25" ht="14.25">
      <c r="A448" s="97"/>
      <c r="B448" s="97"/>
      <c r="C448" s="97"/>
      <c r="D448" s="97"/>
      <c r="E448" s="97"/>
      <c r="F448" s="97"/>
      <c r="G448" s="97"/>
      <c r="H448" s="97"/>
      <c r="I448" s="97"/>
      <c r="J448" s="97"/>
      <c r="K448" s="97"/>
      <c r="L448" s="97"/>
      <c r="M448" s="97"/>
      <c r="N448" s="97"/>
      <c r="O448" s="97"/>
      <c r="P448" s="97"/>
      <c r="Q448" s="97"/>
      <c r="R448" s="97"/>
      <c r="S448" s="97"/>
      <c r="T448" s="97"/>
      <c r="U448" s="97"/>
      <c r="V448" s="97"/>
      <c r="W448" s="97"/>
      <c r="X448" s="97"/>
      <c r="Y448" s="97"/>
    </row>
    <row r="449" spans="1:25" ht="14.25">
      <c r="A449" s="97"/>
      <c r="B449" s="97"/>
      <c r="C449" s="97"/>
      <c r="D449" s="97"/>
      <c r="E449" s="97"/>
      <c r="F449" s="97"/>
      <c r="G449" s="97"/>
      <c r="H449" s="97"/>
      <c r="I449" s="97"/>
      <c r="J449" s="97"/>
      <c r="K449" s="97"/>
      <c r="L449" s="97"/>
      <c r="M449" s="97"/>
      <c r="N449" s="97"/>
      <c r="O449" s="97"/>
      <c r="P449" s="97"/>
      <c r="Q449" s="97"/>
      <c r="R449" s="97"/>
      <c r="S449" s="97"/>
      <c r="T449" s="97"/>
      <c r="U449" s="97"/>
      <c r="V449" s="97"/>
      <c r="W449" s="97"/>
      <c r="X449" s="97"/>
      <c r="Y449" s="97"/>
    </row>
    <row r="450" spans="1:25" ht="14.25">
      <c r="A450" s="97"/>
      <c r="B450" s="97"/>
      <c r="C450" s="97"/>
      <c r="D450" s="97"/>
      <c r="E450" s="97"/>
      <c r="F450" s="97"/>
      <c r="G450" s="97"/>
      <c r="H450" s="97"/>
      <c r="I450" s="97"/>
      <c r="J450" s="97"/>
      <c r="K450" s="97"/>
      <c r="L450" s="97"/>
      <c r="M450" s="97"/>
      <c r="N450" s="97"/>
      <c r="O450" s="97"/>
      <c r="P450" s="97"/>
      <c r="Q450" s="97"/>
      <c r="R450" s="97"/>
      <c r="S450" s="97"/>
      <c r="T450" s="97"/>
      <c r="U450" s="97"/>
      <c r="V450" s="97"/>
      <c r="W450" s="97"/>
      <c r="X450" s="97"/>
      <c r="Y450" s="97"/>
    </row>
    <row r="451" spans="1:25" ht="14.25">
      <c r="A451" s="97"/>
      <c r="B451" s="97"/>
      <c r="C451" s="97"/>
      <c r="D451" s="97"/>
      <c r="E451" s="97"/>
      <c r="F451" s="97"/>
      <c r="G451" s="97"/>
      <c r="H451" s="97"/>
      <c r="I451" s="97"/>
      <c r="J451" s="97"/>
      <c r="K451" s="97"/>
      <c r="L451" s="97"/>
      <c r="M451" s="97"/>
      <c r="N451" s="97"/>
      <c r="O451" s="97"/>
      <c r="P451" s="97"/>
      <c r="Q451" s="97"/>
      <c r="R451" s="97"/>
      <c r="S451" s="97"/>
      <c r="T451" s="97"/>
      <c r="U451" s="97"/>
      <c r="V451" s="97"/>
      <c r="W451" s="97"/>
      <c r="X451" s="97"/>
      <c r="Y451" s="97"/>
    </row>
    <row r="452" spans="1:25" ht="14.25">
      <c r="A452" s="97"/>
      <c r="B452" s="97"/>
      <c r="C452" s="97"/>
      <c r="D452" s="97"/>
      <c r="E452" s="97"/>
      <c r="F452" s="97"/>
      <c r="G452" s="97"/>
      <c r="H452" s="97"/>
      <c r="I452" s="97"/>
      <c r="J452" s="97"/>
      <c r="K452" s="97"/>
      <c r="L452" s="97"/>
      <c r="M452" s="97"/>
      <c r="N452" s="97"/>
      <c r="O452" s="97"/>
      <c r="P452" s="97"/>
      <c r="Q452" s="97"/>
      <c r="R452" s="97"/>
      <c r="S452" s="97"/>
      <c r="T452" s="97"/>
      <c r="U452" s="97"/>
      <c r="V452" s="97"/>
      <c r="W452" s="97"/>
      <c r="X452" s="97"/>
      <c r="Y452" s="97"/>
    </row>
    <row r="453" spans="1:25" ht="14.25">
      <c r="A453" s="97"/>
      <c r="B453" s="97"/>
      <c r="C453" s="97"/>
      <c r="D453" s="97"/>
      <c r="E453" s="97"/>
      <c r="F453" s="97"/>
      <c r="G453" s="97"/>
      <c r="H453" s="97"/>
      <c r="I453" s="97"/>
      <c r="J453" s="97"/>
      <c r="K453" s="97"/>
      <c r="L453" s="97"/>
      <c r="M453" s="97"/>
      <c r="N453" s="97"/>
      <c r="O453" s="97"/>
      <c r="P453" s="97"/>
      <c r="Q453" s="97"/>
      <c r="R453" s="97"/>
      <c r="S453" s="97"/>
      <c r="T453" s="97"/>
      <c r="U453" s="97"/>
      <c r="V453" s="97"/>
      <c r="W453" s="97"/>
      <c r="X453" s="97"/>
      <c r="Y453" s="97"/>
    </row>
    <row r="454" spans="1:25" ht="14.25">
      <c r="A454" s="97"/>
      <c r="B454" s="97"/>
      <c r="C454" s="97"/>
      <c r="D454" s="97"/>
      <c r="E454" s="97"/>
      <c r="F454" s="97"/>
      <c r="G454" s="97"/>
      <c r="H454" s="97"/>
      <c r="I454" s="97"/>
      <c r="J454" s="97"/>
      <c r="K454" s="97"/>
      <c r="L454" s="97"/>
      <c r="M454" s="97"/>
      <c r="N454" s="97"/>
      <c r="O454" s="97"/>
      <c r="P454" s="97"/>
      <c r="Q454" s="97"/>
      <c r="R454" s="97"/>
      <c r="S454" s="97"/>
      <c r="T454" s="97"/>
      <c r="U454" s="97"/>
      <c r="V454" s="97"/>
      <c r="W454" s="97"/>
      <c r="X454" s="97"/>
      <c r="Y454" s="97"/>
    </row>
    <row r="455" spans="1:25" ht="14.25">
      <c r="A455" s="97"/>
      <c r="B455" s="97"/>
      <c r="C455" s="97"/>
      <c r="D455" s="97"/>
      <c r="E455" s="97"/>
      <c r="F455" s="97"/>
      <c r="G455" s="97"/>
      <c r="H455" s="97"/>
      <c r="I455" s="97"/>
      <c r="J455" s="97"/>
      <c r="K455" s="97"/>
      <c r="L455" s="97"/>
      <c r="M455" s="97"/>
      <c r="N455" s="97"/>
      <c r="O455" s="97"/>
      <c r="P455" s="97"/>
      <c r="Q455" s="97"/>
      <c r="R455" s="97"/>
      <c r="S455" s="97"/>
      <c r="T455" s="97"/>
      <c r="U455" s="97"/>
      <c r="V455" s="97"/>
      <c r="W455" s="97"/>
      <c r="X455" s="97"/>
      <c r="Y455" s="97"/>
    </row>
    <row r="456" spans="1:25" ht="14.25">
      <c r="A456" s="97"/>
      <c r="B456" s="97"/>
      <c r="C456" s="97"/>
      <c r="D456" s="97"/>
      <c r="E456" s="97"/>
      <c r="F456" s="97"/>
      <c r="G456" s="97"/>
      <c r="H456" s="97"/>
      <c r="I456" s="97"/>
      <c r="J456" s="97"/>
      <c r="K456" s="97"/>
      <c r="L456" s="97"/>
      <c r="M456" s="97"/>
      <c r="N456" s="97"/>
      <c r="O456" s="97"/>
      <c r="P456" s="97"/>
      <c r="Q456" s="97"/>
      <c r="R456" s="97"/>
      <c r="S456" s="97"/>
      <c r="T456" s="97"/>
      <c r="U456" s="97"/>
      <c r="V456" s="97"/>
      <c r="W456" s="97"/>
      <c r="X456" s="97"/>
      <c r="Y456" s="97"/>
    </row>
    <row r="457" spans="1:25" ht="14.25">
      <c r="A457" s="97"/>
      <c r="B457" s="97"/>
      <c r="C457" s="97"/>
      <c r="D457" s="97"/>
      <c r="E457" s="97"/>
      <c r="F457" s="97"/>
      <c r="G457" s="97"/>
      <c r="H457" s="97"/>
      <c r="I457" s="97"/>
      <c r="J457" s="97"/>
      <c r="K457" s="97"/>
      <c r="L457" s="97"/>
      <c r="M457" s="97"/>
      <c r="N457" s="97"/>
      <c r="O457" s="97"/>
      <c r="P457" s="97"/>
      <c r="Q457" s="97"/>
      <c r="R457" s="97"/>
      <c r="S457" s="97"/>
      <c r="T457" s="97"/>
      <c r="U457" s="97"/>
      <c r="V457" s="97"/>
      <c r="W457" s="97"/>
      <c r="X457" s="97"/>
      <c r="Y457" s="97"/>
    </row>
    <row r="458" spans="1:25" ht="14.25">
      <c r="A458" s="97"/>
      <c r="B458" s="97"/>
      <c r="C458" s="97"/>
      <c r="D458" s="97"/>
      <c r="E458" s="97"/>
      <c r="F458" s="97"/>
      <c r="G458" s="97"/>
      <c r="H458" s="97"/>
      <c r="I458" s="97"/>
      <c r="J458" s="97"/>
      <c r="K458" s="97"/>
      <c r="L458" s="97"/>
      <c r="M458" s="97"/>
      <c r="N458" s="97"/>
      <c r="O458" s="97"/>
      <c r="P458" s="97"/>
      <c r="Q458" s="97"/>
      <c r="R458" s="97"/>
      <c r="S458" s="97"/>
      <c r="T458" s="97"/>
      <c r="U458" s="97"/>
      <c r="V458" s="97"/>
      <c r="W458" s="97"/>
      <c r="X458" s="97"/>
      <c r="Y458" s="97"/>
    </row>
    <row r="459" spans="1:25" ht="14.25">
      <c r="A459" s="97"/>
      <c r="B459" s="97"/>
      <c r="C459" s="97"/>
      <c r="D459" s="97"/>
      <c r="E459" s="97"/>
      <c r="F459" s="97"/>
      <c r="G459" s="97"/>
      <c r="H459" s="97"/>
      <c r="I459" s="97"/>
      <c r="J459" s="97"/>
      <c r="K459" s="97"/>
      <c r="L459" s="97"/>
      <c r="M459" s="97"/>
      <c r="N459" s="97"/>
      <c r="O459" s="97"/>
      <c r="P459" s="97"/>
      <c r="Q459" s="97"/>
      <c r="R459" s="97"/>
      <c r="S459" s="97"/>
      <c r="T459" s="97"/>
      <c r="U459" s="97"/>
      <c r="V459" s="97"/>
      <c r="W459" s="97"/>
      <c r="X459" s="97"/>
      <c r="Y459" s="97"/>
    </row>
    <row r="460" spans="1:25" ht="14.25">
      <c r="A460" s="97"/>
      <c r="B460" s="97"/>
      <c r="C460" s="97"/>
      <c r="D460" s="97"/>
      <c r="E460" s="97"/>
      <c r="F460" s="97"/>
      <c r="G460" s="97"/>
      <c r="H460" s="97"/>
      <c r="I460" s="97"/>
      <c r="J460" s="97"/>
      <c r="K460" s="97"/>
      <c r="L460" s="97"/>
      <c r="M460" s="97"/>
      <c r="N460" s="97"/>
      <c r="O460" s="97"/>
      <c r="P460" s="97"/>
      <c r="Q460" s="97"/>
      <c r="R460" s="97"/>
      <c r="S460" s="97"/>
      <c r="T460" s="97"/>
      <c r="U460" s="97"/>
      <c r="V460" s="97"/>
      <c r="W460" s="97"/>
      <c r="X460" s="97"/>
      <c r="Y460" s="97"/>
    </row>
    <row r="461" spans="1:25" ht="14.25">
      <c r="A461" s="97"/>
      <c r="B461" s="97"/>
      <c r="C461" s="97"/>
      <c r="D461" s="97"/>
      <c r="E461" s="97"/>
      <c r="F461" s="97"/>
      <c r="G461" s="97"/>
      <c r="H461" s="97"/>
      <c r="I461" s="97"/>
      <c r="J461" s="97"/>
      <c r="K461" s="97"/>
      <c r="L461" s="97"/>
      <c r="M461" s="97"/>
      <c r="N461" s="97"/>
      <c r="O461" s="97"/>
      <c r="P461" s="97"/>
      <c r="Q461" s="97"/>
      <c r="R461" s="97"/>
      <c r="S461" s="97"/>
      <c r="T461" s="97"/>
      <c r="U461" s="97"/>
      <c r="V461" s="97"/>
      <c r="W461" s="97"/>
      <c r="X461" s="97"/>
      <c r="Y461" s="97"/>
    </row>
    <row r="462" spans="1:25" ht="14.25">
      <c r="A462" s="97"/>
      <c r="B462" s="97"/>
      <c r="C462" s="97"/>
      <c r="D462" s="97"/>
      <c r="E462" s="97"/>
      <c r="F462" s="97"/>
      <c r="G462" s="97"/>
      <c r="H462" s="97"/>
      <c r="I462" s="97"/>
      <c r="J462" s="97"/>
      <c r="K462" s="97"/>
      <c r="L462" s="97"/>
      <c r="M462" s="97"/>
      <c r="N462" s="97"/>
      <c r="O462" s="97"/>
      <c r="P462" s="97"/>
      <c r="Q462" s="97"/>
      <c r="R462" s="97"/>
      <c r="S462" s="97"/>
      <c r="T462" s="97"/>
      <c r="U462" s="97"/>
      <c r="V462" s="97"/>
      <c r="W462" s="97"/>
      <c r="X462" s="97"/>
      <c r="Y462" s="97"/>
    </row>
    <row r="463" spans="1:25" ht="14.25">
      <c r="A463" s="97"/>
      <c r="B463" s="97"/>
      <c r="C463" s="97"/>
      <c r="D463" s="97"/>
      <c r="E463" s="97"/>
      <c r="F463" s="97"/>
      <c r="G463" s="97"/>
      <c r="H463" s="97"/>
      <c r="I463" s="97"/>
      <c r="J463" s="97"/>
      <c r="K463" s="97"/>
      <c r="L463" s="97"/>
      <c r="M463" s="97"/>
      <c r="N463" s="97"/>
      <c r="O463" s="97"/>
      <c r="P463" s="97"/>
      <c r="Q463" s="97"/>
      <c r="R463" s="97"/>
      <c r="S463" s="97"/>
      <c r="T463" s="97"/>
      <c r="U463" s="97"/>
      <c r="V463" s="97"/>
      <c r="W463" s="97"/>
      <c r="X463" s="97"/>
      <c r="Y463" s="97"/>
    </row>
    <row r="464" spans="1:25" ht="14.25">
      <c r="A464" s="97"/>
      <c r="B464" s="97"/>
      <c r="C464" s="97"/>
      <c r="D464" s="97"/>
      <c r="E464" s="97"/>
      <c r="F464" s="97"/>
      <c r="G464" s="97"/>
      <c r="H464" s="97"/>
      <c r="I464" s="97"/>
      <c r="J464" s="97"/>
      <c r="K464" s="97"/>
      <c r="L464" s="97"/>
      <c r="M464" s="97"/>
      <c r="N464" s="97"/>
      <c r="O464" s="97"/>
      <c r="P464" s="97"/>
      <c r="Q464" s="97"/>
      <c r="R464" s="97"/>
      <c r="S464" s="97"/>
      <c r="T464" s="97"/>
      <c r="U464" s="97"/>
      <c r="V464" s="97"/>
      <c r="W464" s="97"/>
      <c r="X464" s="97"/>
      <c r="Y464" s="97"/>
    </row>
    <row r="465" spans="1:25" ht="14.25">
      <c r="A465" s="97"/>
      <c r="B465" s="97"/>
      <c r="C465" s="97"/>
      <c r="D465" s="97"/>
      <c r="E465" s="97"/>
      <c r="F465" s="97"/>
      <c r="G465" s="97"/>
      <c r="H465" s="97"/>
      <c r="I465" s="97"/>
      <c r="J465" s="97"/>
      <c r="K465" s="97"/>
      <c r="L465" s="97"/>
      <c r="M465" s="97"/>
      <c r="N465" s="97"/>
      <c r="O465" s="97"/>
      <c r="P465" s="97"/>
      <c r="Q465" s="97"/>
      <c r="R465" s="97"/>
      <c r="S465" s="97"/>
      <c r="T465" s="97"/>
      <c r="U465" s="97"/>
      <c r="V465" s="97"/>
      <c r="W465" s="97"/>
      <c r="X465" s="97"/>
      <c r="Y465" s="97"/>
    </row>
    <row r="466" spans="1:25" ht="14.25">
      <c r="A466" s="97"/>
      <c r="B466" s="97"/>
      <c r="C466" s="97"/>
      <c r="D466" s="97"/>
      <c r="E466" s="97"/>
      <c r="F466" s="97"/>
      <c r="G466" s="97"/>
      <c r="H466" s="97"/>
      <c r="I466" s="97"/>
      <c r="J466" s="97"/>
      <c r="K466" s="97"/>
      <c r="L466" s="97"/>
      <c r="M466" s="97"/>
      <c r="N466" s="97"/>
      <c r="O466" s="97"/>
      <c r="P466" s="97"/>
      <c r="Q466" s="97"/>
      <c r="R466" s="97"/>
      <c r="S466" s="97"/>
      <c r="T466" s="97"/>
      <c r="U466" s="97"/>
      <c r="V466" s="97"/>
      <c r="W466" s="97"/>
      <c r="X466" s="97"/>
      <c r="Y466" s="97"/>
    </row>
    <row r="467" spans="1:25" ht="14.25">
      <c r="A467" s="97"/>
      <c r="B467" s="97"/>
      <c r="C467" s="97"/>
      <c r="D467" s="97"/>
      <c r="E467" s="97"/>
      <c r="F467" s="97"/>
      <c r="G467" s="97"/>
      <c r="H467" s="97"/>
      <c r="I467" s="97"/>
      <c r="J467" s="97"/>
      <c r="K467" s="97"/>
      <c r="L467" s="97"/>
      <c r="M467" s="97"/>
      <c r="N467" s="97"/>
      <c r="O467" s="97"/>
      <c r="P467" s="97"/>
      <c r="Q467" s="97"/>
      <c r="R467" s="97"/>
      <c r="S467" s="97"/>
      <c r="T467" s="97"/>
      <c r="U467" s="97"/>
      <c r="V467" s="97"/>
      <c r="W467" s="97"/>
      <c r="X467" s="97"/>
      <c r="Y467" s="97"/>
    </row>
    <row r="468" spans="1:25" ht="14.25">
      <c r="A468" s="97"/>
      <c r="B468" s="97"/>
      <c r="C468" s="97"/>
      <c r="D468" s="97"/>
      <c r="E468" s="97"/>
      <c r="F468" s="97"/>
      <c r="G468" s="97"/>
      <c r="H468" s="97"/>
      <c r="I468" s="97"/>
      <c r="J468" s="97"/>
      <c r="K468" s="97"/>
      <c r="L468" s="97"/>
      <c r="M468" s="97"/>
      <c r="N468" s="97"/>
      <c r="O468" s="97"/>
      <c r="P468" s="97"/>
      <c r="Q468" s="97"/>
      <c r="R468" s="97"/>
      <c r="S468" s="97"/>
      <c r="T468" s="97"/>
      <c r="U468" s="97"/>
      <c r="V468" s="97"/>
      <c r="W468" s="97"/>
      <c r="X468" s="97"/>
      <c r="Y468" s="97"/>
    </row>
    <row r="469" spans="1:25" ht="14.25">
      <c r="A469" s="97"/>
      <c r="B469" s="97"/>
      <c r="C469" s="97"/>
      <c r="D469" s="97"/>
      <c r="E469" s="97"/>
      <c r="F469" s="97"/>
      <c r="G469" s="97"/>
      <c r="H469" s="97"/>
      <c r="I469" s="97"/>
      <c r="J469" s="97"/>
      <c r="K469" s="97"/>
      <c r="L469" s="97"/>
      <c r="M469" s="97"/>
      <c r="N469" s="97"/>
      <c r="O469" s="97"/>
      <c r="P469" s="97"/>
      <c r="Q469" s="97"/>
      <c r="R469" s="97"/>
      <c r="S469" s="97"/>
      <c r="T469" s="97"/>
      <c r="U469" s="97"/>
      <c r="V469" s="97"/>
      <c r="W469" s="97"/>
      <c r="X469" s="97"/>
      <c r="Y469" s="97"/>
    </row>
    <row r="470" spans="1:25" ht="14.25">
      <c r="A470" s="97"/>
      <c r="B470" s="97"/>
      <c r="C470" s="97"/>
      <c r="D470" s="97"/>
      <c r="E470" s="97"/>
      <c r="F470" s="97"/>
      <c r="G470" s="97"/>
      <c r="H470" s="97"/>
      <c r="I470" s="97"/>
      <c r="J470" s="97"/>
      <c r="K470" s="97"/>
      <c r="L470" s="97"/>
      <c r="M470" s="97"/>
      <c r="N470" s="97"/>
      <c r="O470" s="97"/>
      <c r="P470" s="97"/>
      <c r="Q470" s="97"/>
      <c r="R470" s="97"/>
      <c r="S470" s="97"/>
      <c r="T470" s="97"/>
      <c r="U470" s="97"/>
      <c r="V470" s="97"/>
      <c r="W470" s="97"/>
      <c r="X470" s="97"/>
      <c r="Y470" s="97"/>
    </row>
    <row r="471" spans="1:25" ht="14.25">
      <c r="A471" s="97"/>
      <c r="B471" s="97"/>
      <c r="C471" s="97"/>
      <c r="D471" s="97"/>
      <c r="E471" s="97"/>
      <c r="F471" s="97"/>
      <c r="G471" s="97"/>
      <c r="H471" s="97"/>
      <c r="I471" s="97"/>
      <c r="J471" s="97"/>
      <c r="K471" s="97"/>
      <c r="L471" s="97"/>
      <c r="M471" s="97"/>
      <c r="N471" s="97"/>
      <c r="O471" s="97"/>
      <c r="P471" s="97"/>
      <c r="Q471" s="97"/>
      <c r="R471" s="97"/>
      <c r="S471" s="97"/>
      <c r="T471" s="97"/>
      <c r="U471" s="97"/>
      <c r="V471" s="97"/>
      <c r="W471" s="97"/>
      <c r="X471" s="97"/>
      <c r="Y471" s="97"/>
    </row>
    <row r="472" spans="1:25" ht="14.25">
      <c r="A472" s="97"/>
      <c r="B472" s="97"/>
      <c r="C472" s="97"/>
      <c r="D472" s="97"/>
      <c r="E472" s="97"/>
      <c r="F472" s="97"/>
      <c r="G472" s="97"/>
      <c r="H472" s="97"/>
      <c r="I472" s="97"/>
      <c r="J472" s="97"/>
      <c r="K472" s="97"/>
      <c r="L472" s="97"/>
      <c r="M472" s="97"/>
      <c r="N472" s="97"/>
      <c r="O472" s="97"/>
      <c r="P472" s="97"/>
      <c r="Q472" s="97"/>
      <c r="R472" s="97"/>
      <c r="S472" s="97"/>
      <c r="T472" s="97"/>
      <c r="U472" s="97"/>
      <c r="V472" s="97"/>
      <c r="W472" s="97"/>
      <c r="X472" s="97"/>
      <c r="Y472" s="97"/>
    </row>
    <row r="473" spans="1:25" ht="14.25">
      <c r="A473" s="97"/>
      <c r="B473" s="97"/>
      <c r="C473" s="97"/>
      <c r="D473" s="97"/>
      <c r="E473" s="97"/>
      <c r="F473" s="97"/>
      <c r="G473" s="97"/>
      <c r="H473" s="97"/>
      <c r="I473" s="97"/>
      <c r="J473" s="97"/>
      <c r="K473" s="97"/>
      <c r="L473" s="97"/>
      <c r="M473" s="97"/>
      <c r="N473" s="97"/>
      <c r="O473" s="97"/>
      <c r="P473" s="97"/>
      <c r="Q473" s="97"/>
      <c r="R473" s="97"/>
      <c r="S473" s="97"/>
      <c r="T473" s="97"/>
      <c r="U473" s="97"/>
      <c r="V473" s="97"/>
      <c r="W473" s="97"/>
      <c r="X473" s="97"/>
      <c r="Y473" s="97"/>
    </row>
    <row r="474" spans="1:25" ht="14.25">
      <c r="A474" s="97"/>
      <c r="B474" s="97"/>
      <c r="C474" s="97"/>
      <c r="D474" s="97"/>
      <c r="E474" s="97"/>
      <c r="F474" s="97"/>
      <c r="G474" s="97"/>
      <c r="H474" s="97"/>
      <c r="I474" s="97"/>
      <c r="J474" s="97"/>
      <c r="K474" s="97"/>
      <c r="L474" s="97"/>
      <c r="M474" s="97"/>
      <c r="N474" s="97"/>
      <c r="O474" s="97"/>
      <c r="P474" s="97"/>
      <c r="Q474" s="97"/>
      <c r="R474" s="97"/>
      <c r="S474" s="97"/>
      <c r="T474" s="97"/>
      <c r="U474" s="97"/>
      <c r="V474" s="97"/>
      <c r="W474" s="97"/>
      <c r="X474" s="97"/>
      <c r="Y474" s="97"/>
    </row>
    <row r="475" spans="1:25" ht="14.25">
      <c r="A475" s="97"/>
      <c r="B475" s="97"/>
      <c r="C475" s="97"/>
      <c r="D475" s="97"/>
      <c r="E475" s="97"/>
      <c r="F475" s="97"/>
      <c r="G475" s="97"/>
      <c r="H475" s="97"/>
      <c r="I475" s="97"/>
      <c r="J475" s="97"/>
      <c r="K475" s="97"/>
      <c r="L475" s="97"/>
      <c r="M475" s="97"/>
      <c r="N475" s="97"/>
      <c r="O475" s="97"/>
      <c r="P475" s="97"/>
      <c r="Q475" s="97"/>
      <c r="R475" s="97"/>
      <c r="S475" s="97"/>
      <c r="T475" s="97"/>
      <c r="U475" s="97"/>
      <c r="V475" s="97"/>
      <c r="W475" s="97"/>
      <c r="X475" s="97"/>
      <c r="Y475" s="97"/>
    </row>
    <row r="476" spans="1:25" ht="14.25">
      <c r="A476" s="97"/>
      <c r="B476" s="97"/>
      <c r="C476" s="97"/>
      <c r="D476" s="97"/>
      <c r="E476" s="97"/>
      <c r="F476" s="97"/>
      <c r="G476" s="97"/>
      <c r="H476" s="97"/>
      <c r="I476" s="97"/>
      <c r="J476" s="97"/>
      <c r="K476" s="97"/>
      <c r="L476" s="97"/>
      <c r="M476" s="97"/>
      <c r="N476" s="97"/>
      <c r="O476" s="97"/>
      <c r="P476" s="97"/>
      <c r="Q476" s="97"/>
      <c r="R476" s="97"/>
      <c r="S476" s="97"/>
      <c r="T476" s="97"/>
      <c r="U476" s="97"/>
      <c r="V476" s="97"/>
      <c r="W476" s="97"/>
      <c r="X476" s="97"/>
      <c r="Y476" s="97"/>
    </row>
    <row r="477" spans="1:25" ht="14.25">
      <c r="A477" s="97"/>
      <c r="B477" s="97"/>
      <c r="C477" s="97"/>
      <c r="D477" s="97"/>
      <c r="E477" s="97"/>
      <c r="F477" s="97"/>
      <c r="G477" s="97"/>
      <c r="H477" s="97"/>
      <c r="I477" s="97"/>
      <c r="J477" s="97"/>
      <c r="K477" s="97"/>
      <c r="L477" s="97"/>
      <c r="M477" s="97"/>
      <c r="N477" s="97"/>
      <c r="O477" s="97"/>
      <c r="P477" s="97"/>
      <c r="Q477" s="97"/>
      <c r="R477" s="97"/>
      <c r="S477" s="97"/>
      <c r="T477" s="97"/>
      <c r="U477" s="97"/>
      <c r="V477" s="97"/>
      <c r="W477" s="97"/>
      <c r="X477" s="97"/>
      <c r="Y477" s="97"/>
    </row>
    <row r="478" spans="1:25" ht="14.25">
      <c r="A478" s="97"/>
      <c r="B478" s="97"/>
      <c r="C478" s="97"/>
      <c r="D478" s="97"/>
      <c r="E478" s="97"/>
      <c r="F478" s="97"/>
      <c r="G478" s="97"/>
      <c r="H478" s="97"/>
      <c r="I478" s="97"/>
      <c r="J478" s="97"/>
      <c r="K478" s="97"/>
      <c r="L478" s="97"/>
      <c r="M478" s="97"/>
      <c r="N478" s="97"/>
      <c r="O478" s="97"/>
      <c r="P478" s="97"/>
      <c r="Q478" s="97"/>
      <c r="R478" s="97"/>
      <c r="S478" s="97"/>
      <c r="T478" s="97"/>
      <c r="U478" s="97"/>
      <c r="V478" s="97"/>
      <c r="W478" s="97"/>
      <c r="X478" s="97"/>
      <c r="Y478" s="97"/>
    </row>
    <row r="479" spans="1:25" ht="14.25">
      <c r="A479" s="97"/>
      <c r="B479" s="97"/>
      <c r="C479" s="97"/>
      <c r="D479" s="97"/>
      <c r="E479" s="97"/>
      <c r="F479" s="97"/>
      <c r="G479" s="97"/>
      <c r="H479" s="97"/>
      <c r="I479" s="97"/>
      <c r="J479" s="97"/>
      <c r="K479" s="97"/>
      <c r="L479" s="97"/>
      <c r="M479" s="97"/>
      <c r="N479" s="97"/>
      <c r="O479" s="97"/>
      <c r="P479" s="97"/>
      <c r="Q479" s="97"/>
      <c r="R479" s="97"/>
      <c r="S479" s="97"/>
      <c r="T479" s="97"/>
      <c r="U479" s="97"/>
      <c r="V479" s="97"/>
      <c r="W479" s="97"/>
      <c r="X479" s="97"/>
      <c r="Y479" s="97"/>
    </row>
    <row r="480" spans="1:25" ht="14.25">
      <c r="A480" s="97"/>
      <c r="B480" s="97"/>
      <c r="C480" s="97"/>
      <c r="D480" s="97"/>
      <c r="E480" s="97"/>
      <c r="F480" s="97"/>
      <c r="G480" s="97"/>
      <c r="H480" s="97"/>
      <c r="I480" s="97"/>
      <c r="J480" s="97"/>
      <c r="K480" s="97"/>
      <c r="L480" s="97"/>
      <c r="M480" s="97"/>
      <c r="N480" s="97"/>
      <c r="O480" s="97"/>
      <c r="P480" s="97"/>
      <c r="Q480" s="97"/>
      <c r="R480" s="97"/>
      <c r="S480" s="97"/>
      <c r="T480" s="97"/>
      <c r="U480" s="97"/>
      <c r="V480" s="97"/>
      <c r="W480" s="97"/>
      <c r="X480" s="97"/>
      <c r="Y480" s="97"/>
    </row>
    <row r="481" spans="1:25" ht="14.25">
      <c r="A481" s="97"/>
      <c r="B481" s="97"/>
      <c r="C481" s="97"/>
      <c r="D481" s="97"/>
      <c r="E481" s="97"/>
      <c r="F481" s="97"/>
      <c r="G481" s="97"/>
      <c r="H481" s="97"/>
      <c r="I481" s="97"/>
      <c r="J481" s="97"/>
      <c r="K481" s="97"/>
      <c r="L481" s="97"/>
      <c r="M481" s="97"/>
      <c r="N481" s="97"/>
      <c r="O481" s="97"/>
      <c r="P481" s="97"/>
      <c r="Q481" s="97"/>
      <c r="R481" s="97"/>
      <c r="S481" s="97"/>
      <c r="T481" s="97"/>
      <c r="U481" s="97"/>
      <c r="V481" s="97"/>
      <c r="W481" s="97"/>
      <c r="X481" s="97"/>
      <c r="Y481" s="97"/>
    </row>
    <row r="482" spans="1:25" ht="14.25">
      <c r="A482" s="97"/>
      <c r="B482" s="97"/>
      <c r="C482" s="97"/>
      <c r="D482" s="97"/>
      <c r="E482" s="97"/>
      <c r="F482" s="97"/>
      <c r="G482" s="97"/>
      <c r="H482" s="97"/>
      <c r="I482" s="97"/>
      <c r="J482" s="97"/>
      <c r="K482" s="97"/>
      <c r="L482" s="97"/>
      <c r="M482" s="97"/>
      <c r="N482" s="97"/>
      <c r="O482" s="97"/>
      <c r="P482" s="97"/>
      <c r="Q482" s="97"/>
      <c r="R482" s="97"/>
      <c r="S482" s="97"/>
      <c r="T482" s="97"/>
      <c r="U482" s="97"/>
      <c r="V482" s="97"/>
      <c r="W482" s="97"/>
      <c r="X482" s="97"/>
      <c r="Y482" s="97"/>
    </row>
    <row r="483" spans="1:25" ht="14.25">
      <c r="A483" s="97"/>
      <c r="B483" s="97"/>
      <c r="C483" s="97"/>
      <c r="D483" s="97"/>
      <c r="E483" s="97"/>
      <c r="F483" s="97"/>
      <c r="G483" s="97"/>
      <c r="H483" s="97"/>
      <c r="I483" s="97"/>
      <c r="J483" s="97"/>
      <c r="K483" s="97"/>
      <c r="L483" s="97"/>
      <c r="M483" s="97"/>
      <c r="N483" s="97"/>
      <c r="O483" s="97"/>
      <c r="P483" s="97"/>
      <c r="Q483" s="97"/>
      <c r="R483" s="97"/>
      <c r="S483" s="97"/>
      <c r="T483" s="97"/>
      <c r="U483" s="97"/>
      <c r="V483" s="97"/>
      <c r="W483" s="97"/>
      <c r="X483" s="97"/>
      <c r="Y483" s="97"/>
    </row>
    <row r="484" spans="1:25" ht="14.25">
      <c r="A484" s="97"/>
      <c r="B484" s="97"/>
      <c r="C484" s="97"/>
      <c r="D484" s="97"/>
      <c r="E484" s="97"/>
      <c r="F484" s="97"/>
      <c r="G484" s="97"/>
      <c r="H484" s="97"/>
      <c r="I484" s="97"/>
      <c r="J484" s="97"/>
      <c r="K484" s="97"/>
      <c r="L484" s="97"/>
      <c r="M484" s="97"/>
      <c r="N484" s="97"/>
      <c r="O484" s="97"/>
      <c r="P484" s="97"/>
      <c r="Q484" s="97"/>
      <c r="R484" s="97"/>
      <c r="S484" s="97"/>
      <c r="T484" s="97"/>
      <c r="U484" s="97"/>
      <c r="V484" s="97"/>
      <c r="W484" s="97"/>
      <c r="X484" s="97"/>
      <c r="Y484" s="97"/>
    </row>
    <row r="485" spans="1:25" ht="14.25">
      <c r="A485" s="97"/>
      <c r="B485" s="97"/>
      <c r="C485" s="97"/>
      <c r="D485" s="97"/>
      <c r="E485" s="97"/>
      <c r="F485" s="97"/>
      <c r="G485" s="97"/>
      <c r="H485" s="97"/>
      <c r="I485" s="97"/>
      <c r="J485" s="97"/>
      <c r="K485" s="97"/>
      <c r="L485" s="97"/>
      <c r="M485" s="97"/>
      <c r="N485" s="97"/>
      <c r="O485" s="97"/>
      <c r="P485" s="97"/>
      <c r="Q485" s="97"/>
      <c r="R485" s="97"/>
      <c r="S485" s="97"/>
      <c r="T485" s="97"/>
      <c r="U485" s="97"/>
      <c r="V485" s="97"/>
      <c r="W485" s="97"/>
      <c r="X485" s="97"/>
      <c r="Y485" s="97"/>
    </row>
    <row r="486" spans="1:25" ht="14.25">
      <c r="A486" s="97"/>
      <c r="B486" s="97"/>
      <c r="C486" s="97"/>
      <c r="D486" s="97"/>
      <c r="E486" s="97"/>
      <c r="F486" s="97"/>
      <c r="G486" s="97"/>
      <c r="H486" s="97"/>
      <c r="I486" s="97"/>
      <c r="J486" s="97"/>
      <c r="K486" s="97"/>
      <c r="L486" s="97"/>
      <c r="M486" s="97"/>
      <c r="N486" s="97"/>
      <c r="O486" s="97"/>
      <c r="P486" s="97"/>
      <c r="Q486" s="97"/>
      <c r="R486" s="97"/>
      <c r="S486" s="97"/>
      <c r="T486" s="97"/>
      <c r="U486" s="97"/>
      <c r="V486" s="97"/>
      <c r="W486" s="97"/>
      <c r="X486" s="97"/>
      <c r="Y486" s="97"/>
    </row>
    <row r="487" spans="1:25" ht="14.25">
      <c r="A487" s="97"/>
      <c r="B487" s="97"/>
      <c r="C487" s="97"/>
      <c r="D487" s="97"/>
      <c r="E487" s="97"/>
      <c r="F487" s="97"/>
      <c r="G487" s="97"/>
      <c r="H487" s="97"/>
      <c r="I487" s="97"/>
      <c r="J487" s="97"/>
      <c r="K487" s="97"/>
      <c r="L487" s="97"/>
      <c r="M487" s="97"/>
      <c r="N487" s="97"/>
      <c r="O487" s="97"/>
      <c r="P487" s="97"/>
      <c r="Q487" s="97"/>
      <c r="R487" s="97"/>
      <c r="S487" s="97"/>
      <c r="T487" s="97"/>
      <c r="U487" s="97"/>
      <c r="V487" s="97"/>
      <c r="W487" s="97"/>
      <c r="X487" s="97"/>
      <c r="Y487" s="97"/>
    </row>
    <row r="488" spans="1:25" ht="14.25">
      <c r="A488" s="97"/>
      <c r="B488" s="97"/>
      <c r="C488" s="97"/>
      <c r="D488" s="97"/>
      <c r="E488" s="97"/>
      <c r="F488" s="97"/>
      <c r="G488" s="97"/>
      <c r="H488" s="97"/>
      <c r="I488" s="97"/>
      <c r="J488" s="97"/>
      <c r="K488" s="97"/>
      <c r="L488" s="97"/>
      <c r="M488" s="97"/>
      <c r="N488" s="97"/>
      <c r="O488" s="97"/>
      <c r="P488" s="97"/>
      <c r="Q488" s="97"/>
      <c r="R488" s="97"/>
      <c r="S488" s="97"/>
      <c r="T488" s="97"/>
      <c r="U488" s="97"/>
      <c r="V488" s="97"/>
      <c r="W488" s="97"/>
      <c r="X488" s="97"/>
      <c r="Y488" s="97"/>
    </row>
    <row r="489" spans="1:25" ht="14.25">
      <c r="A489" s="97"/>
      <c r="B489" s="97"/>
      <c r="C489" s="97"/>
      <c r="D489" s="97"/>
      <c r="E489" s="97"/>
      <c r="F489" s="97"/>
      <c r="G489" s="97"/>
      <c r="H489" s="97"/>
      <c r="I489" s="97"/>
      <c r="J489" s="97"/>
      <c r="K489" s="97"/>
      <c r="L489" s="97"/>
      <c r="M489" s="97"/>
      <c r="N489" s="97"/>
      <c r="O489" s="97"/>
      <c r="P489" s="97"/>
      <c r="Q489" s="97"/>
      <c r="R489" s="97"/>
      <c r="S489" s="97"/>
      <c r="T489" s="97"/>
      <c r="U489" s="97"/>
      <c r="V489" s="97"/>
      <c r="W489" s="97"/>
      <c r="X489" s="97"/>
      <c r="Y489" s="97"/>
    </row>
    <row r="490" spans="1:25" ht="14.25">
      <c r="A490" s="97"/>
      <c r="B490" s="97"/>
      <c r="C490" s="97"/>
      <c r="D490" s="97"/>
      <c r="E490" s="97"/>
      <c r="F490" s="97"/>
      <c r="G490" s="97"/>
      <c r="H490" s="97"/>
      <c r="I490" s="97"/>
      <c r="J490" s="97"/>
      <c r="K490" s="97"/>
      <c r="L490" s="97"/>
      <c r="M490" s="97"/>
      <c r="N490" s="97"/>
      <c r="O490" s="97"/>
      <c r="P490" s="97"/>
      <c r="Q490" s="97"/>
      <c r="R490" s="97"/>
      <c r="S490" s="97"/>
      <c r="T490" s="97"/>
      <c r="U490" s="97"/>
      <c r="V490" s="97"/>
      <c r="W490" s="97"/>
      <c r="X490" s="97"/>
      <c r="Y490" s="97"/>
    </row>
    <row r="491" spans="1:25" ht="14.25">
      <c r="A491" s="97"/>
      <c r="B491" s="97"/>
      <c r="C491" s="97"/>
      <c r="D491" s="97"/>
      <c r="E491" s="97"/>
      <c r="F491" s="97"/>
      <c r="G491" s="97"/>
      <c r="H491" s="97"/>
      <c r="I491" s="97"/>
      <c r="J491" s="97"/>
      <c r="K491" s="97"/>
      <c r="L491" s="97"/>
      <c r="M491" s="97"/>
      <c r="N491" s="97"/>
      <c r="O491" s="97"/>
      <c r="P491" s="97"/>
      <c r="Q491" s="97"/>
      <c r="R491" s="97"/>
      <c r="S491" s="97"/>
      <c r="T491" s="97"/>
      <c r="U491" s="97"/>
      <c r="V491" s="97"/>
      <c r="W491" s="97"/>
      <c r="X491" s="97"/>
      <c r="Y491" s="97"/>
    </row>
    <row r="492" spans="1:25" ht="14.25">
      <c r="A492" s="97"/>
      <c r="B492" s="97"/>
      <c r="C492" s="97"/>
      <c r="D492" s="97"/>
      <c r="E492" s="97"/>
      <c r="F492" s="97"/>
      <c r="G492" s="97"/>
      <c r="H492" s="97"/>
      <c r="I492" s="97"/>
      <c r="J492" s="97"/>
      <c r="K492" s="97"/>
      <c r="L492" s="97"/>
      <c r="M492" s="97"/>
      <c r="N492" s="97"/>
      <c r="O492" s="97"/>
      <c r="P492" s="97"/>
      <c r="Q492" s="97"/>
      <c r="R492" s="97"/>
      <c r="S492" s="97"/>
      <c r="T492" s="97"/>
      <c r="U492" s="97"/>
      <c r="V492" s="97"/>
      <c r="W492" s="97"/>
      <c r="X492" s="97"/>
      <c r="Y492" s="97"/>
    </row>
    <row r="493" spans="1:25" ht="14.25">
      <c r="A493" s="97"/>
      <c r="B493" s="97"/>
      <c r="C493" s="97"/>
      <c r="D493" s="97"/>
      <c r="E493" s="97"/>
      <c r="F493" s="97"/>
      <c r="G493" s="97"/>
      <c r="H493" s="97"/>
      <c r="I493" s="97"/>
      <c r="J493" s="97"/>
      <c r="K493" s="97"/>
      <c r="L493" s="97"/>
      <c r="M493" s="97"/>
      <c r="N493" s="97"/>
      <c r="O493" s="97"/>
      <c r="P493" s="97"/>
      <c r="Q493" s="97"/>
      <c r="R493" s="97"/>
      <c r="S493" s="97"/>
      <c r="T493" s="97"/>
      <c r="U493" s="97"/>
      <c r="V493" s="97"/>
      <c r="W493" s="97"/>
      <c r="X493" s="97"/>
      <c r="Y493" s="97"/>
    </row>
    <row r="494" spans="1:25" ht="14.25">
      <c r="A494" s="97"/>
      <c r="B494" s="97"/>
      <c r="C494" s="97"/>
      <c r="D494" s="97"/>
      <c r="E494" s="97"/>
      <c r="F494" s="97"/>
      <c r="G494" s="97"/>
      <c r="H494" s="97"/>
      <c r="I494" s="97"/>
      <c r="J494" s="97"/>
      <c r="K494" s="97"/>
      <c r="L494" s="97"/>
      <c r="M494" s="97"/>
      <c r="N494" s="97"/>
      <c r="O494" s="97"/>
      <c r="P494" s="97"/>
      <c r="Q494" s="97"/>
      <c r="R494" s="97"/>
      <c r="S494" s="97"/>
      <c r="T494" s="97"/>
      <c r="U494" s="97"/>
      <c r="V494" s="97"/>
      <c r="W494" s="97"/>
      <c r="X494" s="97"/>
      <c r="Y494" s="97"/>
    </row>
    <row r="495" spans="1:25" ht="14.25">
      <c r="A495" s="97"/>
      <c r="B495" s="97"/>
      <c r="C495" s="97"/>
      <c r="D495" s="97"/>
      <c r="E495" s="97"/>
      <c r="F495" s="97"/>
      <c r="G495" s="97"/>
      <c r="H495" s="97"/>
      <c r="I495" s="97"/>
      <c r="J495" s="97"/>
      <c r="K495" s="97"/>
      <c r="L495" s="97"/>
      <c r="M495" s="97"/>
      <c r="N495" s="97"/>
      <c r="O495" s="97"/>
      <c r="P495" s="97"/>
      <c r="Q495" s="97"/>
      <c r="R495" s="97"/>
      <c r="S495" s="97"/>
      <c r="T495" s="97"/>
      <c r="U495" s="97"/>
      <c r="V495" s="97"/>
      <c r="W495" s="97"/>
      <c r="X495" s="97"/>
      <c r="Y495" s="97"/>
    </row>
    <row r="496" spans="1:25" ht="14.25">
      <c r="A496" s="97"/>
      <c r="B496" s="97"/>
      <c r="C496" s="97"/>
      <c r="D496" s="97"/>
      <c r="E496" s="97"/>
      <c r="F496" s="97"/>
      <c r="G496" s="97"/>
      <c r="H496" s="97"/>
      <c r="I496" s="97"/>
      <c r="J496" s="97"/>
      <c r="K496" s="97"/>
      <c r="L496" s="97"/>
      <c r="M496" s="97"/>
      <c r="N496" s="97"/>
      <c r="O496" s="97"/>
      <c r="P496" s="97"/>
      <c r="Q496" s="97"/>
      <c r="R496" s="97"/>
      <c r="S496" s="97"/>
      <c r="T496" s="97"/>
      <c r="U496" s="97"/>
      <c r="V496" s="97"/>
      <c r="W496" s="97"/>
      <c r="X496" s="97"/>
      <c r="Y496" s="97"/>
    </row>
    <row r="497" spans="1:25" ht="14.25">
      <c r="A497" s="97"/>
      <c r="B497" s="97"/>
      <c r="C497" s="97"/>
      <c r="D497" s="97"/>
      <c r="E497" s="97"/>
      <c r="F497" s="97"/>
      <c r="G497" s="97"/>
      <c r="H497" s="97"/>
      <c r="I497" s="97"/>
      <c r="J497" s="97"/>
      <c r="K497" s="97"/>
      <c r="L497" s="97"/>
      <c r="M497" s="97"/>
      <c r="N497" s="97"/>
      <c r="O497" s="97"/>
      <c r="P497" s="97"/>
      <c r="Q497" s="97"/>
      <c r="R497" s="97"/>
      <c r="S497" s="97"/>
      <c r="T497" s="97"/>
      <c r="U497" s="97"/>
      <c r="V497" s="97"/>
      <c r="W497" s="97"/>
      <c r="X497" s="97"/>
      <c r="Y497" s="97"/>
    </row>
    <row r="498" spans="1:25" ht="14.25">
      <c r="A498" s="97"/>
      <c r="B498" s="97"/>
      <c r="C498" s="97"/>
      <c r="D498" s="97"/>
      <c r="E498" s="97"/>
      <c r="F498" s="97"/>
      <c r="G498" s="97"/>
      <c r="H498" s="97"/>
      <c r="I498" s="97"/>
      <c r="J498" s="97"/>
      <c r="K498" s="97"/>
      <c r="L498" s="97"/>
      <c r="M498" s="97"/>
      <c r="N498" s="97"/>
      <c r="O498" s="97"/>
      <c r="P498" s="97"/>
      <c r="Q498" s="97"/>
      <c r="R498" s="97"/>
      <c r="S498" s="97"/>
      <c r="T498" s="97"/>
      <c r="U498" s="97"/>
      <c r="V498" s="97"/>
      <c r="W498" s="97"/>
      <c r="X498" s="97"/>
      <c r="Y498" s="97"/>
    </row>
    <row r="499" spans="1:25" ht="14.25">
      <c r="A499" s="97"/>
      <c r="B499" s="97"/>
      <c r="C499" s="97"/>
      <c r="D499" s="97"/>
      <c r="E499" s="97"/>
      <c r="F499" s="97"/>
      <c r="G499" s="97"/>
      <c r="H499" s="97"/>
      <c r="I499" s="97"/>
      <c r="J499" s="97"/>
      <c r="K499" s="97"/>
      <c r="L499" s="97"/>
      <c r="M499" s="97"/>
      <c r="N499" s="97"/>
      <c r="O499" s="97"/>
      <c r="P499" s="97"/>
      <c r="Q499" s="97"/>
      <c r="R499" s="97"/>
      <c r="S499" s="97"/>
      <c r="T499" s="97"/>
      <c r="U499" s="97"/>
      <c r="V499" s="97"/>
      <c r="W499" s="97"/>
      <c r="X499" s="97"/>
      <c r="Y499" s="97"/>
    </row>
    <row r="500" spans="1:25" ht="14.25">
      <c r="A500" s="97"/>
      <c r="B500" s="97"/>
      <c r="C500" s="97"/>
      <c r="D500" s="97"/>
      <c r="E500" s="97"/>
      <c r="F500" s="97"/>
      <c r="G500" s="97"/>
      <c r="H500" s="97"/>
      <c r="I500" s="97"/>
      <c r="J500" s="97"/>
      <c r="K500" s="97"/>
      <c r="L500" s="97"/>
      <c r="M500" s="97"/>
      <c r="N500" s="97"/>
      <c r="O500" s="97"/>
      <c r="P500" s="97"/>
      <c r="Q500" s="97"/>
      <c r="R500" s="97"/>
      <c r="S500" s="97"/>
      <c r="T500" s="97"/>
      <c r="U500" s="97"/>
      <c r="V500" s="97"/>
      <c r="W500" s="97"/>
      <c r="X500" s="97"/>
      <c r="Y500" s="97"/>
    </row>
    <row r="501" spans="1:25" ht="14.25">
      <c r="A501" s="97"/>
      <c r="B501" s="97"/>
      <c r="C501" s="97"/>
      <c r="D501" s="97"/>
      <c r="E501" s="97"/>
      <c r="F501" s="97"/>
      <c r="G501" s="97"/>
      <c r="H501" s="97"/>
      <c r="I501" s="97"/>
      <c r="J501" s="97"/>
      <c r="K501" s="97"/>
      <c r="L501" s="97"/>
      <c r="M501" s="97"/>
      <c r="N501" s="97"/>
      <c r="O501" s="97"/>
      <c r="P501" s="97"/>
      <c r="Q501" s="97"/>
      <c r="R501" s="97"/>
      <c r="S501" s="97"/>
      <c r="T501" s="97"/>
      <c r="U501" s="97"/>
      <c r="V501" s="97"/>
      <c r="W501" s="97"/>
      <c r="X501" s="97"/>
      <c r="Y501" s="97"/>
    </row>
    <row r="502" spans="1:25" ht="14.25">
      <c r="A502" s="97"/>
      <c r="B502" s="97"/>
      <c r="C502" s="97"/>
      <c r="D502" s="97"/>
      <c r="E502" s="97"/>
      <c r="F502" s="97"/>
      <c r="G502" s="97"/>
      <c r="H502" s="97"/>
      <c r="I502" s="97"/>
      <c r="J502" s="97"/>
      <c r="K502" s="97"/>
      <c r="L502" s="97"/>
      <c r="M502" s="97"/>
      <c r="N502" s="97"/>
      <c r="O502" s="97"/>
      <c r="P502" s="97"/>
      <c r="Q502" s="97"/>
      <c r="R502" s="97"/>
      <c r="S502" s="97"/>
      <c r="T502" s="97"/>
      <c r="U502" s="97"/>
      <c r="V502" s="97"/>
      <c r="W502" s="97"/>
      <c r="X502" s="97"/>
      <c r="Y502" s="97"/>
    </row>
    <row r="503" spans="1:25" ht="14.25">
      <c r="A503" s="97"/>
      <c r="B503" s="97"/>
      <c r="C503" s="97"/>
      <c r="D503" s="97"/>
      <c r="E503" s="97"/>
      <c r="F503" s="97"/>
      <c r="G503" s="97"/>
      <c r="H503" s="97"/>
      <c r="I503" s="97"/>
      <c r="J503" s="97"/>
      <c r="K503" s="97"/>
      <c r="L503" s="97"/>
      <c r="M503" s="97"/>
      <c r="N503" s="97"/>
      <c r="O503" s="97"/>
      <c r="P503" s="97"/>
      <c r="Q503" s="97"/>
      <c r="R503" s="97"/>
      <c r="S503" s="97"/>
      <c r="T503" s="97"/>
      <c r="U503" s="97"/>
      <c r="V503" s="97"/>
      <c r="W503" s="97"/>
      <c r="X503" s="97"/>
      <c r="Y503" s="97"/>
    </row>
    <row r="504" spans="1:25" ht="14.25">
      <c r="A504" s="97"/>
      <c r="B504" s="97"/>
      <c r="C504" s="97"/>
      <c r="D504" s="97"/>
      <c r="E504" s="97"/>
      <c r="F504" s="97"/>
      <c r="G504" s="97"/>
      <c r="H504" s="97"/>
      <c r="I504" s="97"/>
      <c r="J504" s="97"/>
      <c r="K504" s="97"/>
      <c r="L504" s="97"/>
      <c r="M504" s="97"/>
      <c r="N504" s="97"/>
      <c r="O504" s="97"/>
      <c r="P504" s="97"/>
      <c r="Q504" s="97"/>
      <c r="R504" s="97"/>
      <c r="S504" s="97"/>
      <c r="T504" s="97"/>
      <c r="U504" s="97"/>
      <c r="V504" s="97"/>
      <c r="W504" s="97"/>
      <c r="X504" s="97"/>
      <c r="Y504" s="97"/>
    </row>
    <row r="505" spans="1:25" ht="14.25">
      <c r="A505" s="97"/>
      <c r="B505" s="97"/>
      <c r="C505" s="97"/>
      <c r="D505" s="97"/>
      <c r="E505" s="97"/>
      <c r="F505" s="97"/>
      <c r="G505" s="97"/>
      <c r="H505" s="97"/>
      <c r="I505" s="97"/>
      <c r="J505" s="97"/>
      <c r="K505" s="97"/>
      <c r="L505" s="97"/>
      <c r="M505" s="97"/>
      <c r="N505" s="97"/>
      <c r="O505" s="97"/>
      <c r="P505" s="97"/>
      <c r="Q505" s="97"/>
      <c r="R505" s="97"/>
      <c r="S505" s="97"/>
      <c r="T505" s="97"/>
      <c r="U505" s="97"/>
      <c r="V505" s="97"/>
      <c r="W505" s="97"/>
      <c r="X505" s="97"/>
      <c r="Y505" s="97"/>
    </row>
    <row r="506" spans="1:25" ht="14.25">
      <c r="A506" s="97"/>
      <c r="B506" s="97"/>
      <c r="C506" s="97"/>
      <c r="D506" s="97"/>
      <c r="E506" s="97"/>
      <c r="F506" s="97"/>
      <c r="G506" s="97"/>
      <c r="H506" s="97"/>
      <c r="I506" s="97"/>
      <c r="J506" s="97"/>
      <c r="K506" s="97"/>
      <c r="L506" s="97"/>
      <c r="M506" s="97"/>
      <c r="N506" s="97"/>
      <c r="O506" s="97"/>
      <c r="P506" s="97"/>
      <c r="Q506" s="97"/>
      <c r="R506" s="97"/>
      <c r="S506" s="97"/>
      <c r="T506" s="97"/>
      <c r="U506" s="97"/>
      <c r="V506" s="97"/>
      <c r="W506" s="97"/>
      <c r="X506" s="97"/>
      <c r="Y506" s="97"/>
    </row>
    <row r="507" spans="1:25" ht="14.25">
      <c r="A507" s="97"/>
      <c r="B507" s="97"/>
      <c r="C507" s="97"/>
      <c r="D507" s="97"/>
      <c r="E507" s="97"/>
      <c r="F507" s="97"/>
      <c r="G507" s="97"/>
      <c r="H507" s="97"/>
      <c r="I507" s="97"/>
      <c r="J507" s="97"/>
      <c r="K507" s="97"/>
      <c r="L507" s="97"/>
      <c r="M507" s="97"/>
      <c r="N507" s="97"/>
      <c r="O507" s="97"/>
      <c r="P507" s="97"/>
      <c r="Q507" s="97"/>
      <c r="R507" s="97"/>
      <c r="S507" s="97"/>
      <c r="T507" s="97"/>
      <c r="U507" s="97"/>
      <c r="V507" s="97"/>
      <c r="W507" s="97"/>
      <c r="X507" s="97"/>
      <c r="Y507" s="97"/>
    </row>
    <row r="508" spans="1:25" ht="14.25">
      <c r="A508" s="97"/>
      <c r="B508" s="97"/>
      <c r="C508" s="97"/>
      <c r="D508" s="97"/>
      <c r="E508" s="97"/>
      <c r="F508" s="97"/>
      <c r="G508" s="97"/>
      <c r="H508" s="97"/>
      <c r="I508" s="97"/>
      <c r="J508" s="97"/>
      <c r="K508" s="97"/>
      <c r="L508" s="97"/>
      <c r="M508" s="97"/>
      <c r="N508" s="97"/>
      <c r="O508" s="97"/>
      <c r="P508" s="97"/>
      <c r="Q508" s="97"/>
      <c r="R508" s="97"/>
      <c r="S508" s="97"/>
      <c r="T508" s="97"/>
      <c r="U508" s="97"/>
      <c r="V508" s="97"/>
      <c r="W508" s="97"/>
      <c r="X508" s="97"/>
      <c r="Y508" s="97"/>
    </row>
    <row r="509" spans="1:25" ht="14.25">
      <c r="A509" s="97"/>
      <c r="B509" s="97"/>
      <c r="C509" s="97"/>
      <c r="D509" s="97"/>
      <c r="E509" s="97"/>
      <c r="F509" s="97"/>
      <c r="G509" s="97"/>
      <c r="H509" s="97"/>
      <c r="I509" s="97"/>
      <c r="J509" s="97"/>
      <c r="K509" s="97"/>
      <c r="L509" s="97"/>
      <c r="M509" s="97"/>
      <c r="N509" s="97"/>
      <c r="O509" s="97"/>
      <c r="P509" s="97"/>
      <c r="Q509" s="97"/>
      <c r="R509" s="97"/>
      <c r="S509" s="97"/>
      <c r="T509" s="97"/>
      <c r="U509" s="97"/>
      <c r="V509" s="97"/>
      <c r="W509" s="97"/>
      <c r="X509" s="97"/>
      <c r="Y509" s="97"/>
    </row>
    <row r="510" spans="1:25" ht="14.25">
      <c r="A510" s="97"/>
      <c r="B510" s="97"/>
      <c r="C510" s="97"/>
      <c r="D510" s="97"/>
      <c r="E510" s="97"/>
      <c r="F510" s="97"/>
      <c r="G510" s="97"/>
      <c r="H510" s="97"/>
      <c r="I510" s="97"/>
      <c r="J510" s="97"/>
      <c r="K510" s="97"/>
      <c r="L510" s="97"/>
      <c r="M510" s="97"/>
      <c r="N510" s="97"/>
      <c r="O510" s="97"/>
      <c r="P510" s="97"/>
      <c r="Q510" s="97"/>
      <c r="R510" s="97"/>
      <c r="S510" s="97"/>
      <c r="T510" s="97"/>
      <c r="U510" s="97"/>
      <c r="V510" s="97"/>
      <c r="W510" s="97"/>
      <c r="X510" s="97"/>
      <c r="Y510" s="97"/>
    </row>
    <row r="511" spans="1:25" ht="14.25">
      <c r="A511" s="97"/>
      <c r="B511" s="97"/>
      <c r="C511" s="97"/>
      <c r="D511" s="97"/>
      <c r="E511" s="97"/>
      <c r="F511" s="97"/>
      <c r="G511" s="97"/>
      <c r="H511" s="97"/>
      <c r="I511" s="97"/>
      <c r="J511" s="97"/>
      <c r="K511" s="97"/>
      <c r="L511" s="97"/>
      <c r="M511" s="97"/>
      <c r="N511" s="97"/>
      <c r="O511" s="97"/>
      <c r="P511" s="97"/>
      <c r="Q511" s="97"/>
      <c r="R511" s="97"/>
      <c r="S511" s="97"/>
      <c r="T511" s="97"/>
      <c r="U511" s="97"/>
      <c r="V511" s="97"/>
      <c r="W511" s="97"/>
      <c r="X511" s="97"/>
      <c r="Y511" s="97"/>
    </row>
    <row r="512" spans="1:25" ht="14.25">
      <c r="A512" s="97"/>
      <c r="B512" s="97"/>
      <c r="C512" s="97"/>
      <c r="D512" s="97"/>
      <c r="E512" s="97"/>
      <c r="F512" s="97"/>
      <c r="G512" s="97"/>
      <c r="H512" s="97"/>
      <c r="I512" s="97"/>
      <c r="J512" s="97"/>
      <c r="K512" s="97"/>
      <c r="L512" s="97"/>
      <c r="M512" s="97"/>
      <c r="N512" s="97"/>
      <c r="O512" s="97"/>
      <c r="P512" s="97"/>
      <c r="Q512" s="97"/>
      <c r="R512" s="97"/>
      <c r="S512" s="97"/>
      <c r="T512" s="97"/>
      <c r="U512" s="97"/>
      <c r="V512" s="97"/>
      <c r="W512" s="97"/>
      <c r="X512" s="97"/>
      <c r="Y512" s="97"/>
    </row>
    <row r="513" spans="1:25" ht="14.25">
      <c r="A513" s="97"/>
      <c r="B513" s="97"/>
      <c r="C513" s="97"/>
      <c r="D513" s="97"/>
      <c r="E513" s="97"/>
      <c r="F513" s="97"/>
      <c r="G513" s="97"/>
      <c r="H513" s="97"/>
      <c r="I513" s="97"/>
      <c r="J513" s="97"/>
      <c r="K513" s="97"/>
      <c r="L513" s="97"/>
      <c r="M513" s="97"/>
      <c r="N513" s="97"/>
      <c r="O513" s="97"/>
      <c r="P513" s="97"/>
      <c r="Q513" s="97"/>
      <c r="R513" s="97"/>
      <c r="S513" s="97"/>
      <c r="T513" s="97"/>
      <c r="U513" s="97"/>
      <c r="V513" s="97"/>
      <c r="W513" s="97"/>
      <c r="X513" s="97"/>
      <c r="Y513" s="97"/>
    </row>
    <row r="514" spans="1:25" ht="14.25">
      <c r="A514" s="97"/>
      <c r="B514" s="97"/>
      <c r="C514" s="97"/>
      <c r="D514" s="97"/>
      <c r="E514" s="97"/>
      <c r="F514" s="97"/>
      <c r="G514" s="97"/>
      <c r="H514" s="97"/>
      <c r="I514" s="97"/>
      <c r="J514" s="97"/>
      <c r="K514" s="97"/>
      <c r="L514" s="97"/>
      <c r="M514" s="97"/>
      <c r="N514" s="97"/>
      <c r="O514" s="97"/>
      <c r="P514" s="97"/>
      <c r="Q514" s="97"/>
      <c r="R514" s="97"/>
      <c r="S514" s="97"/>
      <c r="T514" s="97"/>
      <c r="U514" s="97"/>
      <c r="V514" s="97"/>
      <c r="W514" s="97"/>
      <c r="X514" s="97"/>
      <c r="Y514" s="97"/>
    </row>
    <row r="515" spans="1:25" ht="14.25">
      <c r="A515" s="97"/>
      <c r="B515" s="97"/>
      <c r="C515" s="97"/>
      <c r="D515" s="97"/>
      <c r="E515" s="97"/>
      <c r="F515" s="97"/>
      <c r="G515" s="97"/>
      <c r="H515" s="97"/>
      <c r="I515" s="97"/>
      <c r="J515" s="97"/>
      <c r="K515" s="97"/>
      <c r="L515" s="97"/>
      <c r="M515" s="97"/>
      <c r="N515" s="97"/>
      <c r="O515" s="97"/>
      <c r="P515" s="97"/>
      <c r="Q515" s="97"/>
      <c r="R515" s="97"/>
      <c r="S515" s="97"/>
      <c r="T515" s="97"/>
      <c r="U515" s="97"/>
      <c r="V515" s="97"/>
      <c r="W515" s="97"/>
      <c r="X515" s="97"/>
      <c r="Y515" s="97"/>
    </row>
    <row r="516" spans="1:25" ht="14.25">
      <c r="A516" s="97"/>
      <c r="B516" s="97"/>
      <c r="C516" s="97"/>
      <c r="D516" s="97"/>
      <c r="E516" s="97"/>
      <c r="F516" s="97"/>
      <c r="G516" s="97"/>
      <c r="H516" s="97"/>
      <c r="I516" s="97"/>
      <c r="J516" s="97"/>
      <c r="K516" s="97"/>
      <c r="L516" s="97"/>
      <c r="M516" s="97"/>
      <c r="N516" s="97"/>
      <c r="O516" s="97"/>
      <c r="P516" s="97"/>
      <c r="Q516" s="97"/>
      <c r="R516" s="97"/>
      <c r="S516" s="97"/>
      <c r="T516" s="97"/>
      <c r="U516" s="97"/>
      <c r="V516" s="97"/>
      <c r="W516" s="97"/>
      <c r="X516" s="97"/>
      <c r="Y516" s="97"/>
    </row>
    <row r="517" spans="1:25" ht="14.25">
      <c r="A517" s="97"/>
      <c r="B517" s="97"/>
      <c r="C517" s="97"/>
      <c r="D517" s="97"/>
      <c r="E517" s="97"/>
      <c r="F517" s="97"/>
      <c r="G517" s="97"/>
      <c r="H517" s="97"/>
      <c r="I517" s="97"/>
      <c r="J517" s="97"/>
      <c r="K517" s="97"/>
      <c r="L517" s="97"/>
      <c r="M517" s="97"/>
      <c r="N517" s="97"/>
      <c r="O517" s="97"/>
      <c r="P517" s="97"/>
      <c r="Q517" s="97"/>
      <c r="R517" s="97"/>
      <c r="S517" s="97"/>
      <c r="T517" s="97"/>
      <c r="U517" s="97"/>
      <c r="V517" s="97"/>
      <c r="W517" s="97"/>
      <c r="X517" s="97"/>
      <c r="Y517" s="97"/>
    </row>
    <row r="518" spans="1:25" ht="14.25">
      <c r="A518" s="97"/>
      <c r="B518" s="97"/>
      <c r="C518" s="97"/>
      <c r="D518" s="97"/>
      <c r="E518" s="97"/>
      <c r="F518" s="97"/>
      <c r="G518" s="97"/>
      <c r="H518" s="97"/>
      <c r="I518" s="97"/>
      <c r="J518" s="97"/>
      <c r="K518" s="97"/>
      <c r="L518" s="97"/>
      <c r="M518" s="97"/>
      <c r="N518" s="97"/>
      <c r="O518" s="97"/>
      <c r="P518" s="97"/>
      <c r="Q518" s="97"/>
      <c r="R518" s="97"/>
      <c r="S518" s="97"/>
      <c r="T518" s="97"/>
      <c r="U518" s="97"/>
      <c r="V518" s="97"/>
      <c r="W518" s="97"/>
      <c r="X518" s="97"/>
      <c r="Y518" s="97"/>
    </row>
    <row r="519" spans="1:25" ht="14.25">
      <c r="A519" s="97"/>
      <c r="B519" s="97"/>
      <c r="C519" s="97"/>
      <c r="D519" s="97"/>
      <c r="E519" s="97"/>
      <c r="F519" s="97"/>
      <c r="G519" s="97"/>
      <c r="H519" s="97"/>
      <c r="I519" s="97"/>
      <c r="J519" s="97"/>
      <c r="K519" s="97"/>
      <c r="L519" s="97"/>
      <c r="M519" s="97"/>
      <c r="N519" s="97"/>
      <c r="O519" s="97"/>
      <c r="P519" s="97"/>
      <c r="Q519" s="97"/>
      <c r="R519" s="97"/>
      <c r="S519" s="97"/>
      <c r="T519" s="97"/>
      <c r="U519" s="97"/>
      <c r="V519" s="97"/>
      <c r="W519" s="97"/>
      <c r="X519" s="97"/>
      <c r="Y519" s="97"/>
    </row>
    <row r="520" spans="1:25" ht="14.25">
      <c r="A520" s="97"/>
      <c r="B520" s="97"/>
      <c r="C520" s="97"/>
      <c r="D520" s="97"/>
      <c r="E520" s="97"/>
      <c r="F520" s="97"/>
      <c r="G520" s="97"/>
      <c r="H520" s="97"/>
      <c r="I520" s="97"/>
      <c r="J520" s="97"/>
      <c r="K520" s="97"/>
      <c r="L520" s="97"/>
      <c r="M520" s="97"/>
      <c r="N520" s="97"/>
      <c r="O520" s="97"/>
      <c r="P520" s="97"/>
      <c r="Q520" s="97"/>
      <c r="R520" s="97"/>
      <c r="S520" s="97"/>
      <c r="T520" s="97"/>
      <c r="U520" s="97"/>
      <c r="V520" s="97"/>
      <c r="W520" s="97"/>
      <c r="X520" s="97"/>
      <c r="Y520" s="97"/>
    </row>
    <row r="521" spans="1:25" ht="14.25">
      <c r="A521" s="97"/>
      <c r="B521" s="97"/>
      <c r="C521" s="97"/>
      <c r="D521" s="97"/>
      <c r="E521" s="97"/>
      <c r="F521" s="97"/>
      <c r="G521" s="97"/>
      <c r="H521" s="97"/>
      <c r="I521" s="97"/>
      <c r="J521" s="97"/>
      <c r="K521" s="97"/>
      <c r="L521" s="97"/>
      <c r="M521" s="97"/>
      <c r="N521" s="97"/>
      <c r="O521" s="97"/>
      <c r="P521" s="97"/>
      <c r="Q521" s="97"/>
      <c r="R521" s="97"/>
      <c r="S521" s="97"/>
      <c r="T521" s="97"/>
      <c r="U521" s="97"/>
      <c r="V521" s="97"/>
      <c r="W521" s="97"/>
      <c r="X521" s="97"/>
      <c r="Y521" s="97"/>
    </row>
    <row r="522" spans="1:25" ht="14.25">
      <c r="A522" s="97"/>
      <c r="B522" s="97"/>
      <c r="C522" s="97"/>
      <c r="D522" s="97"/>
      <c r="E522" s="97"/>
      <c r="F522" s="97"/>
      <c r="G522" s="97"/>
      <c r="H522" s="97"/>
      <c r="I522" s="97"/>
      <c r="J522" s="97"/>
      <c r="K522" s="97"/>
      <c r="L522" s="97"/>
      <c r="M522" s="97"/>
      <c r="N522" s="97"/>
      <c r="O522" s="97"/>
      <c r="P522" s="97"/>
      <c r="Q522" s="97"/>
      <c r="R522" s="97"/>
      <c r="S522" s="97"/>
      <c r="T522" s="97"/>
      <c r="U522" s="97"/>
      <c r="V522" s="97"/>
      <c r="W522" s="97"/>
      <c r="X522" s="97"/>
      <c r="Y522" s="97"/>
    </row>
    <row r="523" spans="1:25" ht="14.25">
      <c r="A523" s="97"/>
      <c r="B523" s="97"/>
      <c r="C523" s="97"/>
      <c r="D523" s="97"/>
      <c r="E523" s="97"/>
      <c r="F523" s="97"/>
      <c r="G523" s="97"/>
      <c r="H523" s="97"/>
      <c r="I523" s="97"/>
      <c r="J523" s="97"/>
      <c r="K523" s="97"/>
      <c r="L523" s="97"/>
      <c r="M523" s="97"/>
      <c r="N523" s="97"/>
      <c r="O523" s="97"/>
      <c r="P523" s="97"/>
      <c r="Q523" s="97"/>
      <c r="R523" s="97"/>
      <c r="S523" s="97"/>
      <c r="T523" s="97"/>
      <c r="U523" s="97"/>
      <c r="V523" s="97"/>
      <c r="W523" s="97"/>
      <c r="X523" s="97"/>
      <c r="Y523" s="97"/>
    </row>
    <row r="524" spans="1:25" ht="14.25">
      <c r="A524" s="97"/>
      <c r="B524" s="97"/>
      <c r="C524" s="97"/>
      <c r="D524" s="97"/>
      <c r="E524" s="97"/>
      <c r="F524" s="97"/>
      <c r="G524" s="97"/>
      <c r="H524" s="97"/>
      <c r="I524" s="97"/>
      <c r="J524" s="97"/>
      <c r="K524" s="97"/>
      <c r="L524" s="97"/>
      <c r="M524" s="97"/>
      <c r="N524" s="97"/>
      <c r="O524" s="97"/>
      <c r="P524" s="97"/>
      <c r="Q524" s="97"/>
      <c r="R524" s="97"/>
      <c r="S524" s="97"/>
      <c r="T524" s="97"/>
      <c r="U524" s="97"/>
      <c r="V524" s="97"/>
      <c r="W524" s="97"/>
      <c r="X524" s="97"/>
      <c r="Y524" s="97"/>
    </row>
    <row r="525" spans="1:25" ht="14.25">
      <c r="A525" s="97"/>
      <c r="B525" s="97"/>
      <c r="C525" s="97"/>
      <c r="D525" s="97"/>
      <c r="E525" s="97"/>
      <c r="F525" s="97"/>
      <c r="G525" s="97"/>
      <c r="H525" s="97"/>
      <c r="I525" s="97"/>
      <c r="J525" s="97"/>
      <c r="K525" s="97"/>
      <c r="L525" s="97"/>
      <c r="M525" s="97"/>
      <c r="N525" s="97"/>
      <c r="O525" s="97"/>
      <c r="P525" s="97"/>
      <c r="Q525" s="97"/>
      <c r="R525" s="97"/>
      <c r="S525" s="97"/>
      <c r="T525" s="97"/>
      <c r="U525" s="97"/>
      <c r="V525" s="97"/>
      <c r="W525" s="97"/>
      <c r="X525" s="97"/>
      <c r="Y525" s="97"/>
    </row>
    <row r="526" spans="1:25" ht="14.25">
      <c r="A526" s="97"/>
      <c r="B526" s="97"/>
      <c r="C526" s="97"/>
      <c r="D526" s="97"/>
      <c r="E526" s="97"/>
      <c r="F526" s="97"/>
      <c r="G526" s="97"/>
      <c r="H526" s="97"/>
      <c r="I526" s="97"/>
      <c r="J526" s="97"/>
      <c r="K526" s="97"/>
      <c r="L526" s="97"/>
      <c r="M526" s="97"/>
      <c r="N526" s="97"/>
      <c r="O526" s="97"/>
      <c r="P526" s="97"/>
      <c r="Q526" s="97"/>
      <c r="R526" s="97"/>
      <c r="S526" s="97"/>
      <c r="T526" s="97"/>
      <c r="U526" s="97"/>
      <c r="V526" s="97"/>
      <c r="W526" s="97"/>
      <c r="X526" s="97"/>
      <c r="Y526" s="97"/>
    </row>
    <row r="527" spans="1:25" ht="14.25">
      <c r="A527" s="97"/>
      <c r="B527" s="97"/>
      <c r="C527" s="97"/>
      <c r="D527" s="97"/>
      <c r="E527" s="97"/>
      <c r="F527" s="97"/>
      <c r="G527" s="97"/>
      <c r="H527" s="97"/>
      <c r="I527" s="97"/>
      <c r="J527" s="97"/>
      <c r="K527" s="97"/>
      <c r="L527" s="97"/>
      <c r="M527" s="97"/>
      <c r="N527" s="97"/>
      <c r="O527" s="97"/>
      <c r="P527" s="97"/>
      <c r="Q527" s="97"/>
      <c r="R527" s="97"/>
      <c r="S527" s="97"/>
      <c r="T527" s="97"/>
      <c r="U527" s="97"/>
      <c r="V527" s="97"/>
      <c r="W527" s="97"/>
      <c r="X527" s="97"/>
      <c r="Y527" s="97"/>
    </row>
    <row r="528" spans="1:25" ht="14.25">
      <c r="A528" s="97"/>
      <c r="B528" s="97"/>
      <c r="C528" s="97"/>
      <c r="D528" s="97"/>
      <c r="E528" s="97"/>
      <c r="F528" s="97"/>
      <c r="G528" s="97"/>
      <c r="H528" s="97"/>
      <c r="I528" s="97"/>
      <c r="J528" s="97"/>
      <c r="K528" s="97"/>
      <c r="L528" s="97"/>
      <c r="M528" s="97"/>
      <c r="N528" s="97"/>
      <c r="O528" s="97"/>
      <c r="P528" s="97"/>
      <c r="Q528" s="97"/>
      <c r="R528" s="97"/>
      <c r="S528" s="97"/>
      <c r="T528" s="97"/>
      <c r="U528" s="97"/>
      <c r="V528" s="97"/>
      <c r="W528" s="97"/>
      <c r="X528" s="97"/>
      <c r="Y528" s="97"/>
    </row>
    <row r="529" spans="1:25" ht="14.25">
      <c r="A529" s="97"/>
      <c r="B529" s="97"/>
      <c r="C529" s="97"/>
      <c r="D529" s="97"/>
      <c r="E529" s="97"/>
      <c r="F529" s="97"/>
      <c r="G529" s="97"/>
      <c r="H529" s="97"/>
      <c r="I529" s="97"/>
      <c r="J529" s="97"/>
      <c r="K529" s="97"/>
      <c r="L529" s="97"/>
      <c r="M529" s="97"/>
      <c r="N529" s="97"/>
      <c r="O529" s="97"/>
      <c r="P529" s="97"/>
      <c r="Q529" s="97"/>
      <c r="R529" s="97"/>
      <c r="S529" s="97"/>
      <c r="T529" s="97"/>
      <c r="U529" s="97"/>
      <c r="V529" s="97"/>
      <c r="W529" s="97"/>
      <c r="X529" s="97"/>
      <c r="Y529" s="97"/>
    </row>
    <row r="530" spans="1:25" ht="14.25">
      <c r="A530" s="97"/>
      <c r="B530" s="97"/>
      <c r="C530" s="97"/>
      <c r="D530" s="97"/>
      <c r="E530" s="97"/>
      <c r="F530" s="97"/>
      <c r="G530" s="97"/>
      <c r="H530" s="97"/>
      <c r="I530" s="97"/>
      <c r="J530" s="97"/>
      <c r="K530" s="97"/>
      <c r="L530" s="97"/>
      <c r="M530" s="97"/>
      <c r="N530" s="97"/>
      <c r="O530" s="97"/>
      <c r="P530" s="97"/>
      <c r="Q530" s="97"/>
      <c r="R530" s="97"/>
      <c r="S530" s="97"/>
      <c r="T530" s="97"/>
      <c r="U530" s="97"/>
      <c r="V530" s="97"/>
      <c r="W530" s="97"/>
      <c r="X530" s="97"/>
      <c r="Y530" s="97"/>
    </row>
    <row r="531" spans="1:25" ht="14.25">
      <c r="A531" s="97"/>
      <c r="B531" s="97"/>
      <c r="C531" s="97"/>
      <c r="D531" s="97"/>
      <c r="E531" s="97"/>
      <c r="F531" s="97"/>
      <c r="G531" s="97"/>
      <c r="H531" s="97"/>
      <c r="I531" s="97"/>
      <c r="J531" s="97"/>
      <c r="K531" s="97"/>
      <c r="L531" s="97"/>
      <c r="M531" s="97"/>
      <c r="N531" s="97"/>
      <c r="O531" s="97"/>
      <c r="P531" s="97"/>
      <c r="Q531" s="97"/>
      <c r="R531" s="97"/>
      <c r="S531" s="97"/>
      <c r="T531" s="97"/>
      <c r="U531" s="97"/>
      <c r="V531" s="97"/>
      <c r="W531" s="97"/>
      <c r="X531" s="97"/>
      <c r="Y531" s="97"/>
    </row>
    <row r="532" spans="1:25" ht="14.25">
      <c r="A532" s="97"/>
      <c r="B532" s="97"/>
      <c r="C532" s="97"/>
      <c r="D532" s="97"/>
      <c r="E532" s="97"/>
      <c r="F532" s="97"/>
      <c r="G532" s="97"/>
      <c r="H532" s="97"/>
      <c r="I532" s="97"/>
      <c r="J532" s="97"/>
      <c r="K532" s="97"/>
      <c r="L532" s="97"/>
      <c r="M532" s="97"/>
      <c r="N532" s="97"/>
      <c r="O532" s="97"/>
      <c r="P532" s="97"/>
      <c r="Q532" s="97"/>
      <c r="R532" s="97"/>
      <c r="S532" s="97"/>
      <c r="T532" s="97"/>
      <c r="U532" s="97"/>
      <c r="V532" s="97"/>
      <c r="W532" s="97"/>
      <c r="X532" s="97"/>
      <c r="Y532" s="97"/>
    </row>
    <row r="533" spans="1:25" ht="14.25">
      <c r="A533" s="97"/>
      <c r="B533" s="97"/>
      <c r="C533" s="97"/>
      <c r="D533" s="97"/>
      <c r="E533" s="97"/>
      <c r="F533" s="97"/>
      <c r="G533" s="97"/>
      <c r="H533" s="97"/>
      <c r="I533" s="97"/>
      <c r="J533" s="97"/>
      <c r="K533" s="97"/>
      <c r="L533" s="97"/>
      <c r="M533" s="97"/>
      <c r="N533" s="97"/>
      <c r="O533" s="97"/>
      <c r="P533" s="97"/>
      <c r="Q533" s="97"/>
      <c r="R533" s="97"/>
      <c r="S533" s="97"/>
      <c r="T533" s="97"/>
      <c r="U533" s="97"/>
      <c r="V533" s="97"/>
      <c r="W533" s="97"/>
      <c r="X533" s="97"/>
      <c r="Y533" s="97"/>
    </row>
    <row r="534" spans="1:25" ht="14.25">
      <c r="A534" s="97"/>
      <c r="B534" s="97"/>
      <c r="C534" s="97"/>
      <c r="D534" s="97"/>
      <c r="E534" s="97"/>
      <c r="F534" s="97"/>
      <c r="G534" s="97"/>
      <c r="H534" s="97"/>
      <c r="I534" s="97"/>
      <c r="J534" s="97"/>
      <c r="K534" s="97"/>
      <c r="L534" s="97"/>
      <c r="M534" s="97"/>
      <c r="N534" s="97"/>
      <c r="O534" s="97"/>
      <c r="P534" s="97"/>
      <c r="Q534" s="97"/>
      <c r="R534" s="97"/>
      <c r="S534" s="97"/>
      <c r="T534" s="97"/>
      <c r="U534" s="97"/>
      <c r="V534" s="97"/>
      <c r="W534" s="97"/>
      <c r="X534" s="97"/>
      <c r="Y534" s="97"/>
    </row>
    <row r="535" spans="1:25" ht="14.25">
      <c r="A535" s="97"/>
      <c r="B535" s="97"/>
      <c r="C535" s="97"/>
      <c r="D535" s="97"/>
      <c r="E535" s="97"/>
      <c r="F535" s="97"/>
      <c r="G535" s="97"/>
      <c r="H535" s="97"/>
      <c r="I535" s="97"/>
      <c r="J535" s="97"/>
      <c r="K535" s="97"/>
      <c r="L535" s="97"/>
      <c r="M535" s="97"/>
      <c r="N535" s="97"/>
      <c r="O535" s="97"/>
      <c r="P535" s="97"/>
      <c r="Q535" s="97"/>
      <c r="R535" s="97"/>
      <c r="S535" s="97"/>
      <c r="T535" s="97"/>
      <c r="U535" s="97"/>
      <c r="V535" s="97"/>
      <c r="W535" s="97"/>
      <c r="X535" s="97"/>
      <c r="Y535" s="97"/>
    </row>
    <row r="536" spans="1:25" ht="14.25">
      <c r="A536" s="97"/>
      <c r="B536" s="97"/>
      <c r="C536" s="97"/>
      <c r="D536" s="97"/>
      <c r="E536" s="97"/>
      <c r="F536" s="97"/>
      <c r="G536" s="97"/>
      <c r="H536" s="97"/>
      <c r="I536" s="97"/>
      <c r="J536" s="97"/>
      <c r="K536" s="97"/>
      <c r="L536" s="97"/>
      <c r="M536" s="97"/>
      <c r="N536" s="97"/>
      <c r="O536" s="97"/>
      <c r="P536" s="97"/>
      <c r="Q536" s="97"/>
      <c r="R536" s="97"/>
      <c r="S536" s="97"/>
      <c r="T536" s="97"/>
      <c r="U536" s="97"/>
      <c r="V536" s="97"/>
      <c r="W536" s="97"/>
      <c r="X536" s="97"/>
      <c r="Y536" s="97"/>
    </row>
    <row r="537" spans="1:25" ht="14.25">
      <c r="A537" s="97"/>
      <c r="B537" s="97"/>
      <c r="C537" s="97"/>
      <c r="D537" s="97"/>
      <c r="E537" s="97"/>
      <c r="F537" s="97"/>
      <c r="G537" s="97"/>
      <c r="H537" s="97"/>
      <c r="I537" s="97"/>
      <c r="J537" s="97"/>
      <c r="K537" s="97"/>
      <c r="L537" s="97"/>
      <c r="M537" s="97"/>
      <c r="N537" s="97"/>
      <c r="O537" s="97"/>
      <c r="P537" s="97"/>
      <c r="Q537" s="97"/>
      <c r="R537" s="97"/>
      <c r="S537" s="97"/>
      <c r="T537" s="97"/>
      <c r="U537" s="97"/>
      <c r="V537" s="97"/>
      <c r="W537" s="97"/>
      <c r="X537" s="97"/>
      <c r="Y537" s="97"/>
    </row>
    <row r="538" spans="1:25" ht="14.25">
      <c r="A538" s="97"/>
      <c r="B538" s="97"/>
      <c r="C538" s="97"/>
      <c r="D538" s="97"/>
      <c r="E538" s="97"/>
      <c r="F538" s="97"/>
      <c r="G538" s="97"/>
      <c r="H538" s="97"/>
      <c r="I538" s="97"/>
      <c r="J538" s="97"/>
      <c r="K538" s="97"/>
      <c r="L538" s="97"/>
      <c r="M538" s="97"/>
      <c r="N538" s="97"/>
      <c r="O538" s="97"/>
      <c r="P538" s="97"/>
      <c r="Q538" s="97"/>
      <c r="R538" s="97"/>
      <c r="S538" s="97"/>
      <c r="T538" s="97"/>
      <c r="U538" s="97"/>
      <c r="V538" s="97"/>
      <c r="W538" s="97"/>
      <c r="X538" s="97"/>
      <c r="Y538" s="97"/>
    </row>
    <row r="539" spans="1:25" ht="14.25">
      <c r="A539" s="97"/>
      <c r="B539" s="97"/>
      <c r="C539" s="97"/>
      <c r="D539" s="97"/>
      <c r="E539" s="97"/>
      <c r="F539" s="97"/>
      <c r="G539" s="97"/>
      <c r="H539" s="97"/>
      <c r="I539" s="97"/>
      <c r="J539" s="97"/>
      <c r="K539" s="97"/>
      <c r="L539" s="97"/>
      <c r="M539" s="97"/>
      <c r="N539" s="97"/>
      <c r="O539" s="97"/>
      <c r="P539" s="97"/>
      <c r="Q539" s="97"/>
      <c r="R539" s="97"/>
      <c r="S539" s="97"/>
      <c r="T539" s="97"/>
      <c r="U539" s="97"/>
      <c r="V539" s="97"/>
      <c r="W539" s="97"/>
      <c r="X539" s="97"/>
      <c r="Y539" s="97"/>
    </row>
    <row r="540" spans="1:25" ht="14.25">
      <c r="A540" s="97"/>
      <c r="B540" s="97"/>
      <c r="C540" s="97"/>
      <c r="D540" s="97"/>
      <c r="E540" s="97"/>
      <c r="F540" s="97"/>
      <c r="G540" s="97"/>
      <c r="H540" s="97"/>
      <c r="I540" s="97"/>
      <c r="J540" s="97"/>
      <c r="K540" s="97"/>
      <c r="L540" s="97"/>
      <c r="M540" s="97"/>
      <c r="N540" s="97"/>
      <c r="O540" s="97"/>
      <c r="P540" s="97"/>
      <c r="Q540" s="97"/>
      <c r="R540" s="97"/>
      <c r="S540" s="97"/>
      <c r="T540" s="97"/>
      <c r="U540" s="97"/>
      <c r="V540" s="97"/>
      <c r="W540" s="97"/>
      <c r="X540" s="97"/>
      <c r="Y540" s="97"/>
    </row>
    <row r="541" spans="1:25" ht="14.25">
      <c r="A541" s="97"/>
      <c r="B541" s="97"/>
      <c r="C541" s="97"/>
      <c r="D541" s="97"/>
      <c r="E541" s="97"/>
      <c r="F541" s="97"/>
      <c r="G541" s="97"/>
      <c r="H541" s="97"/>
      <c r="I541" s="97"/>
      <c r="J541" s="97"/>
      <c r="K541" s="97"/>
      <c r="L541" s="97"/>
      <c r="M541" s="97"/>
      <c r="N541" s="97"/>
      <c r="O541" s="97"/>
      <c r="P541" s="97"/>
      <c r="Q541" s="97"/>
      <c r="R541" s="97"/>
      <c r="S541" s="97"/>
      <c r="T541" s="97"/>
      <c r="U541" s="97"/>
      <c r="V541" s="97"/>
      <c r="W541" s="97"/>
      <c r="X541" s="97"/>
      <c r="Y541" s="97"/>
    </row>
    <row r="542" spans="1:25" ht="14.25">
      <c r="A542" s="97"/>
      <c r="B542" s="97"/>
      <c r="C542" s="97"/>
      <c r="D542" s="97"/>
      <c r="E542" s="97"/>
      <c r="F542" s="97"/>
      <c r="G542" s="97"/>
      <c r="H542" s="97"/>
      <c r="I542" s="97"/>
      <c r="J542" s="97"/>
      <c r="K542" s="97"/>
      <c r="L542" s="97"/>
      <c r="M542" s="97"/>
      <c r="N542" s="97"/>
      <c r="O542" s="97"/>
      <c r="P542" s="97"/>
      <c r="Q542" s="97"/>
      <c r="R542" s="97"/>
      <c r="S542" s="97"/>
      <c r="T542" s="97"/>
      <c r="U542" s="97"/>
      <c r="V542" s="97"/>
      <c r="W542" s="97"/>
      <c r="X542" s="97"/>
      <c r="Y542" s="97"/>
    </row>
    <row r="543" spans="1:25" ht="14.25">
      <c r="A543" s="97"/>
      <c r="B543" s="97"/>
      <c r="C543" s="97"/>
      <c r="D543" s="97"/>
      <c r="E543" s="97"/>
      <c r="F543" s="97"/>
      <c r="G543" s="97"/>
      <c r="H543" s="97"/>
      <c r="I543" s="97"/>
      <c r="J543" s="97"/>
      <c r="K543" s="97"/>
      <c r="L543" s="97"/>
      <c r="M543" s="97"/>
      <c r="N543" s="97"/>
      <c r="O543" s="97"/>
      <c r="P543" s="97"/>
      <c r="Q543" s="97"/>
      <c r="R543" s="97"/>
      <c r="S543" s="97"/>
      <c r="T543" s="97"/>
      <c r="U543" s="97"/>
      <c r="V543" s="97"/>
      <c r="W543" s="97"/>
      <c r="X543" s="97"/>
      <c r="Y543" s="97"/>
    </row>
    <row r="544" spans="1:25" ht="14.25">
      <c r="A544" s="97"/>
      <c r="B544" s="97"/>
      <c r="C544" s="97"/>
      <c r="D544" s="97"/>
      <c r="E544" s="97"/>
      <c r="F544" s="97"/>
      <c r="G544" s="97"/>
      <c r="H544" s="97"/>
      <c r="I544" s="97"/>
      <c r="J544" s="97"/>
      <c r="K544" s="97"/>
      <c r="L544" s="97"/>
      <c r="M544" s="97"/>
      <c r="N544" s="97"/>
      <c r="O544" s="97"/>
      <c r="P544" s="97"/>
      <c r="Q544" s="97"/>
      <c r="R544" s="97"/>
      <c r="S544" s="97"/>
      <c r="T544" s="97"/>
      <c r="U544" s="97"/>
      <c r="V544" s="97"/>
      <c r="W544" s="97"/>
      <c r="X544" s="97"/>
      <c r="Y544" s="97"/>
    </row>
    <row r="545" spans="1:25" ht="14.25">
      <c r="A545" s="97"/>
      <c r="B545" s="97"/>
      <c r="C545" s="97"/>
      <c r="D545" s="97"/>
      <c r="E545" s="97"/>
      <c r="F545" s="97"/>
      <c r="G545" s="97"/>
      <c r="H545" s="97"/>
      <c r="I545" s="97"/>
      <c r="J545" s="97"/>
      <c r="K545" s="97"/>
      <c r="L545" s="97"/>
      <c r="M545" s="97"/>
      <c r="N545" s="97"/>
      <c r="O545" s="97"/>
      <c r="P545" s="97"/>
      <c r="Q545" s="97"/>
      <c r="R545" s="97"/>
      <c r="S545" s="97"/>
      <c r="T545" s="97"/>
      <c r="U545" s="97"/>
      <c r="V545" s="97"/>
      <c r="W545" s="97"/>
      <c r="X545" s="97"/>
      <c r="Y545" s="97"/>
    </row>
    <row r="546" spans="1:25" ht="14.25">
      <c r="A546" s="97"/>
      <c r="B546" s="97"/>
      <c r="C546" s="97"/>
      <c r="D546" s="97"/>
      <c r="E546" s="97"/>
      <c r="F546" s="97"/>
      <c r="G546" s="97"/>
      <c r="H546" s="97"/>
      <c r="I546" s="97"/>
      <c r="J546" s="97"/>
      <c r="K546" s="97"/>
      <c r="L546" s="97"/>
      <c r="M546" s="97"/>
      <c r="N546" s="97"/>
      <c r="O546" s="97"/>
      <c r="P546" s="97"/>
      <c r="Q546" s="97"/>
      <c r="R546" s="97"/>
      <c r="S546" s="97"/>
      <c r="T546" s="97"/>
      <c r="U546" s="97"/>
      <c r="V546" s="97"/>
      <c r="W546" s="97"/>
      <c r="X546" s="97"/>
      <c r="Y546" s="97"/>
    </row>
    <row r="547" spans="1:25" ht="14.25">
      <c r="A547" s="97"/>
      <c r="B547" s="97"/>
      <c r="C547" s="97"/>
      <c r="D547" s="97"/>
      <c r="E547" s="97"/>
      <c r="F547" s="97"/>
      <c r="G547" s="97"/>
      <c r="H547" s="97"/>
      <c r="I547" s="97"/>
      <c r="J547" s="97"/>
      <c r="K547" s="97"/>
      <c r="L547" s="97"/>
      <c r="M547" s="97"/>
      <c r="N547" s="97"/>
      <c r="O547" s="97"/>
      <c r="P547" s="97"/>
      <c r="Q547" s="97"/>
      <c r="R547" s="97"/>
      <c r="S547" s="97"/>
      <c r="T547" s="97"/>
      <c r="U547" s="97"/>
      <c r="V547" s="97"/>
      <c r="W547" s="97"/>
      <c r="X547" s="97"/>
      <c r="Y547" s="97"/>
    </row>
    <row r="548" spans="1:25" ht="14.25">
      <c r="A548" s="97"/>
      <c r="B548" s="97"/>
      <c r="C548" s="97"/>
      <c r="D548" s="97"/>
      <c r="E548" s="97"/>
      <c r="F548" s="97"/>
      <c r="G548" s="97"/>
      <c r="H548" s="97"/>
      <c r="I548" s="97"/>
      <c r="J548" s="97"/>
      <c r="K548" s="97"/>
      <c r="L548" s="97"/>
      <c r="M548" s="97"/>
      <c r="N548" s="97"/>
      <c r="O548" s="97"/>
      <c r="P548" s="97"/>
      <c r="Q548" s="97"/>
      <c r="R548" s="97"/>
      <c r="S548" s="97"/>
      <c r="T548" s="97"/>
      <c r="U548" s="97"/>
      <c r="V548" s="97"/>
      <c r="W548" s="97"/>
      <c r="X548" s="97"/>
      <c r="Y548" s="97"/>
    </row>
    <row r="549" spans="1:25" ht="14.25">
      <c r="A549" s="97"/>
      <c r="B549" s="97"/>
      <c r="C549" s="97"/>
      <c r="D549" s="97"/>
      <c r="E549" s="97"/>
      <c r="F549" s="97"/>
      <c r="G549" s="97"/>
      <c r="H549" s="97"/>
      <c r="I549" s="97"/>
      <c r="J549" s="97"/>
      <c r="K549" s="97"/>
      <c r="L549" s="97"/>
      <c r="M549" s="97"/>
      <c r="N549" s="97"/>
      <c r="O549" s="97"/>
      <c r="P549" s="97"/>
      <c r="Q549" s="97"/>
      <c r="R549" s="97"/>
      <c r="S549" s="97"/>
      <c r="T549" s="97"/>
      <c r="U549" s="97"/>
      <c r="V549" s="97"/>
      <c r="W549" s="97"/>
      <c r="X549" s="97"/>
      <c r="Y549" s="97"/>
    </row>
    <row r="550" spans="1:25" ht="14.25">
      <c r="A550" s="97"/>
      <c r="B550" s="97"/>
      <c r="C550" s="97"/>
      <c r="D550" s="97"/>
      <c r="E550" s="97"/>
      <c r="F550" s="97"/>
      <c r="G550" s="97"/>
      <c r="H550" s="97"/>
      <c r="I550" s="97"/>
      <c r="J550" s="97"/>
      <c r="K550" s="97"/>
      <c r="L550" s="97"/>
      <c r="M550" s="97"/>
      <c r="N550" s="97"/>
      <c r="O550" s="97"/>
      <c r="P550" s="97"/>
      <c r="Q550" s="97"/>
      <c r="R550" s="97"/>
      <c r="S550" s="97"/>
      <c r="T550" s="97"/>
      <c r="U550" s="97"/>
      <c r="V550" s="97"/>
      <c r="W550" s="97"/>
      <c r="X550" s="97"/>
      <c r="Y550" s="97"/>
    </row>
    <row r="551" spans="1:25" ht="14.25">
      <c r="A551" s="97"/>
      <c r="B551" s="97"/>
      <c r="C551" s="97"/>
      <c r="D551" s="97"/>
      <c r="E551" s="97"/>
      <c r="F551" s="97"/>
      <c r="G551" s="97"/>
      <c r="H551" s="97"/>
      <c r="I551" s="97"/>
      <c r="J551" s="97"/>
      <c r="K551" s="97"/>
      <c r="L551" s="97"/>
      <c r="M551" s="97"/>
      <c r="N551" s="97"/>
      <c r="O551" s="97"/>
      <c r="P551" s="97"/>
      <c r="Q551" s="97"/>
      <c r="R551" s="97"/>
      <c r="S551" s="97"/>
      <c r="T551" s="97"/>
      <c r="U551" s="97"/>
      <c r="V551" s="97"/>
      <c r="W551" s="97"/>
      <c r="X551" s="97"/>
      <c r="Y551" s="97"/>
    </row>
    <row r="552" spans="1:25" ht="14.25">
      <c r="A552" s="97"/>
      <c r="B552" s="97"/>
      <c r="C552" s="97"/>
      <c r="D552" s="97"/>
      <c r="E552" s="97"/>
      <c r="F552" s="97"/>
      <c r="G552" s="97"/>
      <c r="H552" s="97"/>
      <c r="I552" s="97"/>
      <c r="J552" s="97"/>
      <c r="K552" s="97"/>
      <c r="L552" s="97"/>
      <c r="M552" s="97"/>
      <c r="N552" s="97"/>
      <c r="O552" s="97"/>
      <c r="P552" s="97"/>
      <c r="Q552" s="97"/>
      <c r="R552" s="97"/>
      <c r="S552" s="97"/>
      <c r="T552" s="97"/>
      <c r="U552" s="97"/>
      <c r="V552" s="97"/>
      <c r="W552" s="97"/>
      <c r="X552" s="97"/>
      <c r="Y552" s="97"/>
    </row>
    <row r="553" spans="1:25" ht="14.25">
      <c r="A553" s="97"/>
      <c r="B553" s="97"/>
      <c r="C553" s="97"/>
      <c r="D553" s="97"/>
      <c r="E553" s="97"/>
      <c r="F553" s="97"/>
      <c r="G553" s="97"/>
      <c r="H553" s="97"/>
      <c r="I553" s="97"/>
      <c r="J553" s="97"/>
      <c r="K553" s="97"/>
      <c r="L553" s="97"/>
      <c r="M553" s="97"/>
      <c r="N553" s="97"/>
      <c r="O553" s="97"/>
      <c r="P553" s="97"/>
      <c r="Q553" s="97"/>
      <c r="R553" s="97"/>
      <c r="S553" s="97"/>
      <c r="T553" s="97"/>
      <c r="U553" s="97"/>
      <c r="V553" s="97"/>
      <c r="W553" s="97"/>
      <c r="X553" s="97"/>
      <c r="Y553" s="97"/>
    </row>
    <row r="554" spans="1:25" ht="14.25">
      <c r="A554" s="97"/>
      <c r="B554" s="97"/>
      <c r="C554" s="97"/>
      <c r="D554" s="97"/>
      <c r="E554" s="97"/>
      <c r="F554" s="97"/>
      <c r="G554" s="97"/>
      <c r="H554" s="97"/>
      <c r="I554" s="97"/>
      <c r="J554" s="97"/>
      <c r="K554" s="97"/>
      <c r="L554" s="97"/>
      <c r="M554" s="97"/>
      <c r="N554" s="97"/>
      <c r="O554" s="97"/>
      <c r="P554" s="97"/>
      <c r="Q554" s="97"/>
      <c r="R554" s="97"/>
      <c r="S554" s="97"/>
      <c r="T554" s="97"/>
      <c r="U554" s="97"/>
      <c r="V554" s="97"/>
      <c r="W554" s="97"/>
      <c r="X554" s="97"/>
      <c r="Y554" s="97"/>
    </row>
    <row r="555" spans="1:25" ht="14.25">
      <c r="A555" s="97"/>
      <c r="B555" s="97"/>
      <c r="C555" s="97"/>
      <c r="D555" s="97"/>
      <c r="E555" s="97"/>
      <c r="F555" s="97"/>
      <c r="G555" s="97"/>
      <c r="H555" s="97"/>
      <c r="I555" s="97"/>
      <c r="J555" s="97"/>
      <c r="K555" s="97"/>
      <c r="L555" s="97"/>
      <c r="M555" s="97"/>
      <c r="N555" s="97"/>
      <c r="O555" s="97"/>
      <c r="P555" s="97"/>
      <c r="Q555" s="97"/>
      <c r="R555" s="97"/>
      <c r="S555" s="97"/>
      <c r="T555" s="97"/>
      <c r="U555" s="97"/>
      <c r="V555" s="97"/>
      <c r="W555" s="97"/>
      <c r="X555" s="97"/>
      <c r="Y555" s="97"/>
    </row>
    <row r="556" spans="1:25" ht="14.25">
      <c r="A556" s="97"/>
      <c r="B556" s="97"/>
      <c r="C556" s="97"/>
      <c r="D556" s="97"/>
      <c r="E556" s="97"/>
      <c r="F556" s="97"/>
      <c r="G556" s="97"/>
      <c r="H556" s="97"/>
      <c r="I556" s="97"/>
      <c r="J556" s="97"/>
      <c r="K556" s="97"/>
      <c r="L556" s="97"/>
      <c r="M556" s="97"/>
      <c r="N556" s="97"/>
      <c r="O556" s="97"/>
      <c r="P556" s="97"/>
      <c r="Q556" s="97"/>
      <c r="R556" s="97"/>
      <c r="S556" s="97"/>
      <c r="T556" s="97"/>
      <c r="U556" s="97"/>
      <c r="V556" s="97"/>
      <c r="W556" s="97"/>
      <c r="X556" s="97"/>
      <c r="Y556" s="97"/>
    </row>
    <row r="557" spans="1:25" ht="14.25">
      <c r="A557" s="97"/>
      <c r="B557" s="97"/>
      <c r="C557" s="97"/>
      <c r="D557" s="97"/>
      <c r="E557" s="97"/>
      <c r="F557" s="97"/>
      <c r="G557" s="97"/>
      <c r="H557" s="97"/>
      <c r="I557" s="97"/>
      <c r="J557" s="97"/>
      <c r="K557" s="97"/>
      <c r="L557" s="97"/>
      <c r="M557" s="97"/>
      <c r="N557" s="97"/>
      <c r="O557" s="97"/>
      <c r="P557" s="97"/>
      <c r="Q557" s="97"/>
      <c r="R557" s="97"/>
      <c r="S557" s="97"/>
      <c r="T557" s="97"/>
      <c r="U557" s="97"/>
      <c r="V557" s="97"/>
      <c r="W557" s="97"/>
      <c r="X557" s="97"/>
      <c r="Y557" s="97"/>
    </row>
    <row r="558" spans="1:25" ht="14.25">
      <c r="A558" s="97"/>
      <c r="B558" s="97"/>
      <c r="C558" s="97"/>
      <c r="D558" s="97"/>
      <c r="E558" s="97"/>
      <c r="F558" s="97"/>
      <c r="G558" s="97"/>
      <c r="H558" s="97"/>
      <c r="I558" s="97"/>
      <c r="J558" s="97"/>
      <c r="K558" s="97"/>
      <c r="L558" s="97"/>
      <c r="M558" s="97"/>
      <c r="N558" s="97"/>
      <c r="O558" s="97"/>
      <c r="P558" s="97"/>
      <c r="Q558" s="97"/>
      <c r="R558" s="97"/>
      <c r="S558" s="97"/>
      <c r="T558" s="97"/>
      <c r="U558" s="97"/>
      <c r="V558" s="97"/>
      <c r="W558" s="97"/>
      <c r="X558" s="97"/>
      <c r="Y558" s="97"/>
    </row>
    <row r="559" spans="1:25" ht="14.25">
      <c r="A559" s="97"/>
      <c r="B559" s="97"/>
      <c r="C559" s="97"/>
      <c r="D559" s="97"/>
      <c r="E559" s="97"/>
      <c r="F559" s="97"/>
      <c r="G559" s="97"/>
      <c r="H559" s="97"/>
      <c r="I559" s="97"/>
      <c r="J559" s="97"/>
      <c r="K559" s="97"/>
      <c r="L559" s="97"/>
      <c r="M559" s="97"/>
      <c r="N559" s="97"/>
      <c r="O559" s="97"/>
      <c r="P559" s="97"/>
      <c r="Q559" s="97"/>
      <c r="R559" s="97"/>
      <c r="S559" s="97"/>
      <c r="T559" s="97"/>
      <c r="U559" s="97"/>
      <c r="V559" s="97"/>
      <c r="W559" s="97"/>
      <c r="X559" s="97"/>
      <c r="Y559" s="97"/>
    </row>
    <row r="560" spans="1:25" ht="14.25">
      <c r="A560" s="97"/>
      <c r="B560" s="97"/>
      <c r="C560" s="97"/>
      <c r="D560" s="97"/>
      <c r="E560" s="97"/>
      <c r="F560" s="97"/>
      <c r="G560" s="97"/>
      <c r="H560" s="97"/>
      <c r="I560" s="97"/>
      <c r="J560" s="97"/>
      <c r="K560" s="97"/>
      <c r="L560" s="97"/>
      <c r="M560" s="97"/>
      <c r="N560" s="97"/>
      <c r="O560" s="97"/>
      <c r="P560" s="97"/>
      <c r="Q560" s="97"/>
      <c r="R560" s="97"/>
      <c r="S560" s="97"/>
      <c r="T560" s="97"/>
      <c r="U560" s="97"/>
      <c r="V560" s="97"/>
      <c r="W560" s="97"/>
      <c r="X560" s="97"/>
      <c r="Y560" s="97"/>
    </row>
    <row r="561" spans="1:25" ht="14.25">
      <c r="A561" s="97"/>
      <c r="B561" s="97"/>
      <c r="C561" s="97"/>
      <c r="D561" s="97"/>
      <c r="E561" s="97"/>
      <c r="F561" s="97"/>
      <c r="G561" s="97"/>
      <c r="H561" s="97"/>
      <c r="I561" s="97"/>
      <c r="J561" s="97"/>
      <c r="K561" s="97"/>
      <c r="L561" s="97"/>
      <c r="M561" s="97"/>
      <c r="N561" s="97"/>
      <c r="O561" s="97"/>
      <c r="P561" s="97"/>
      <c r="Q561" s="97"/>
      <c r="R561" s="97"/>
      <c r="S561" s="97"/>
      <c r="T561" s="97"/>
      <c r="U561" s="97"/>
      <c r="V561" s="97"/>
      <c r="W561" s="97"/>
      <c r="X561" s="97"/>
      <c r="Y561" s="97"/>
    </row>
    <row r="562" spans="1:25" ht="14.25">
      <c r="A562" s="97"/>
      <c r="B562" s="97"/>
      <c r="C562" s="97"/>
      <c r="D562" s="97"/>
      <c r="E562" s="97"/>
      <c r="F562" s="97"/>
      <c r="G562" s="97"/>
      <c r="H562" s="97"/>
      <c r="I562" s="97"/>
      <c r="J562" s="97"/>
      <c r="K562" s="97"/>
      <c r="L562" s="97"/>
      <c r="M562" s="97"/>
      <c r="N562" s="97"/>
      <c r="O562" s="97"/>
      <c r="P562" s="97"/>
      <c r="Q562" s="97"/>
      <c r="R562" s="97"/>
      <c r="S562" s="97"/>
      <c r="T562" s="97"/>
      <c r="U562" s="97"/>
      <c r="V562" s="97"/>
      <c r="W562" s="97"/>
      <c r="X562" s="97"/>
      <c r="Y562" s="97"/>
    </row>
    <row r="563" spans="1:25" ht="14.25">
      <c r="A563" s="97"/>
      <c r="B563" s="97"/>
      <c r="C563" s="97"/>
      <c r="D563" s="97"/>
      <c r="E563" s="97"/>
      <c r="F563" s="97"/>
      <c r="G563" s="97"/>
      <c r="H563" s="97"/>
      <c r="I563" s="97"/>
      <c r="J563" s="97"/>
      <c r="K563" s="97"/>
      <c r="L563" s="97"/>
      <c r="M563" s="97"/>
      <c r="N563" s="97"/>
      <c r="O563" s="97"/>
      <c r="P563" s="97"/>
      <c r="Q563" s="97"/>
      <c r="R563" s="97"/>
      <c r="S563" s="97"/>
      <c r="T563" s="97"/>
      <c r="U563" s="97"/>
      <c r="V563" s="97"/>
      <c r="W563" s="97"/>
      <c r="X563" s="97"/>
      <c r="Y563" s="97"/>
    </row>
    <row r="564" spans="1:25" ht="14.25">
      <c r="A564" s="97"/>
      <c r="B564" s="97"/>
      <c r="C564" s="97"/>
      <c r="D564" s="97"/>
      <c r="E564" s="97"/>
      <c r="F564" s="97"/>
      <c r="G564" s="97"/>
      <c r="H564" s="97"/>
      <c r="I564" s="97"/>
      <c r="J564" s="97"/>
      <c r="K564" s="97"/>
      <c r="L564" s="97"/>
      <c r="M564" s="97"/>
      <c r="N564" s="97"/>
      <c r="O564" s="97"/>
      <c r="P564" s="97"/>
      <c r="Q564" s="97"/>
      <c r="R564" s="97"/>
      <c r="S564" s="97"/>
      <c r="T564" s="97"/>
      <c r="U564" s="97"/>
      <c r="V564" s="97"/>
      <c r="W564" s="97"/>
      <c r="X564" s="97"/>
      <c r="Y564" s="97"/>
    </row>
    <row r="565" spans="1:25" ht="14.25">
      <c r="A565" s="97"/>
      <c r="B565" s="97"/>
      <c r="C565" s="97"/>
      <c r="D565" s="97"/>
      <c r="E565" s="97"/>
      <c r="F565" s="97"/>
      <c r="G565" s="97"/>
      <c r="H565" s="97"/>
      <c r="I565" s="97"/>
      <c r="J565" s="97"/>
      <c r="K565" s="97"/>
      <c r="L565" s="97"/>
      <c r="M565" s="97"/>
      <c r="N565" s="97"/>
      <c r="O565" s="97"/>
      <c r="P565" s="97"/>
      <c r="Q565" s="97"/>
      <c r="R565" s="97"/>
      <c r="S565" s="97"/>
      <c r="T565" s="97"/>
      <c r="U565" s="97"/>
      <c r="V565" s="97"/>
      <c r="W565" s="97"/>
      <c r="X565" s="97"/>
      <c r="Y565" s="97"/>
    </row>
    <row r="566" spans="1:25" ht="14.25">
      <c r="A566" s="97"/>
      <c r="B566" s="97"/>
      <c r="C566" s="97"/>
      <c r="D566" s="97"/>
      <c r="E566" s="97"/>
      <c r="F566" s="97"/>
      <c r="G566" s="97"/>
      <c r="H566" s="97"/>
      <c r="I566" s="97"/>
      <c r="J566" s="97"/>
      <c r="K566" s="97"/>
      <c r="L566" s="97"/>
      <c r="M566" s="97"/>
      <c r="N566" s="97"/>
      <c r="O566" s="97"/>
      <c r="P566" s="97"/>
      <c r="Q566" s="97"/>
      <c r="R566" s="97"/>
      <c r="S566" s="97"/>
      <c r="T566" s="97"/>
      <c r="U566" s="97"/>
      <c r="V566" s="97"/>
      <c r="W566" s="97"/>
      <c r="X566" s="97"/>
      <c r="Y566" s="97"/>
    </row>
    <row r="567" spans="1:25" ht="14.25">
      <c r="A567" s="97"/>
      <c r="B567" s="97"/>
      <c r="C567" s="97"/>
      <c r="D567" s="97"/>
      <c r="E567" s="97"/>
      <c r="F567" s="97"/>
      <c r="G567" s="97"/>
      <c r="H567" s="97"/>
      <c r="I567" s="97"/>
      <c r="J567" s="97"/>
      <c r="K567" s="97"/>
      <c r="L567" s="97"/>
      <c r="M567" s="97"/>
      <c r="N567" s="97"/>
      <c r="O567" s="97"/>
      <c r="P567" s="97"/>
      <c r="Q567" s="97"/>
      <c r="R567" s="97"/>
      <c r="S567" s="97"/>
      <c r="T567" s="97"/>
      <c r="U567" s="97"/>
      <c r="V567" s="97"/>
      <c r="W567" s="97"/>
      <c r="X567" s="97"/>
      <c r="Y567" s="97"/>
    </row>
    <row r="568" spans="1:25" ht="14.25">
      <c r="A568" s="97"/>
      <c r="B568" s="97"/>
      <c r="C568" s="97"/>
      <c r="D568" s="97"/>
      <c r="E568" s="97"/>
      <c r="F568" s="97"/>
      <c r="G568" s="97"/>
      <c r="H568" s="97"/>
      <c r="I568" s="97"/>
      <c r="J568" s="97"/>
      <c r="K568" s="97"/>
      <c r="L568" s="97"/>
      <c r="M568" s="97"/>
      <c r="N568" s="97"/>
      <c r="O568" s="97"/>
      <c r="P568" s="97"/>
      <c r="Q568" s="97"/>
      <c r="R568" s="97"/>
      <c r="S568" s="97"/>
      <c r="T568" s="97"/>
      <c r="U568" s="97"/>
      <c r="V568" s="97"/>
      <c r="W568" s="97"/>
      <c r="X568" s="97"/>
      <c r="Y568" s="97"/>
    </row>
    <row r="569" spans="1:25" ht="14.25">
      <c r="A569" s="97"/>
      <c r="B569" s="97"/>
      <c r="C569" s="97"/>
      <c r="D569" s="97"/>
      <c r="E569" s="97"/>
      <c r="F569" s="97"/>
      <c r="G569" s="97"/>
      <c r="H569" s="97"/>
      <c r="I569" s="97"/>
      <c r="J569" s="97"/>
      <c r="K569" s="97"/>
      <c r="L569" s="97"/>
      <c r="M569" s="97"/>
      <c r="N569" s="97"/>
      <c r="O569" s="97"/>
      <c r="P569" s="97"/>
      <c r="Q569" s="97"/>
      <c r="R569" s="97"/>
      <c r="S569" s="97"/>
      <c r="T569" s="97"/>
      <c r="U569" s="97"/>
      <c r="V569" s="97"/>
      <c r="W569" s="97"/>
      <c r="X569" s="97"/>
      <c r="Y569" s="97"/>
    </row>
    <row r="570" spans="1:25" ht="14.25">
      <c r="A570" s="97"/>
      <c r="B570" s="97"/>
      <c r="C570" s="97"/>
      <c r="D570" s="97"/>
      <c r="E570" s="97"/>
      <c r="F570" s="97"/>
      <c r="G570" s="97"/>
      <c r="H570" s="97"/>
      <c r="I570" s="97"/>
      <c r="J570" s="97"/>
      <c r="K570" s="97"/>
      <c r="L570" s="97"/>
      <c r="M570" s="97"/>
      <c r="N570" s="97"/>
      <c r="O570" s="97"/>
      <c r="P570" s="97"/>
      <c r="Q570" s="97"/>
      <c r="R570" s="97"/>
      <c r="S570" s="97"/>
      <c r="T570" s="97"/>
      <c r="U570" s="97"/>
      <c r="V570" s="97"/>
      <c r="W570" s="97"/>
      <c r="X570" s="97"/>
      <c r="Y570" s="97"/>
    </row>
    <row r="571" spans="1:25" ht="14.25">
      <c r="A571" s="97"/>
      <c r="B571" s="97"/>
      <c r="C571" s="97"/>
      <c r="D571" s="97"/>
      <c r="E571" s="97"/>
      <c r="F571" s="97"/>
      <c r="G571" s="97"/>
      <c r="H571" s="97"/>
      <c r="I571" s="97"/>
      <c r="J571" s="97"/>
      <c r="K571" s="97"/>
      <c r="L571" s="97"/>
      <c r="M571" s="97"/>
      <c r="N571" s="97"/>
      <c r="O571" s="97"/>
      <c r="P571" s="97"/>
      <c r="Q571" s="97"/>
      <c r="R571" s="97"/>
      <c r="S571" s="97"/>
      <c r="T571" s="97"/>
      <c r="U571" s="97"/>
      <c r="V571" s="97"/>
      <c r="W571" s="97"/>
      <c r="X571" s="97"/>
      <c r="Y571" s="97"/>
    </row>
    <row r="572" spans="1:25" ht="14.25">
      <c r="A572" s="97"/>
      <c r="B572" s="97"/>
      <c r="C572" s="97"/>
      <c r="D572" s="97"/>
      <c r="E572" s="97"/>
      <c r="F572" s="97"/>
      <c r="G572" s="97"/>
      <c r="H572" s="97"/>
      <c r="I572" s="97"/>
      <c r="J572" s="97"/>
      <c r="K572" s="97"/>
      <c r="L572" s="97"/>
      <c r="M572" s="97"/>
      <c r="N572" s="97"/>
      <c r="O572" s="97"/>
      <c r="P572" s="97"/>
      <c r="Q572" s="97"/>
      <c r="R572" s="97"/>
      <c r="S572" s="97"/>
      <c r="T572" s="97"/>
      <c r="U572" s="97"/>
      <c r="V572" s="97"/>
      <c r="W572" s="97"/>
      <c r="X572" s="97"/>
      <c r="Y572" s="97"/>
    </row>
    <row r="573" spans="1:25" ht="14.25">
      <c r="A573" s="97"/>
      <c r="B573" s="97"/>
      <c r="C573" s="97"/>
      <c r="D573" s="97"/>
      <c r="E573" s="97"/>
      <c r="F573" s="97"/>
      <c r="G573" s="97"/>
      <c r="H573" s="97"/>
      <c r="I573" s="97"/>
      <c r="J573" s="97"/>
      <c r="K573" s="97"/>
      <c r="L573" s="97"/>
      <c r="M573" s="97"/>
      <c r="N573" s="97"/>
      <c r="O573" s="97"/>
      <c r="P573" s="97"/>
      <c r="Q573" s="97"/>
      <c r="R573" s="97"/>
      <c r="S573" s="97"/>
      <c r="T573" s="97"/>
      <c r="U573" s="97"/>
      <c r="V573" s="97"/>
      <c r="W573" s="97"/>
      <c r="X573" s="97"/>
      <c r="Y573" s="97"/>
    </row>
    <row r="574" spans="1:25" ht="14.25">
      <c r="A574" s="97"/>
      <c r="B574" s="97"/>
      <c r="C574" s="97"/>
      <c r="D574" s="97"/>
      <c r="E574" s="97"/>
      <c r="F574" s="97"/>
      <c r="G574" s="97"/>
      <c r="H574" s="97"/>
      <c r="I574" s="97"/>
      <c r="J574" s="97"/>
      <c r="K574" s="97"/>
      <c r="L574" s="97"/>
      <c r="M574" s="97"/>
      <c r="N574" s="97"/>
      <c r="O574" s="97"/>
      <c r="P574" s="97"/>
      <c r="Q574" s="97"/>
      <c r="R574" s="97"/>
      <c r="S574" s="97"/>
      <c r="T574" s="97"/>
      <c r="U574" s="97"/>
      <c r="V574" s="97"/>
      <c r="W574" s="97"/>
      <c r="X574" s="97"/>
      <c r="Y574" s="97"/>
    </row>
    <row r="575" spans="1:25" ht="14.25">
      <c r="A575" s="97"/>
      <c r="B575" s="97"/>
      <c r="C575" s="97"/>
      <c r="D575" s="97"/>
      <c r="E575" s="97"/>
      <c r="F575" s="97"/>
      <c r="G575" s="97"/>
      <c r="H575" s="97"/>
      <c r="I575" s="97"/>
      <c r="J575" s="97"/>
      <c r="K575" s="97"/>
      <c r="L575" s="97"/>
      <c r="M575" s="97"/>
      <c r="N575" s="97"/>
      <c r="O575" s="97"/>
      <c r="P575" s="97"/>
      <c r="Q575" s="97"/>
      <c r="R575" s="97"/>
      <c r="S575" s="97"/>
      <c r="T575" s="97"/>
      <c r="U575" s="97"/>
      <c r="V575" s="97"/>
      <c r="W575" s="97"/>
      <c r="X575" s="97"/>
      <c r="Y575" s="97"/>
    </row>
    <row r="576" spans="1:25" ht="14.25">
      <c r="A576" s="97"/>
      <c r="B576" s="97"/>
      <c r="C576" s="97"/>
      <c r="D576" s="97"/>
      <c r="E576" s="97"/>
      <c r="F576" s="97"/>
      <c r="G576" s="97"/>
      <c r="H576" s="97"/>
      <c r="I576" s="97"/>
      <c r="J576" s="97"/>
      <c r="K576" s="97"/>
      <c r="L576" s="97"/>
      <c r="M576" s="97"/>
      <c r="N576" s="97"/>
      <c r="O576" s="97"/>
      <c r="P576" s="97"/>
      <c r="Q576" s="97"/>
      <c r="R576" s="97"/>
      <c r="S576" s="97"/>
      <c r="T576" s="97"/>
      <c r="U576" s="97"/>
      <c r="V576" s="97"/>
      <c r="W576" s="97"/>
      <c r="X576" s="97"/>
      <c r="Y576" s="97"/>
    </row>
    <row r="577" spans="1:25" ht="14.25">
      <c r="A577" s="97"/>
      <c r="B577" s="97"/>
      <c r="C577" s="97"/>
      <c r="D577" s="97"/>
      <c r="E577" s="97"/>
      <c r="F577" s="97"/>
      <c r="G577" s="97"/>
      <c r="H577" s="97"/>
      <c r="I577" s="97"/>
      <c r="J577" s="97"/>
      <c r="K577" s="97"/>
      <c r="L577" s="97"/>
      <c r="M577" s="97"/>
      <c r="N577" s="97"/>
      <c r="O577" s="97"/>
      <c r="P577" s="97"/>
      <c r="Q577" s="97"/>
      <c r="R577" s="97"/>
      <c r="S577" s="97"/>
      <c r="T577" s="97"/>
      <c r="U577" s="97"/>
      <c r="V577" s="97"/>
      <c r="W577" s="97"/>
      <c r="X577" s="97"/>
      <c r="Y577" s="97"/>
    </row>
    <row r="578" spans="1:25" ht="14.25">
      <c r="A578" s="97"/>
      <c r="B578" s="97"/>
      <c r="C578" s="97"/>
      <c r="D578" s="97"/>
      <c r="E578" s="97"/>
      <c r="F578" s="97"/>
      <c r="G578" s="97"/>
      <c r="H578" s="97"/>
      <c r="I578" s="97"/>
      <c r="J578" s="97"/>
      <c r="K578" s="97"/>
      <c r="L578" s="97"/>
      <c r="M578" s="97"/>
      <c r="N578" s="97"/>
      <c r="O578" s="97"/>
      <c r="P578" s="97"/>
      <c r="Q578" s="97"/>
      <c r="R578" s="97"/>
      <c r="S578" s="97"/>
      <c r="T578" s="97"/>
      <c r="U578" s="97"/>
      <c r="V578" s="97"/>
      <c r="W578" s="97"/>
      <c r="X578" s="97"/>
      <c r="Y578" s="97"/>
    </row>
    <row r="579" spans="1:25" ht="14.25">
      <c r="A579" s="97"/>
      <c r="B579" s="97"/>
      <c r="C579" s="97"/>
      <c r="D579" s="97"/>
      <c r="E579" s="97"/>
      <c r="F579" s="97"/>
      <c r="G579" s="97"/>
      <c r="H579" s="97"/>
      <c r="I579" s="97"/>
      <c r="J579" s="97"/>
      <c r="K579" s="97"/>
      <c r="L579" s="97"/>
      <c r="M579" s="97"/>
      <c r="N579" s="97"/>
      <c r="O579" s="97"/>
      <c r="P579" s="97"/>
      <c r="Q579" s="97"/>
      <c r="R579" s="97"/>
      <c r="S579" s="97"/>
      <c r="T579" s="97"/>
      <c r="U579" s="97"/>
      <c r="V579" s="97"/>
      <c r="W579" s="97"/>
      <c r="X579" s="97"/>
      <c r="Y579" s="97"/>
    </row>
    <row r="580" spans="1:25" ht="14.25">
      <c r="A580" s="97"/>
      <c r="B580" s="97"/>
      <c r="C580" s="97"/>
      <c r="D580" s="97"/>
      <c r="E580" s="97"/>
      <c r="F580" s="97"/>
      <c r="G580" s="97"/>
      <c r="H580" s="97"/>
      <c r="I580" s="97"/>
      <c r="J580" s="97"/>
      <c r="K580" s="97"/>
      <c r="L580" s="97"/>
      <c r="M580" s="97"/>
      <c r="N580" s="97"/>
      <c r="O580" s="97"/>
      <c r="P580" s="97"/>
      <c r="Q580" s="97"/>
      <c r="R580" s="97"/>
      <c r="S580" s="97"/>
      <c r="T580" s="97"/>
      <c r="U580" s="97"/>
      <c r="V580" s="97"/>
      <c r="W580" s="97"/>
      <c r="X580" s="97"/>
      <c r="Y580" s="97"/>
    </row>
    <row r="581" spans="1:25" ht="14.25">
      <c r="A581" s="97"/>
      <c r="B581" s="97"/>
      <c r="C581" s="97"/>
      <c r="D581" s="97"/>
      <c r="E581" s="97"/>
      <c r="F581" s="97"/>
      <c r="G581" s="97"/>
      <c r="H581" s="97"/>
      <c r="I581" s="97"/>
      <c r="J581" s="97"/>
      <c r="K581" s="97"/>
      <c r="L581" s="97"/>
      <c r="M581" s="97"/>
      <c r="N581" s="97"/>
      <c r="O581" s="97"/>
      <c r="P581" s="97"/>
      <c r="Q581" s="97"/>
      <c r="R581" s="97"/>
      <c r="S581" s="97"/>
      <c r="T581" s="97"/>
      <c r="U581" s="97"/>
      <c r="V581" s="97"/>
      <c r="W581" s="97"/>
      <c r="X581" s="97"/>
      <c r="Y581" s="97"/>
    </row>
    <row r="582" spans="1:25" ht="14.25">
      <c r="A582" s="97"/>
      <c r="B582" s="97"/>
      <c r="C582" s="97"/>
      <c r="D582" s="97"/>
      <c r="E582" s="97"/>
      <c r="F582" s="97"/>
      <c r="G582" s="97"/>
      <c r="H582" s="97"/>
      <c r="I582" s="97"/>
      <c r="J582" s="97"/>
      <c r="K582" s="97"/>
      <c r="L582" s="97"/>
      <c r="M582" s="97"/>
      <c r="N582" s="97"/>
      <c r="O582" s="97"/>
      <c r="P582" s="97"/>
      <c r="Q582" s="97"/>
      <c r="R582" s="97"/>
      <c r="S582" s="97"/>
      <c r="T582" s="97"/>
      <c r="U582" s="97"/>
      <c r="V582" s="97"/>
      <c r="W582" s="97"/>
      <c r="X582" s="97"/>
      <c r="Y582" s="97"/>
    </row>
    <row r="583" spans="1:25" ht="14.25">
      <c r="A583" s="97"/>
      <c r="B583" s="97"/>
      <c r="C583" s="97"/>
      <c r="D583" s="97"/>
      <c r="E583" s="97"/>
      <c r="F583" s="97"/>
      <c r="G583" s="97"/>
      <c r="H583" s="97"/>
      <c r="I583" s="97"/>
      <c r="J583" s="97"/>
      <c r="K583" s="97"/>
      <c r="L583" s="97"/>
      <c r="M583" s="97"/>
      <c r="N583" s="97"/>
      <c r="O583" s="97"/>
      <c r="P583" s="97"/>
      <c r="Q583" s="97"/>
      <c r="R583" s="97"/>
      <c r="S583" s="97"/>
      <c r="T583" s="97"/>
      <c r="U583" s="97"/>
      <c r="V583" s="97"/>
      <c r="W583" s="97"/>
      <c r="X583" s="97"/>
      <c r="Y583" s="97"/>
    </row>
    <row r="584" spans="1:25" ht="14.25">
      <c r="A584" s="97"/>
      <c r="B584" s="97"/>
      <c r="C584" s="97"/>
      <c r="D584" s="97"/>
      <c r="E584" s="97"/>
      <c r="F584" s="97"/>
      <c r="G584" s="97"/>
      <c r="H584" s="97"/>
      <c r="I584" s="97"/>
      <c r="J584" s="97"/>
      <c r="K584" s="97"/>
      <c r="L584" s="97"/>
      <c r="M584" s="97"/>
      <c r="N584" s="97"/>
      <c r="O584" s="97"/>
      <c r="P584" s="97"/>
      <c r="Q584" s="97"/>
      <c r="R584" s="97"/>
      <c r="S584" s="97"/>
      <c r="T584" s="97"/>
      <c r="U584" s="97"/>
      <c r="V584" s="97"/>
      <c r="W584" s="97"/>
      <c r="X584" s="97"/>
      <c r="Y584" s="97"/>
    </row>
    <row r="585" spans="1:25" ht="14.25">
      <c r="A585" s="97"/>
      <c r="B585" s="97"/>
      <c r="C585" s="97"/>
      <c r="D585" s="97"/>
      <c r="E585" s="97"/>
      <c r="F585" s="97"/>
      <c r="G585" s="97"/>
      <c r="H585" s="97"/>
      <c r="I585" s="97"/>
      <c r="J585" s="97"/>
      <c r="K585" s="97"/>
      <c r="L585" s="97"/>
      <c r="M585" s="97"/>
      <c r="N585" s="97"/>
      <c r="O585" s="97"/>
      <c r="P585" s="97"/>
      <c r="Q585" s="97"/>
      <c r="R585" s="97"/>
      <c r="S585" s="97"/>
      <c r="T585" s="97"/>
      <c r="U585" s="97"/>
      <c r="V585" s="97"/>
      <c r="W585" s="97"/>
      <c r="X585" s="97"/>
      <c r="Y585" s="97"/>
    </row>
    <row r="586" spans="1:25" ht="14.25">
      <c r="A586" s="97"/>
      <c r="B586" s="97"/>
      <c r="C586" s="97"/>
      <c r="D586" s="97"/>
      <c r="E586" s="97"/>
      <c r="F586" s="97"/>
      <c r="G586" s="97"/>
      <c r="H586" s="97"/>
      <c r="I586" s="97"/>
      <c r="J586" s="97"/>
      <c r="K586" s="97"/>
      <c r="L586" s="97"/>
      <c r="M586" s="97"/>
      <c r="N586" s="97"/>
      <c r="O586" s="97"/>
      <c r="P586" s="97"/>
      <c r="Q586" s="97"/>
      <c r="R586" s="97"/>
      <c r="S586" s="97"/>
      <c r="T586" s="97"/>
      <c r="U586" s="97"/>
      <c r="V586" s="97"/>
      <c r="W586" s="97"/>
      <c r="X586" s="97"/>
      <c r="Y586" s="97"/>
    </row>
    <row r="587" spans="1:25" ht="14.25">
      <c r="A587" s="97"/>
      <c r="B587" s="97"/>
      <c r="C587" s="97"/>
      <c r="D587" s="97"/>
      <c r="E587" s="97"/>
      <c r="F587" s="97"/>
      <c r="G587" s="97"/>
      <c r="H587" s="97"/>
      <c r="I587" s="97"/>
      <c r="J587" s="97"/>
      <c r="K587" s="97"/>
      <c r="L587" s="97"/>
      <c r="M587" s="97"/>
      <c r="N587" s="97"/>
      <c r="O587" s="97"/>
      <c r="P587" s="97"/>
      <c r="Q587" s="97"/>
      <c r="R587" s="97"/>
      <c r="S587" s="97"/>
      <c r="T587" s="97"/>
      <c r="U587" s="97"/>
      <c r="V587" s="97"/>
      <c r="W587" s="97"/>
      <c r="X587" s="97"/>
      <c r="Y587" s="97"/>
    </row>
    <row r="588" spans="1:25" ht="14.25">
      <c r="A588" s="97"/>
      <c r="B588" s="97"/>
      <c r="C588" s="97"/>
      <c r="D588" s="97"/>
      <c r="E588" s="97"/>
      <c r="F588" s="97"/>
      <c r="G588" s="97"/>
      <c r="H588" s="97"/>
      <c r="I588" s="97"/>
      <c r="J588" s="97"/>
      <c r="K588" s="97"/>
      <c r="L588" s="97"/>
      <c r="M588" s="97"/>
      <c r="N588" s="97"/>
      <c r="O588" s="97"/>
      <c r="P588" s="97"/>
      <c r="Q588" s="97"/>
      <c r="R588" s="97"/>
      <c r="S588" s="97"/>
      <c r="T588" s="97"/>
      <c r="U588" s="97"/>
      <c r="V588" s="97"/>
      <c r="W588" s="97"/>
      <c r="X588" s="97"/>
      <c r="Y588" s="97"/>
    </row>
    <row r="589" spans="1:25" ht="14.25">
      <c r="A589" s="97"/>
      <c r="B589" s="97"/>
      <c r="C589" s="97"/>
      <c r="D589" s="97"/>
      <c r="E589" s="97"/>
      <c r="F589" s="97"/>
      <c r="G589" s="97"/>
      <c r="H589" s="97"/>
      <c r="I589" s="97"/>
      <c r="J589" s="97"/>
      <c r="K589" s="97"/>
      <c r="L589" s="97"/>
      <c r="M589" s="97"/>
      <c r="N589" s="97"/>
      <c r="O589" s="97"/>
      <c r="P589" s="97"/>
      <c r="Q589" s="97"/>
      <c r="R589" s="97"/>
      <c r="S589" s="97"/>
      <c r="T589" s="97"/>
      <c r="U589" s="97"/>
      <c r="V589" s="97"/>
      <c r="W589" s="97"/>
      <c r="X589" s="97"/>
      <c r="Y589" s="97"/>
    </row>
    <row r="590" spans="1:25" ht="14.25">
      <c r="A590" s="97"/>
      <c r="B590" s="97"/>
      <c r="C590" s="97"/>
      <c r="D590" s="97"/>
      <c r="E590" s="97"/>
      <c r="F590" s="97"/>
      <c r="G590" s="97"/>
      <c r="H590" s="97"/>
      <c r="I590" s="97"/>
      <c r="J590" s="97"/>
      <c r="K590" s="97"/>
      <c r="L590" s="97"/>
      <c r="M590" s="97"/>
      <c r="N590" s="97"/>
      <c r="O590" s="97"/>
      <c r="P590" s="97"/>
      <c r="Q590" s="97"/>
      <c r="R590" s="97"/>
      <c r="S590" s="97"/>
      <c r="T590" s="97"/>
      <c r="U590" s="97"/>
      <c r="V590" s="97"/>
      <c r="W590" s="97"/>
      <c r="X590" s="97"/>
      <c r="Y590" s="97"/>
    </row>
    <row r="591" spans="1:25" ht="14.25">
      <c r="A591" s="97"/>
      <c r="B591" s="97"/>
      <c r="C591" s="97"/>
      <c r="D591" s="97"/>
      <c r="E591" s="97"/>
      <c r="F591" s="97"/>
      <c r="G591" s="97"/>
      <c r="H591" s="97"/>
      <c r="I591" s="97"/>
      <c r="J591" s="97"/>
      <c r="K591" s="97"/>
      <c r="L591" s="97"/>
      <c r="M591" s="97"/>
      <c r="N591" s="97"/>
      <c r="O591" s="97"/>
      <c r="P591" s="97"/>
      <c r="Q591" s="97"/>
      <c r="R591" s="97"/>
      <c r="S591" s="97"/>
      <c r="T591" s="97"/>
      <c r="U591" s="97"/>
      <c r="V591" s="97"/>
      <c r="W591" s="97"/>
      <c r="X591" s="97"/>
      <c r="Y591" s="97"/>
    </row>
    <row r="592" spans="1:25" ht="14.25">
      <c r="A592" s="97"/>
      <c r="B592" s="97"/>
      <c r="C592" s="97"/>
      <c r="D592" s="97"/>
      <c r="E592" s="97"/>
      <c r="F592" s="97"/>
      <c r="G592" s="97"/>
      <c r="H592" s="97"/>
      <c r="I592" s="97"/>
      <c r="J592" s="97"/>
      <c r="K592" s="97"/>
      <c r="L592" s="97"/>
      <c r="M592" s="97"/>
      <c r="N592" s="97"/>
      <c r="O592" s="97"/>
      <c r="P592" s="97"/>
      <c r="Q592" s="97"/>
      <c r="R592" s="97"/>
      <c r="S592" s="97"/>
      <c r="T592" s="97"/>
      <c r="U592" s="97"/>
      <c r="V592" s="97"/>
      <c r="W592" s="97"/>
      <c r="X592" s="97"/>
      <c r="Y592" s="97"/>
    </row>
    <row r="593" spans="1:25" ht="14.25">
      <c r="A593" s="97"/>
      <c r="B593" s="97"/>
      <c r="C593" s="97"/>
      <c r="D593" s="97"/>
      <c r="E593" s="97"/>
      <c r="F593" s="97"/>
      <c r="G593" s="97"/>
      <c r="H593" s="97"/>
      <c r="I593" s="97"/>
      <c r="J593" s="97"/>
      <c r="K593" s="97"/>
      <c r="L593" s="97"/>
      <c r="M593" s="97"/>
      <c r="N593" s="97"/>
      <c r="O593" s="97"/>
      <c r="P593" s="97"/>
      <c r="Q593" s="97"/>
      <c r="R593" s="97"/>
      <c r="S593" s="97"/>
      <c r="T593" s="97"/>
      <c r="U593" s="97"/>
      <c r="V593" s="97"/>
      <c r="W593" s="97"/>
      <c r="X593" s="97"/>
      <c r="Y593" s="97"/>
    </row>
    <row r="594" spans="1:25" ht="14.25">
      <c r="A594" s="97"/>
      <c r="B594" s="97"/>
      <c r="C594" s="97"/>
      <c r="D594" s="97"/>
      <c r="E594" s="97"/>
      <c r="F594" s="97"/>
      <c r="G594" s="97"/>
      <c r="H594" s="97"/>
      <c r="I594" s="97"/>
      <c r="J594" s="97"/>
      <c r="K594" s="97"/>
      <c r="L594" s="97"/>
      <c r="M594" s="97"/>
      <c r="N594" s="97"/>
      <c r="O594" s="97"/>
      <c r="P594" s="97"/>
      <c r="Q594" s="97"/>
      <c r="R594" s="97"/>
      <c r="S594" s="97"/>
      <c r="T594" s="97"/>
      <c r="U594" s="97"/>
      <c r="V594" s="97"/>
      <c r="W594" s="97"/>
      <c r="X594" s="97"/>
      <c r="Y594" s="97"/>
    </row>
    <row r="595" spans="1:25" ht="14.25">
      <c r="A595" s="97"/>
      <c r="B595" s="97"/>
      <c r="C595" s="97"/>
      <c r="D595" s="97"/>
      <c r="E595" s="97"/>
      <c r="F595" s="97"/>
      <c r="G595" s="97"/>
      <c r="H595" s="97"/>
      <c r="I595" s="97"/>
      <c r="J595" s="97"/>
      <c r="K595" s="97"/>
      <c r="L595" s="97"/>
      <c r="M595" s="97"/>
      <c r="N595" s="97"/>
      <c r="O595" s="97"/>
      <c r="P595" s="97"/>
      <c r="Q595" s="97"/>
      <c r="R595" s="97"/>
      <c r="S595" s="97"/>
      <c r="T595" s="97"/>
      <c r="U595" s="97"/>
      <c r="V595" s="97"/>
      <c r="W595" s="97"/>
      <c r="X595" s="97"/>
      <c r="Y595" s="97"/>
    </row>
    <row r="596" spans="1:25" ht="14.25">
      <c r="A596" s="97"/>
      <c r="B596" s="97"/>
      <c r="C596" s="97"/>
      <c r="D596" s="97"/>
      <c r="E596" s="97"/>
      <c r="F596" s="97"/>
      <c r="G596" s="97"/>
      <c r="H596" s="97"/>
      <c r="I596" s="97"/>
      <c r="J596" s="97"/>
      <c r="K596" s="97"/>
      <c r="L596" s="97"/>
      <c r="M596" s="97"/>
      <c r="N596" s="97"/>
      <c r="O596" s="97"/>
      <c r="P596" s="97"/>
      <c r="Q596" s="97"/>
      <c r="R596" s="97"/>
      <c r="S596" s="97"/>
      <c r="T596" s="97"/>
      <c r="U596" s="97"/>
      <c r="V596" s="97"/>
      <c r="W596" s="97"/>
      <c r="X596" s="97"/>
      <c r="Y596" s="97"/>
    </row>
    <row r="597" spans="1:25" ht="14.25">
      <c r="A597" s="97"/>
      <c r="B597" s="97"/>
      <c r="C597" s="97"/>
      <c r="D597" s="97"/>
      <c r="E597" s="97"/>
      <c r="F597" s="97"/>
      <c r="G597" s="97"/>
      <c r="H597" s="97"/>
      <c r="I597" s="97"/>
      <c r="J597" s="97"/>
      <c r="K597" s="97"/>
      <c r="L597" s="97"/>
      <c r="M597" s="97"/>
      <c r="N597" s="97"/>
      <c r="O597" s="97"/>
      <c r="P597" s="97"/>
      <c r="Q597" s="97"/>
      <c r="R597" s="97"/>
      <c r="S597" s="97"/>
      <c r="T597" s="97"/>
      <c r="U597" s="97"/>
      <c r="V597" s="97"/>
      <c r="W597" s="97"/>
      <c r="X597" s="97"/>
      <c r="Y597" s="97"/>
    </row>
    <row r="598" spans="1:25" ht="14.25">
      <c r="A598" s="97"/>
      <c r="B598" s="97"/>
      <c r="C598" s="97"/>
      <c r="D598" s="97"/>
      <c r="E598" s="97"/>
      <c r="F598" s="97"/>
      <c r="G598" s="97"/>
      <c r="H598" s="97"/>
      <c r="I598" s="97"/>
      <c r="J598" s="97"/>
      <c r="K598" s="97"/>
      <c r="L598" s="97"/>
      <c r="M598" s="97"/>
      <c r="N598" s="97"/>
      <c r="O598" s="97"/>
      <c r="P598" s="97"/>
      <c r="Q598" s="97"/>
      <c r="R598" s="97"/>
      <c r="S598" s="97"/>
      <c r="T598" s="97"/>
      <c r="U598" s="97"/>
      <c r="V598" s="97"/>
      <c r="W598" s="97"/>
      <c r="X598" s="97"/>
      <c r="Y598" s="97"/>
    </row>
    <row r="599" spans="1:25" ht="14.25">
      <c r="A599" s="97"/>
      <c r="B599" s="97"/>
      <c r="C599" s="97"/>
      <c r="D599" s="97"/>
      <c r="E599" s="97"/>
      <c r="F599" s="97"/>
      <c r="G599" s="97"/>
      <c r="H599" s="97"/>
      <c r="I599" s="97"/>
      <c r="J599" s="97"/>
      <c r="K599" s="97"/>
      <c r="L599" s="97"/>
      <c r="M599" s="97"/>
      <c r="N599" s="97"/>
      <c r="O599" s="97"/>
      <c r="P599" s="97"/>
      <c r="Q599" s="97"/>
      <c r="R599" s="97"/>
      <c r="S599" s="97"/>
      <c r="T599" s="97"/>
      <c r="U599" s="97"/>
      <c r="V599" s="97"/>
      <c r="W599" s="97"/>
      <c r="X599" s="97"/>
      <c r="Y599" s="97"/>
    </row>
    <row r="600" spans="1:25" ht="14.25">
      <c r="A600" s="97"/>
      <c r="B600" s="97"/>
      <c r="C600" s="97"/>
      <c r="D600" s="97"/>
      <c r="E600" s="97"/>
      <c r="F600" s="97"/>
      <c r="G600" s="97"/>
      <c r="H600" s="97"/>
      <c r="I600" s="97"/>
      <c r="J600" s="97"/>
      <c r="K600" s="97"/>
      <c r="L600" s="97"/>
      <c r="M600" s="97"/>
      <c r="N600" s="97"/>
      <c r="O600" s="97"/>
      <c r="P600" s="97"/>
      <c r="Q600" s="97"/>
      <c r="R600" s="97"/>
      <c r="S600" s="97"/>
      <c r="T600" s="97"/>
      <c r="U600" s="97"/>
      <c r="V600" s="97"/>
      <c r="W600" s="97"/>
      <c r="X600" s="97"/>
      <c r="Y600" s="97"/>
    </row>
    <row r="601" spans="1:25" ht="14.25">
      <c r="A601" s="97"/>
      <c r="B601" s="97"/>
      <c r="C601" s="97"/>
      <c r="D601" s="97"/>
      <c r="E601" s="97"/>
      <c r="F601" s="97"/>
      <c r="G601" s="97"/>
      <c r="H601" s="97"/>
      <c r="I601" s="97"/>
      <c r="J601" s="97"/>
      <c r="K601" s="97"/>
      <c r="L601" s="97"/>
      <c r="M601" s="97"/>
      <c r="N601" s="97"/>
      <c r="O601" s="97"/>
      <c r="P601" s="97"/>
      <c r="Q601" s="97"/>
      <c r="R601" s="97"/>
      <c r="S601" s="97"/>
      <c r="T601" s="97"/>
      <c r="U601" s="97"/>
      <c r="V601" s="97"/>
      <c r="W601" s="97"/>
      <c r="X601" s="97"/>
      <c r="Y601" s="97"/>
    </row>
    <row r="602" spans="1:25" ht="14.25">
      <c r="A602" s="97"/>
      <c r="B602" s="97"/>
      <c r="C602" s="97"/>
      <c r="D602" s="97"/>
      <c r="E602" s="97"/>
      <c r="F602" s="97"/>
      <c r="G602" s="97"/>
      <c r="H602" s="97"/>
      <c r="I602" s="97"/>
      <c r="J602" s="97"/>
      <c r="K602" s="97"/>
      <c r="L602" s="97"/>
      <c r="M602" s="97"/>
      <c r="N602" s="97"/>
      <c r="O602" s="97"/>
      <c r="P602" s="97"/>
      <c r="Q602" s="97"/>
      <c r="R602" s="97"/>
      <c r="S602" s="97"/>
      <c r="T602" s="97"/>
      <c r="U602" s="97"/>
      <c r="V602" s="97"/>
      <c r="W602" s="97"/>
      <c r="X602" s="97"/>
      <c r="Y602" s="97"/>
    </row>
    <row r="603" spans="1:25" ht="14.25">
      <c r="A603" s="97"/>
      <c r="B603" s="97"/>
      <c r="C603" s="97"/>
      <c r="D603" s="97"/>
      <c r="E603" s="97"/>
      <c r="F603" s="97"/>
      <c r="G603" s="97"/>
      <c r="H603" s="97"/>
      <c r="I603" s="97"/>
      <c r="J603" s="97"/>
      <c r="K603" s="97"/>
      <c r="L603" s="97"/>
      <c r="M603" s="97"/>
      <c r="N603" s="97"/>
      <c r="O603" s="97"/>
      <c r="P603" s="97"/>
      <c r="Q603" s="97"/>
      <c r="R603" s="97"/>
      <c r="S603" s="97"/>
      <c r="T603" s="97"/>
      <c r="U603" s="97"/>
      <c r="V603" s="97"/>
      <c r="W603" s="97"/>
      <c r="X603" s="97"/>
      <c r="Y603" s="97"/>
    </row>
    <row r="604" spans="1:25" ht="14.25">
      <c r="A604" s="97"/>
      <c r="B604" s="97"/>
      <c r="C604" s="97"/>
      <c r="D604" s="97"/>
      <c r="E604" s="97"/>
      <c r="F604" s="97"/>
      <c r="G604" s="97"/>
      <c r="H604" s="97"/>
      <c r="I604" s="97"/>
      <c r="J604" s="97"/>
      <c r="K604" s="97"/>
      <c r="L604" s="97"/>
      <c r="M604" s="97"/>
      <c r="N604" s="97"/>
      <c r="O604" s="97"/>
      <c r="P604" s="97"/>
      <c r="Q604" s="97"/>
      <c r="R604" s="97"/>
      <c r="S604" s="97"/>
      <c r="T604" s="97"/>
      <c r="U604" s="97"/>
      <c r="V604" s="97"/>
      <c r="W604" s="97"/>
      <c r="X604" s="97"/>
      <c r="Y604" s="97"/>
    </row>
    <row r="605" spans="1:25" ht="14.25">
      <c r="A605" s="97"/>
      <c r="B605" s="97"/>
      <c r="C605" s="97"/>
      <c r="D605" s="97"/>
      <c r="E605" s="97"/>
      <c r="F605" s="97"/>
      <c r="G605" s="97"/>
      <c r="H605" s="97"/>
      <c r="I605" s="97"/>
      <c r="J605" s="97"/>
      <c r="K605" s="97"/>
      <c r="L605" s="97"/>
      <c r="M605" s="97"/>
      <c r="N605" s="97"/>
      <c r="O605" s="97"/>
      <c r="P605" s="97"/>
      <c r="Q605" s="97"/>
      <c r="R605" s="97"/>
      <c r="S605" s="97"/>
      <c r="T605" s="97"/>
      <c r="U605" s="97"/>
      <c r="V605" s="97"/>
      <c r="W605" s="97"/>
      <c r="X605" s="97"/>
      <c r="Y605" s="97"/>
    </row>
    <row r="606" spans="1:25" ht="14.25">
      <c r="A606" s="97"/>
      <c r="B606" s="97"/>
      <c r="C606" s="97"/>
      <c r="D606" s="97"/>
      <c r="E606" s="97"/>
      <c r="F606" s="97"/>
      <c r="G606" s="97"/>
      <c r="H606" s="97"/>
      <c r="I606" s="97"/>
      <c r="J606" s="97"/>
      <c r="K606" s="97"/>
      <c r="L606" s="97"/>
      <c r="M606" s="97"/>
      <c r="N606" s="97"/>
      <c r="O606" s="97"/>
      <c r="P606" s="97"/>
      <c r="Q606" s="97"/>
      <c r="R606" s="97"/>
      <c r="S606" s="97"/>
      <c r="T606" s="97"/>
      <c r="U606" s="97"/>
      <c r="V606" s="97"/>
      <c r="W606" s="97"/>
      <c r="X606" s="97"/>
      <c r="Y606" s="97"/>
    </row>
    <row r="607" spans="1:25" ht="14.25">
      <c r="A607" s="97"/>
      <c r="B607" s="97"/>
      <c r="C607" s="97"/>
      <c r="D607" s="97"/>
      <c r="E607" s="97"/>
      <c r="F607" s="97"/>
      <c r="G607" s="97"/>
      <c r="H607" s="97"/>
      <c r="I607" s="97"/>
      <c r="J607" s="97"/>
      <c r="K607" s="97"/>
      <c r="L607" s="97"/>
      <c r="M607" s="97"/>
      <c r="N607" s="97"/>
      <c r="O607" s="97"/>
      <c r="P607" s="97"/>
      <c r="Q607" s="97"/>
      <c r="R607" s="97"/>
      <c r="S607" s="97"/>
      <c r="T607" s="97"/>
      <c r="U607" s="97"/>
      <c r="V607" s="97"/>
      <c r="W607" s="97"/>
      <c r="X607" s="97"/>
      <c r="Y607" s="97"/>
    </row>
    <row r="608" spans="1:25" ht="14.25">
      <c r="A608" s="97"/>
      <c r="B608" s="97"/>
      <c r="C608" s="97"/>
      <c r="D608" s="97"/>
      <c r="E608" s="97"/>
      <c r="F608" s="97"/>
      <c r="G608" s="97"/>
      <c r="H608" s="97"/>
      <c r="I608" s="97"/>
      <c r="J608" s="97"/>
      <c r="K608" s="97"/>
      <c r="L608" s="97"/>
      <c r="M608" s="97"/>
      <c r="N608" s="97"/>
      <c r="O608" s="97"/>
      <c r="P608" s="97"/>
      <c r="Q608" s="97"/>
      <c r="R608" s="97"/>
      <c r="S608" s="97"/>
      <c r="T608" s="97"/>
      <c r="U608" s="97"/>
      <c r="V608" s="97"/>
      <c r="W608" s="97"/>
      <c r="X608" s="97"/>
      <c r="Y608" s="97"/>
    </row>
    <row r="609" spans="1:25" ht="14.25">
      <c r="A609" s="97"/>
      <c r="B609" s="97"/>
      <c r="C609" s="97"/>
      <c r="D609" s="97"/>
      <c r="E609" s="97"/>
      <c r="F609" s="97"/>
      <c r="G609" s="97"/>
      <c r="H609" s="97"/>
      <c r="I609" s="97"/>
      <c r="J609" s="97"/>
      <c r="K609" s="97"/>
      <c r="L609" s="97"/>
      <c r="M609" s="97"/>
      <c r="N609" s="97"/>
      <c r="O609" s="97"/>
      <c r="P609" s="97"/>
      <c r="Q609" s="97"/>
      <c r="R609" s="97"/>
      <c r="S609" s="97"/>
      <c r="T609" s="97"/>
      <c r="U609" s="97"/>
      <c r="V609" s="97"/>
      <c r="W609" s="97"/>
      <c r="X609" s="97"/>
      <c r="Y609" s="97"/>
    </row>
    <row r="610" spans="1:25" ht="14.25">
      <c r="A610" s="97"/>
      <c r="B610" s="97"/>
      <c r="C610" s="97"/>
      <c r="D610" s="97"/>
      <c r="E610" s="97"/>
      <c r="F610" s="97"/>
      <c r="G610" s="97"/>
      <c r="H610" s="97"/>
      <c r="I610" s="97"/>
      <c r="J610" s="97"/>
      <c r="K610" s="97"/>
      <c r="L610" s="97"/>
      <c r="M610" s="97"/>
      <c r="N610" s="97"/>
      <c r="O610" s="97"/>
      <c r="P610" s="97"/>
      <c r="Q610" s="97"/>
      <c r="R610" s="97"/>
      <c r="S610" s="97"/>
      <c r="T610" s="97"/>
      <c r="U610" s="97"/>
      <c r="V610" s="97"/>
      <c r="W610" s="97"/>
      <c r="X610" s="97"/>
      <c r="Y610" s="97"/>
    </row>
    <row r="611" spans="1:25" ht="14.25">
      <c r="A611" s="97"/>
      <c r="B611" s="97"/>
      <c r="C611" s="97"/>
      <c r="D611" s="97"/>
      <c r="E611" s="97"/>
      <c r="F611" s="97"/>
      <c r="G611" s="97"/>
      <c r="H611" s="97"/>
      <c r="I611" s="97"/>
      <c r="J611" s="97"/>
      <c r="K611" s="97"/>
      <c r="L611" s="97"/>
      <c r="M611" s="97"/>
      <c r="N611" s="97"/>
      <c r="O611" s="97"/>
      <c r="P611" s="97"/>
      <c r="Q611" s="97"/>
      <c r="R611" s="97"/>
      <c r="S611" s="97"/>
      <c r="T611" s="97"/>
      <c r="U611" s="97"/>
      <c r="V611" s="97"/>
      <c r="W611" s="97"/>
      <c r="X611" s="97"/>
      <c r="Y611" s="97"/>
    </row>
    <row r="612" spans="1:25" ht="14.25">
      <c r="A612" s="97"/>
      <c r="B612" s="97"/>
      <c r="C612" s="97"/>
      <c r="D612" s="97"/>
      <c r="E612" s="97"/>
      <c r="F612" s="97"/>
      <c r="G612" s="97"/>
      <c r="H612" s="97"/>
      <c r="I612" s="97"/>
      <c r="J612" s="97"/>
      <c r="K612" s="97"/>
      <c r="L612" s="97"/>
      <c r="M612" s="97"/>
      <c r="N612" s="97"/>
      <c r="O612" s="97"/>
      <c r="P612" s="97"/>
      <c r="Q612" s="97"/>
      <c r="R612" s="97"/>
      <c r="S612" s="97"/>
      <c r="T612" s="97"/>
      <c r="U612" s="97"/>
      <c r="V612" s="97"/>
      <c r="W612" s="97"/>
      <c r="X612" s="97"/>
      <c r="Y612" s="97"/>
    </row>
    <row r="613" spans="1:25" ht="14.25">
      <c r="A613" s="97"/>
      <c r="B613" s="97"/>
      <c r="C613" s="97"/>
      <c r="D613" s="97"/>
      <c r="E613" s="97"/>
      <c r="F613" s="97"/>
      <c r="G613" s="97"/>
      <c r="H613" s="97"/>
      <c r="I613" s="97"/>
      <c r="J613" s="97"/>
      <c r="K613" s="97"/>
      <c r="L613" s="97"/>
      <c r="M613" s="97"/>
      <c r="N613" s="97"/>
      <c r="O613" s="97"/>
      <c r="P613" s="97"/>
      <c r="Q613" s="97"/>
      <c r="R613" s="97"/>
      <c r="S613" s="97"/>
      <c r="T613" s="97"/>
      <c r="U613" s="97"/>
      <c r="V613" s="97"/>
      <c r="W613" s="97"/>
      <c r="X613" s="97"/>
      <c r="Y613" s="97"/>
    </row>
    <row r="614" spans="1:25" ht="14.25">
      <c r="A614" s="97"/>
      <c r="B614" s="97"/>
      <c r="C614" s="97"/>
      <c r="D614" s="97"/>
      <c r="E614" s="97"/>
      <c r="F614" s="97"/>
      <c r="G614" s="97"/>
      <c r="H614" s="97"/>
      <c r="I614" s="97"/>
      <c r="J614" s="97"/>
      <c r="K614" s="97"/>
      <c r="L614" s="97"/>
      <c r="M614" s="97"/>
      <c r="N614" s="97"/>
      <c r="O614" s="97"/>
      <c r="P614" s="97"/>
      <c r="Q614" s="97"/>
      <c r="R614" s="97"/>
      <c r="S614" s="97"/>
      <c r="T614" s="97"/>
      <c r="U614" s="97"/>
      <c r="V614" s="97"/>
      <c r="W614" s="97"/>
      <c r="X614" s="97"/>
      <c r="Y614" s="97"/>
    </row>
    <row r="615" spans="1:25" ht="14.25">
      <c r="A615" s="97"/>
      <c r="B615" s="97"/>
      <c r="C615" s="97"/>
      <c r="D615" s="97"/>
      <c r="E615" s="97"/>
      <c r="F615" s="97"/>
      <c r="G615" s="97"/>
      <c r="H615" s="97"/>
      <c r="I615" s="97"/>
      <c r="J615" s="97"/>
      <c r="K615" s="97"/>
      <c r="L615" s="97"/>
      <c r="M615" s="97"/>
      <c r="N615" s="97"/>
      <c r="O615" s="97"/>
      <c r="P615" s="97"/>
      <c r="Q615" s="97"/>
      <c r="R615" s="97"/>
      <c r="S615" s="97"/>
      <c r="T615" s="97"/>
      <c r="U615" s="97"/>
      <c r="V615" s="97"/>
      <c r="W615" s="97"/>
      <c r="X615" s="97"/>
      <c r="Y615" s="97"/>
    </row>
    <row r="616" spans="1:25" ht="14.25">
      <c r="A616" s="97"/>
      <c r="B616" s="97"/>
      <c r="C616" s="97"/>
      <c r="D616" s="97"/>
      <c r="E616" s="97"/>
      <c r="F616" s="97"/>
      <c r="G616" s="97"/>
      <c r="H616" s="97"/>
      <c r="I616" s="97"/>
      <c r="J616" s="97"/>
      <c r="K616" s="97"/>
      <c r="L616" s="97"/>
      <c r="M616" s="97"/>
      <c r="N616" s="97"/>
      <c r="O616" s="97"/>
      <c r="P616" s="97"/>
      <c r="Q616" s="97"/>
      <c r="R616" s="97"/>
      <c r="S616" s="97"/>
      <c r="T616" s="97"/>
      <c r="U616" s="97"/>
      <c r="V616" s="97"/>
      <c r="W616" s="97"/>
      <c r="X616" s="97"/>
      <c r="Y616" s="97"/>
    </row>
    <row r="617" spans="1:25" ht="14.25">
      <c r="A617" s="97"/>
      <c r="B617" s="97"/>
      <c r="C617" s="97"/>
      <c r="D617" s="97"/>
      <c r="E617" s="97"/>
      <c r="F617" s="97"/>
      <c r="G617" s="97"/>
      <c r="H617" s="97"/>
      <c r="I617" s="97"/>
      <c r="J617" s="97"/>
      <c r="K617" s="97"/>
      <c r="L617" s="97"/>
      <c r="M617" s="97"/>
      <c r="N617" s="97"/>
      <c r="O617" s="97"/>
      <c r="P617" s="97"/>
      <c r="Q617" s="97"/>
      <c r="R617" s="97"/>
      <c r="S617" s="97"/>
      <c r="T617" s="97"/>
      <c r="U617" s="97"/>
      <c r="V617" s="97"/>
      <c r="W617" s="97"/>
      <c r="X617" s="97"/>
      <c r="Y617" s="97"/>
    </row>
    <row r="618" spans="1:25" ht="14.25">
      <c r="A618" s="97"/>
      <c r="B618" s="97"/>
      <c r="C618" s="97"/>
      <c r="D618" s="97"/>
      <c r="E618" s="97"/>
      <c r="F618" s="97"/>
      <c r="G618" s="97"/>
      <c r="H618" s="97"/>
      <c r="I618" s="97"/>
      <c r="J618" s="97"/>
      <c r="K618" s="97"/>
      <c r="L618" s="97"/>
      <c r="M618" s="97"/>
      <c r="N618" s="97"/>
      <c r="O618" s="97"/>
      <c r="P618" s="97"/>
      <c r="Q618" s="97"/>
      <c r="R618" s="97"/>
      <c r="S618" s="97"/>
      <c r="T618" s="97"/>
      <c r="U618" s="97"/>
      <c r="V618" s="97"/>
      <c r="W618" s="97"/>
      <c r="X618" s="97"/>
      <c r="Y618" s="97"/>
    </row>
    <row r="619" spans="1:25" ht="14.25">
      <c r="A619" s="97"/>
      <c r="B619" s="97"/>
      <c r="C619" s="97"/>
      <c r="D619" s="97"/>
      <c r="E619" s="97"/>
      <c r="F619" s="97"/>
      <c r="G619" s="97"/>
      <c r="H619" s="97"/>
      <c r="I619" s="97"/>
      <c r="J619" s="97"/>
      <c r="K619" s="97"/>
      <c r="L619" s="97"/>
      <c r="M619" s="97"/>
      <c r="N619" s="97"/>
      <c r="O619" s="97"/>
      <c r="P619" s="97"/>
      <c r="Q619" s="97"/>
      <c r="R619" s="97"/>
      <c r="S619" s="97"/>
      <c r="T619" s="97"/>
      <c r="U619" s="97"/>
      <c r="V619" s="97"/>
      <c r="W619" s="97"/>
      <c r="X619" s="97"/>
      <c r="Y619" s="97"/>
    </row>
    <row r="620" spans="1:25" ht="14.25">
      <c r="A620" s="97"/>
      <c r="B620" s="97"/>
      <c r="C620" s="97"/>
      <c r="D620" s="97"/>
      <c r="E620" s="97"/>
      <c r="F620" s="97"/>
      <c r="G620" s="97"/>
      <c r="H620" s="97"/>
      <c r="I620" s="97"/>
      <c r="J620" s="97"/>
      <c r="K620" s="97"/>
      <c r="L620" s="97"/>
      <c r="M620" s="97"/>
      <c r="N620" s="97"/>
      <c r="O620" s="97"/>
      <c r="P620" s="97"/>
      <c r="Q620" s="97"/>
      <c r="R620" s="97"/>
      <c r="S620" s="97"/>
      <c r="T620" s="97"/>
      <c r="U620" s="97"/>
      <c r="V620" s="97"/>
      <c r="W620" s="97"/>
      <c r="X620" s="97"/>
      <c r="Y620" s="97"/>
    </row>
    <row r="621" spans="1:25" ht="14.25">
      <c r="A621" s="97"/>
      <c r="B621" s="97"/>
      <c r="C621" s="97"/>
      <c r="D621" s="97"/>
      <c r="E621" s="97"/>
      <c r="F621" s="97"/>
      <c r="G621" s="97"/>
      <c r="H621" s="97"/>
      <c r="I621" s="97"/>
      <c r="J621" s="97"/>
      <c r="K621" s="97"/>
      <c r="L621" s="97"/>
      <c r="M621" s="97"/>
      <c r="N621" s="97"/>
      <c r="O621" s="97"/>
      <c r="P621" s="97"/>
      <c r="Q621" s="97"/>
      <c r="R621" s="97"/>
      <c r="S621" s="97"/>
      <c r="T621" s="97"/>
      <c r="U621" s="97"/>
      <c r="V621" s="97"/>
      <c r="W621" s="97"/>
      <c r="X621" s="97"/>
      <c r="Y621" s="97"/>
    </row>
    <row r="622" spans="1:25" ht="14.25">
      <c r="A622" s="97"/>
      <c r="B622" s="97"/>
      <c r="C622" s="97"/>
      <c r="D622" s="97"/>
      <c r="E622" s="97"/>
      <c r="F622" s="97"/>
      <c r="G622" s="97"/>
      <c r="H622" s="97"/>
      <c r="I622" s="97"/>
      <c r="J622" s="97"/>
      <c r="K622" s="97"/>
      <c r="L622" s="97"/>
      <c r="M622" s="97"/>
      <c r="N622" s="97"/>
      <c r="O622" s="97"/>
      <c r="P622" s="97"/>
      <c r="Q622" s="97"/>
      <c r="R622" s="97"/>
      <c r="S622" s="97"/>
      <c r="T622" s="97"/>
      <c r="U622" s="97"/>
      <c r="V622" s="97"/>
      <c r="W622" s="97"/>
      <c r="X622" s="97"/>
      <c r="Y622" s="97"/>
    </row>
    <row r="623" spans="1:25" ht="14.25">
      <c r="A623" s="97"/>
      <c r="B623" s="97"/>
      <c r="C623" s="97"/>
      <c r="D623" s="97"/>
      <c r="E623" s="97"/>
      <c r="F623" s="97"/>
      <c r="G623" s="97"/>
      <c r="H623" s="97"/>
      <c r="I623" s="97"/>
      <c r="J623" s="97"/>
      <c r="K623" s="97"/>
      <c r="L623" s="97"/>
      <c r="M623" s="97"/>
      <c r="N623" s="97"/>
      <c r="O623" s="97"/>
      <c r="P623" s="97"/>
      <c r="Q623" s="97"/>
      <c r="R623" s="97"/>
      <c r="S623" s="97"/>
      <c r="T623" s="97"/>
      <c r="U623" s="97"/>
      <c r="V623" s="97"/>
      <c r="W623" s="97"/>
      <c r="X623" s="97"/>
      <c r="Y623" s="97"/>
    </row>
    <row r="624" spans="1:25" ht="14.25">
      <c r="A624" s="97"/>
      <c r="B624" s="97"/>
      <c r="C624" s="97"/>
      <c r="D624" s="97"/>
      <c r="E624" s="97"/>
      <c r="F624" s="97"/>
      <c r="G624" s="97"/>
      <c r="H624" s="97"/>
      <c r="I624" s="97"/>
      <c r="J624" s="97"/>
      <c r="K624" s="97"/>
      <c r="L624" s="97"/>
      <c r="M624" s="97"/>
      <c r="N624" s="97"/>
      <c r="O624" s="97"/>
      <c r="P624" s="97"/>
      <c r="Q624" s="97"/>
      <c r="R624" s="97"/>
      <c r="S624" s="97"/>
      <c r="T624" s="97"/>
      <c r="U624" s="97"/>
      <c r="V624" s="97"/>
      <c r="W624" s="97"/>
      <c r="X624" s="97"/>
      <c r="Y624" s="97"/>
    </row>
    <row r="625" spans="1:25" ht="14.25">
      <c r="A625" s="97"/>
      <c r="B625" s="97"/>
      <c r="C625" s="97"/>
      <c r="D625" s="97"/>
      <c r="E625" s="97"/>
      <c r="F625" s="97"/>
      <c r="G625" s="97"/>
      <c r="H625" s="97"/>
      <c r="I625" s="97"/>
      <c r="J625" s="97"/>
      <c r="K625" s="97"/>
      <c r="L625" s="97"/>
      <c r="M625" s="97"/>
      <c r="N625" s="97"/>
      <c r="O625" s="97"/>
      <c r="P625" s="97"/>
      <c r="Q625" s="97"/>
      <c r="R625" s="97"/>
      <c r="S625" s="97"/>
      <c r="T625" s="97"/>
      <c r="U625" s="97"/>
      <c r="V625" s="97"/>
      <c r="W625" s="97"/>
      <c r="X625" s="97"/>
      <c r="Y625" s="97"/>
    </row>
    <row r="626" spans="1:25" ht="14.25">
      <c r="A626" s="97"/>
      <c r="B626" s="97"/>
      <c r="C626" s="97"/>
      <c r="D626" s="97"/>
      <c r="E626" s="97"/>
      <c r="F626" s="97"/>
      <c r="G626" s="97"/>
      <c r="H626" s="97"/>
      <c r="I626" s="97"/>
      <c r="J626" s="97"/>
      <c r="K626" s="97"/>
      <c r="L626" s="97"/>
      <c r="M626" s="97"/>
      <c r="N626" s="97"/>
      <c r="O626" s="97"/>
      <c r="P626" s="97"/>
      <c r="Q626" s="97"/>
      <c r="R626" s="97"/>
      <c r="S626" s="97"/>
      <c r="T626" s="97"/>
      <c r="U626" s="97"/>
      <c r="V626" s="97"/>
      <c r="W626" s="97"/>
      <c r="X626" s="97"/>
      <c r="Y626" s="97"/>
    </row>
    <row r="627" spans="1:25" ht="14.25">
      <c r="A627" s="97"/>
      <c r="B627" s="97"/>
      <c r="C627" s="97"/>
      <c r="D627" s="97"/>
      <c r="E627" s="97"/>
      <c r="F627" s="97"/>
      <c r="G627" s="97"/>
      <c r="H627" s="97"/>
      <c r="I627" s="97"/>
      <c r="J627" s="97"/>
      <c r="K627" s="97"/>
      <c r="L627" s="97"/>
      <c r="M627" s="97"/>
      <c r="N627" s="97"/>
      <c r="O627" s="97"/>
      <c r="P627" s="97"/>
      <c r="Q627" s="97"/>
      <c r="R627" s="97"/>
      <c r="S627" s="97"/>
      <c r="T627" s="97"/>
      <c r="U627" s="97"/>
      <c r="V627" s="97"/>
      <c r="W627" s="97"/>
      <c r="X627" s="97"/>
      <c r="Y627" s="97"/>
    </row>
    <row r="628" spans="1:25" ht="14.25">
      <c r="A628" s="97"/>
      <c r="B628" s="97"/>
      <c r="C628" s="97"/>
      <c r="D628" s="97"/>
      <c r="E628" s="97"/>
      <c r="F628" s="97"/>
      <c r="G628" s="97"/>
      <c r="H628" s="97"/>
      <c r="I628" s="97"/>
      <c r="J628" s="97"/>
      <c r="K628" s="97"/>
      <c r="L628" s="97"/>
      <c r="M628" s="97"/>
      <c r="N628" s="97"/>
      <c r="O628" s="97"/>
      <c r="P628" s="97"/>
      <c r="Q628" s="97"/>
      <c r="R628" s="97"/>
      <c r="S628" s="97"/>
      <c r="T628" s="97"/>
      <c r="U628" s="97"/>
      <c r="V628" s="97"/>
      <c r="W628" s="97"/>
      <c r="X628" s="97"/>
      <c r="Y628" s="97"/>
    </row>
    <row r="629" spans="1:25" ht="14.25">
      <c r="A629" s="97"/>
      <c r="B629" s="97"/>
      <c r="C629" s="97"/>
      <c r="D629" s="97"/>
      <c r="E629" s="97"/>
      <c r="F629" s="97"/>
      <c r="G629" s="97"/>
      <c r="H629" s="97"/>
      <c r="I629" s="97"/>
      <c r="J629" s="97"/>
      <c r="K629" s="97"/>
      <c r="L629" s="97"/>
      <c r="M629" s="97"/>
      <c r="N629" s="97"/>
      <c r="O629" s="97"/>
      <c r="P629" s="97"/>
      <c r="Q629" s="97"/>
      <c r="R629" s="97"/>
      <c r="S629" s="97"/>
      <c r="T629" s="97"/>
      <c r="U629" s="97"/>
      <c r="V629" s="97"/>
      <c r="W629" s="97"/>
      <c r="X629" s="97"/>
      <c r="Y629" s="97"/>
    </row>
    <row r="630" spans="1:25" ht="14.25">
      <c r="A630" s="97"/>
      <c r="B630" s="97"/>
      <c r="C630" s="97"/>
      <c r="D630" s="97"/>
      <c r="E630" s="97"/>
      <c r="F630" s="97"/>
      <c r="G630" s="97"/>
      <c r="H630" s="97"/>
      <c r="I630" s="97"/>
      <c r="J630" s="97"/>
      <c r="K630" s="97"/>
      <c r="L630" s="97"/>
      <c r="M630" s="97"/>
      <c r="N630" s="97"/>
      <c r="O630" s="97"/>
      <c r="P630" s="97"/>
      <c r="Q630" s="97"/>
      <c r="R630" s="97"/>
      <c r="S630" s="97"/>
      <c r="T630" s="97"/>
      <c r="U630" s="97"/>
      <c r="V630" s="97"/>
      <c r="W630" s="97"/>
      <c r="X630" s="97"/>
      <c r="Y630" s="97"/>
    </row>
    <row r="631" spans="1:25" ht="14.25">
      <c r="A631" s="97"/>
      <c r="B631" s="97"/>
      <c r="C631" s="97"/>
      <c r="D631" s="97"/>
      <c r="E631" s="97"/>
      <c r="F631" s="97"/>
      <c r="G631" s="97"/>
      <c r="H631" s="97"/>
      <c r="I631" s="97"/>
      <c r="J631" s="97"/>
      <c r="K631" s="97"/>
      <c r="L631" s="97"/>
      <c r="M631" s="97"/>
      <c r="N631" s="97"/>
      <c r="O631" s="97"/>
      <c r="P631" s="97"/>
      <c r="Q631" s="97"/>
      <c r="R631" s="97"/>
      <c r="S631" s="97"/>
      <c r="T631" s="97"/>
      <c r="U631" s="97"/>
      <c r="V631" s="97"/>
      <c r="W631" s="97"/>
      <c r="X631" s="97"/>
      <c r="Y631" s="97"/>
    </row>
    <row r="632" spans="1:25" ht="14.25">
      <c r="A632" s="97"/>
      <c r="B632" s="97"/>
      <c r="C632" s="97"/>
      <c r="D632" s="97"/>
      <c r="E632" s="97"/>
      <c r="F632" s="97"/>
      <c r="G632" s="97"/>
      <c r="H632" s="97"/>
      <c r="I632" s="97"/>
      <c r="J632" s="97"/>
      <c r="K632" s="97"/>
      <c r="L632" s="97"/>
      <c r="M632" s="97"/>
      <c r="N632" s="97"/>
      <c r="O632" s="97"/>
      <c r="P632" s="97"/>
      <c r="Q632" s="97"/>
      <c r="R632" s="97"/>
      <c r="S632" s="97"/>
      <c r="T632" s="97"/>
      <c r="U632" s="97"/>
      <c r="V632" s="97"/>
      <c r="W632" s="97"/>
      <c r="X632" s="97"/>
      <c r="Y632" s="97"/>
    </row>
    <row r="633" spans="1:25" ht="14.25">
      <c r="A633" s="97"/>
      <c r="B633" s="97"/>
      <c r="C633" s="97"/>
      <c r="D633" s="97"/>
      <c r="E633" s="97"/>
      <c r="F633" s="97"/>
      <c r="G633" s="97"/>
      <c r="H633" s="97"/>
      <c r="I633" s="97"/>
      <c r="J633" s="97"/>
      <c r="K633" s="97"/>
      <c r="L633" s="97"/>
      <c r="M633" s="97"/>
      <c r="N633" s="97"/>
      <c r="O633" s="97"/>
      <c r="P633" s="97"/>
      <c r="Q633" s="97"/>
      <c r="R633" s="97"/>
      <c r="S633" s="97"/>
      <c r="T633" s="97"/>
      <c r="U633" s="97"/>
      <c r="V633" s="97"/>
      <c r="W633" s="97"/>
      <c r="X633" s="97"/>
      <c r="Y633" s="97"/>
    </row>
    <row r="634" spans="1:25" ht="14.25">
      <c r="A634" s="97"/>
      <c r="B634" s="97"/>
      <c r="C634" s="97"/>
      <c r="D634" s="97"/>
      <c r="E634" s="97"/>
      <c r="F634" s="97"/>
      <c r="G634" s="97"/>
      <c r="H634" s="97"/>
      <c r="I634" s="97"/>
      <c r="J634" s="97"/>
      <c r="K634" s="97"/>
      <c r="L634" s="97"/>
      <c r="M634" s="97"/>
      <c r="N634" s="97"/>
      <c r="O634" s="97"/>
      <c r="P634" s="97"/>
      <c r="Q634" s="97"/>
      <c r="R634" s="97"/>
      <c r="S634" s="97"/>
      <c r="T634" s="97"/>
      <c r="U634" s="97"/>
      <c r="V634" s="97"/>
      <c r="W634" s="97"/>
      <c r="X634" s="97"/>
      <c r="Y634" s="97"/>
    </row>
    <row r="635" spans="1:25" ht="14.25">
      <c r="A635" s="97"/>
      <c r="B635" s="97"/>
      <c r="C635" s="97"/>
      <c r="D635" s="97"/>
      <c r="E635" s="97"/>
      <c r="F635" s="97"/>
      <c r="G635" s="97"/>
      <c r="H635" s="97"/>
      <c r="I635" s="97"/>
      <c r="J635" s="97"/>
      <c r="K635" s="97"/>
      <c r="L635" s="97"/>
      <c r="M635" s="97"/>
      <c r="N635" s="97"/>
      <c r="O635" s="97"/>
      <c r="P635" s="97"/>
      <c r="Q635" s="97"/>
      <c r="R635" s="97"/>
      <c r="S635" s="97"/>
      <c r="T635" s="97"/>
      <c r="U635" s="97"/>
      <c r="V635" s="97"/>
      <c r="W635" s="97"/>
      <c r="X635" s="97"/>
      <c r="Y635" s="97"/>
    </row>
    <row r="636" spans="1:25" ht="14.25">
      <c r="A636" s="97"/>
      <c r="B636" s="97"/>
      <c r="C636" s="97"/>
      <c r="D636" s="97"/>
      <c r="E636" s="97"/>
      <c r="F636" s="97"/>
      <c r="G636" s="97"/>
      <c r="H636" s="97"/>
      <c r="I636" s="97"/>
      <c r="J636" s="97"/>
      <c r="K636" s="97"/>
      <c r="L636" s="97"/>
      <c r="M636" s="97"/>
      <c r="N636" s="97"/>
      <c r="O636" s="97"/>
      <c r="P636" s="97"/>
      <c r="Q636" s="97"/>
      <c r="R636" s="97"/>
      <c r="S636" s="97"/>
      <c r="T636" s="97"/>
      <c r="U636" s="97"/>
      <c r="V636" s="97"/>
      <c r="W636" s="97"/>
      <c r="X636" s="97"/>
      <c r="Y636" s="97"/>
    </row>
    <row r="637" spans="1:25" ht="14.25">
      <c r="A637" s="97"/>
      <c r="B637" s="97"/>
      <c r="C637" s="97"/>
      <c r="D637" s="97"/>
      <c r="E637" s="97"/>
      <c r="F637" s="97"/>
      <c r="G637" s="97"/>
      <c r="H637" s="97"/>
      <c r="I637" s="97"/>
      <c r="J637" s="97"/>
      <c r="K637" s="97"/>
      <c r="L637" s="97"/>
      <c r="M637" s="97"/>
      <c r="N637" s="97"/>
      <c r="O637" s="97"/>
      <c r="P637" s="97"/>
      <c r="Q637" s="97"/>
      <c r="R637" s="97"/>
      <c r="S637" s="97"/>
      <c r="T637" s="97"/>
      <c r="U637" s="97"/>
      <c r="V637" s="97"/>
      <c r="W637" s="97"/>
      <c r="X637" s="97"/>
      <c r="Y637" s="97"/>
    </row>
    <row r="638" spans="1:25" ht="14.25">
      <c r="A638" s="97"/>
      <c r="B638" s="97"/>
      <c r="C638" s="97"/>
      <c r="D638" s="97"/>
      <c r="E638" s="97"/>
      <c r="F638" s="97"/>
      <c r="G638" s="97"/>
      <c r="H638" s="97"/>
      <c r="I638" s="97"/>
      <c r="J638" s="97"/>
      <c r="K638" s="97"/>
      <c r="L638" s="97"/>
      <c r="M638" s="97"/>
      <c r="N638" s="97"/>
      <c r="O638" s="97"/>
      <c r="P638" s="97"/>
      <c r="Q638" s="97"/>
      <c r="R638" s="97"/>
      <c r="S638" s="97"/>
      <c r="T638" s="97"/>
      <c r="U638" s="97"/>
      <c r="V638" s="97"/>
      <c r="W638" s="97"/>
      <c r="X638" s="97"/>
      <c r="Y638" s="97"/>
    </row>
    <row r="639" spans="1:25" ht="14.25">
      <c r="A639" s="97"/>
      <c r="B639" s="97"/>
      <c r="C639" s="97"/>
      <c r="D639" s="97"/>
      <c r="E639" s="97"/>
      <c r="F639" s="97"/>
      <c r="G639" s="97"/>
      <c r="H639" s="97"/>
      <c r="I639" s="97"/>
      <c r="J639" s="97"/>
      <c r="K639" s="97"/>
      <c r="L639" s="97"/>
      <c r="M639" s="97"/>
      <c r="N639" s="97"/>
      <c r="O639" s="97"/>
      <c r="P639" s="97"/>
      <c r="Q639" s="97"/>
      <c r="R639" s="97"/>
      <c r="S639" s="97"/>
      <c r="T639" s="97"/>
      <c r="U639" s="97"/>
      <c r="V639" s="97"/>
      <c r="W639" s="97"/>
      <c r="X639" s="97"/>
      <c r="Y639" s="97"/>
    </row>
    <row r="640" spans="1:25" ht="14.25">
      <c r="A640" s="97"/>
      <c r="B640" s="97"/>
      <c r="C640" s="97"/>
      <c r="D640" s="97"/>
      <c r="E640" s="97"/>
      <c r="F640" s="97"/>
      <c r="G640" s="97"/>
      <c r="H640" s="97"/>
      <c r="I640" s="97"/>
      <c r="J640" s="97"/>
      <c r="K640" s="97"/>
      <c r="L640" s="97"/>
      <c r="M640" s="97"/>
      <c r="N640" s="97"/>
      <c r="O640" s="97"/>
      <c r="P640" s="97"/>
      <c r="Q640" s="97"/>
      <c r="R640" s="97"/>
      <c r="S640" s="97"/>
      <c r="T640" s="97"/>
      <c r="U640" s="97"/>
      <c r="V640" s="97"/>
      <c r="W640" s="97"/>
      <c r="X640" s="97"/>
      <c r="Y640" s="97"/>
    </row>
    <row r="641" spans="1:25" ht="14.25">
      <c r="A641" s="97"/>
      <c r="B641" s="97"/>
      <c r="C641" s="97"/>
      <c r="D641" s="97"/>
      <c r="E641" s="97"/>
      <c r="F641" s="97"/>
      <c r="G641" s="97"/>
      <c r="H641" s="97"/>
      <c r="I641" s="97"/>
      <c r="J641" s="97"/>
      <c r="K641" s="97"/>
      <c r="L641" s="97"/>
      <c r="M641" s="97"/>
      <c r="N641" s="97"/>
      <c r="O641" s="97"/>
      <c r="P641" s="97"/>
      <c r="Q641" s="97"/>
      <c r="R641" s="97"/>
      <c r="S641" s="97"/>
      <c r="T641" s="97"/>
      <c r="U641" s="97"/>
      <c r="V641" s="97"/>
      <c r="W641" s="97"/>
      <c r="X641" s="97"/>
      <c r="Y641" s="97"/>
    </row>
    <row r="642" spans="1:25" ht="14.25">
      <c r="A642" s="97"/>
      <c r="B642" s="97"/>
      <c r="C642" s="97"/>
      <c r="D642" s="97"/>
      <c r="E642" s="97"/>
      <c r="F642" s="97"/>
      <c r="G642" s="97"/>
      <c r="H642" s="97"/>
      <c r="I642" s="97"/>
      <c r="J642" s="97"/>
      <c r="K642" s="97"/>
      <c r="L642" s="97"/>
      <c r="M642" s="97"/>
      <c r="N642" s="97"/>
      <c r="O642" s="97"/>
      <c r="P642" s="97"/>
      <c r="Q642" s="97"/>
      <c r="R642" s="97"/>
      <c r="S642" s="97"/>
      <c r="T642" s="97"/>
      <c r="U642" s="97"/>
      <c r="V642" s="97"/>
      <c r="W642" s="97"/>
      <c r="X642" s="97"/>
      <c r="Y642" s="97"/>
    </row>
    <row r="643" spans="1:25" ht="14.25">
      <c r="A643" s="97"/>
      <c r="B643" s="97"/>
      <c r="C643" s="97"/>
      <c r="D643" s="97"/>
      <c r="E643" s="97"/>
      <c r="F643" s="97"/>
      <c r="G643" s="97"/>
      <c r="H643" s="97"/>
      <c r="I643" s="97"/>
      <c r="J643" s="97"/>
      <c r="K643" s="97"/>
      <c r="L643" s="97"/>
      <c r="M643" s="97"/>
      <c r="N643" s="97"/>
      <c r="O643" s="97"/>
      <c r="P643" s="97"/>
      <c r="Q643" s="97"/>
      <c r="R643" s="97"/>
      <c r="S643" s="97"/>
      <c r="T643" s="97"/>
      <c r="U643" s="97"/>
      <c r="V643" s="97"/>
      <c r="W643" s="97"/>
      <c r="X643" s="97"/>
      <c r="Y643" s="97"/>
    </row>
    <row r="644" spans="1:25" ht="14.25">
      <c r="A644" s="97"/>
      <c r="B644" s="97"/>
      <c r="C644" s="97"/>
      <c r="D644" s="97"/>
      <c r="E644" s="97"/>
      <c r="F644" s="97"/>
      <c r="G644" s="97"/>
      <c r="H644" s="97"/>
      <c r="I644" s="97"/>
      <c r="J644" s="97"/>
      <c r="K644" s="97"/>
      <c r="L644" s="97"/>
      <c r="M644" s="97"/>
      <c r="N644" s="97"/>
      <c r="O644" s="97"/>
      <c r="P644" s="97"/>
      <c r="Q644" s="97"/>
      <c r="R644" s="97"/>
      <c r="S644" s="97"/>
      <c r="T644" s="97"/>
      <c r="U644" s="97"/>
      <c r="V644" s="97"/>
      <c r="W644" s="97"/>
      <c r="X644" s="97"/>
      <c r="Y644" s="97"/>
    </row>
    <row r="645" spans="1:25" ht="14.25">
      <c r="A645" s="97"/>
      <c r="B645" s="97"/>
      <c r="C645" s="97"/>
      <c r="D645" s="97"/>
      <c r="E645" s="97"/>
      <c r="F645" s="97"/>
      <c r="G645" s="97"/>
      <c r="H645" s="97"/>
      <c r="I645" s="97"/>
      <c r="J645" s="97"/>
      <c r="K645" s="97"/>
      <c r="L645" s="97"/>
      <c r="M645" s="97"/>
      <c r="N645" s="97"/>
      <c r="O645" s="97"/>
      <c r="P645" s="97"/>
      <c r="Q645" s="97"/>
      <c r="R645" s="97"/>
      <c r="S645" s="97"/>
      <c r="T645" s="97"/>
      <c r="U645" s="97"/>
      <c r="V645" s="97"/>
      <c r="W645" s="97"/>
      <c r="X645" s="97"/>
      <c r="Y645" s="97"/>
    </row>
    <row r="646" spans="1:25" ht="14.25">
      <c r="A646" s="97"/>
      <c r="B646" s="97"/>
      <c r="C646" s="97"/>
      <c r="D646" s="97"/>
      <c r="E646" s="97"/>
      <c r="F646" s="97"/>
      <c r="G646" s="97"/>
      <c r="H646" s="97"/>
      <c r="I646" s="97"/>
      <c r="J646" s="97"/>
      <c r="K646" s="97"/>
      <c r="L646" s="97"/>
      <c r="M646" s="97"/>
      <c r="N646" s="97"/>
      <c r="O646" s="97"/>
      <c r="P646" s="97"/>
      <c r="Q646" s="97"/>
      <c r="R646" s="97"/>
      <c r="S646" s="97"/>
      <c r="T646" s="97"/>
      <c r="U646" s="97"/>
      <c r="V646" s="97"/>
      <c r="W646" s="97"/>
      <c r="X646" s="97"/>
      <c r="Y646" s="97"/>
    </row>
    <row r="647" spans="1:25" ht="14.25">
      <c r="A647" s="97"/>
      <c r="B647" s="97"/>
      <c r="C647" s="97"/>
      <c r="D647" s="97"/>
      <c r="E647" s="97"/>
      <c r="F647" s="97"/>
      <c r="G647" s="97"/>
      <c r="H647" s="97"/>
      <c r="I647" s="97"/>
      <c r="J647" s="97"/>
      <c r="K647" s="97"/>
      <c r="L647" s="97"/>
      <c r="M647" s="97"/>
      <c r="N647" s="97"/>
      <c r="O647" s="97"/>
      <c r="P647" s="97"/>
      <c r="Q647" s="97"/>
      <c r="R647" s="97"/>
      <c r="S647" s="97"/>
      <c r="T647" s="97"/>
      <c r="U647" s="97"/>
      <c r="V647" s="97"/>
      <c r="W647" s="97"/>
      <c r="X647" s="97"/>
      <c r="Y647" s="97"/>
    </row>
    <row r="648" spans="1:25" ht="14.25">
      <c r="A648" s="97"/>
      <c r="B648" s="97"/>
      <c r="C648" s="97"/>
      <c r="D648" s="97"/>
      <c r="E648" s="97"/>
      <c r="F648" s="97"/>
      <c r="G648" s="97"/>
      <c r="H648" s="97"/>
      <c r="I648" s="97"/>
      <c r="J648" s="97"/>
      <c r="K648" s="97"/>
      <c r="L648" s="97"/>
      <c r="M648" s="97"/>
      <c r="N648" s="97"/>
      <c r="O648" s="97"/>
      <c r="P648" s="97"/>
      <c r="Q648" s="97"/>
      <c r="R648" s="97"/>
      <c r="S648" s="97"/>
      <c r="T648" s="97"/>
      <c r="U648" s="97"/>
      <c r="V648" s="97"/>
      <c r="W648" s="97"/>
      <c r="X648" s="97"/>
      <c r="Y648" s="97"/>
    </row>
    <row r="649" spans="1:25" ht="14.25">
      <c r="A649" s="97"/>
      <c r="B649" s="97"/>
      <c r="C649" s="97"/>
      <c r="D649" s="97"/>
      <c r="E649" s="97"/>
      <c r="F649" s="97"/>
      <c r="G649" s="97"/>
      <c r="H649" s="97"/>
      <c r="I649" s="97"/>
      <c r="J649" s="97"/>
      <c r="K649" s="97"/>
      <c r="L649" s="97"/>
      <c r="M649" s="97"/>
      <c r="N649" s="97"/>
      <c r="O649" s="97"/>
      <c r="P649" s="97"/>
      <c r="Q649" s="97"/>
      <c r="R649" s="97"/>
      <c r="S649" s="97"/>
      <c r="T649" s="97"/>
      <c r="U649" s="97"/>
      <c r="V649" s="97"/>
      <c r="W649" s="97"/>
      <c r="X649" s="97"/>
      <c r="Y649" s="97"/>
    </row>
    <row r="650" spans="1:25" ht="14.25">
      <c r="A650" s="97"/>
      <c r="B650" s="97"/>
      <c r="C650" s="97"/>
      <c r="D650" s="97"/>
      <c r="E650" s="97"/>
      <c r="F650" s="97"/>
      <c r="G650" s="97"/>
      <c r="H650" s="97"/>
      <c r="I650" s="97"/>
      <c r="J650" s="97"/>
      <c r="K650" s="97"/>
      <c r="L650" s="97"/>
      <c r="M650" s="97"/>
      <c r="N650" s="97"/>
      <c r="O650" s="97"/>
      <c r="P650" s="97"/>
      <c r="Q650" s="97"/>
      <c r="R650" s="97"/>
      <c r="S650" s="97"/>
      <c r="T650" s="97"/>
      <c r="U650" s="97"/>
      <c r="V650" s="97"/>
      <c r="W650" s="97"/>
      <c r="X650" s="97"/>
      <c r="Y650" s="97"/>
    </row>
    <row r="651" spans="1:25" ht="14.25">
      <c r="A651" s="97"/>
      <c r="B651" s="97"/>
      <c r="C651" s="97"/>
      <c r="D651" s="97"/>
      <c r="E651" s="97"/>
      <c r="F651" s="97"/>
      <c r="G651" s="97"/>
      <c r="H651" s="97"/>
      <c r="I651" s="97"/>
      <c r="J651" s="97"/>
      <c r="K651" s="97"/>
      <c r="L651" s="97"/>
      <c r="M651" s="97"/>
      <c r="N651" s="97"/>
      <c r="O651" s="97"/>
      <c r="P651" s="97"/>
      <c r="Q651" s="97"/>
      <c r="R651" s="97"/>
      <c r="S651" s="97"/>
      <c r="T651" s="97"/>
      <c r="U651" s="97"/>
      <c r="V651" s="97"/>
      <c r="W651" s="97"/>
      <c r="X651" s="97"/>
      <c r="Y651" s="97"/>
    </row>
    <row r="652" spans="1:25" ht="14.25">
      <c r="A652" s="97"/>
      <c r="B652" s="97"/>
      <c r="C652" s="97"/>
      <c r="D652" s="97"/>
      <c r="E652" s="97"/>
      <c r="F652" s="97"/>
      <c r="G652" s="97"/>
      <c r="H652" s="97"/>
      <c r="I652" s="97"/>
      <c r="J652" s="97"/>
      <c r="K652" s="97"/>
      <c r="L652" s="97"/>
      <c r="M652" s="97"/>
      <c r="N652" s="97"/>
      <c r="O652" s="97"/>
      <c r="P652" s="97"/>
      <c r="Q652" s="97"/>
      <c r="R652" s="97"/>
      <c r="S652" s="97"/>
      <c r="T652" s="97"/>
      <c r="U652" s="97"/>
      <c r="V652" s="97"/>
      <c r="W652" s="97"/>
      <c r="X652" s="97"/>
      <c r="Y652" s="97"/>
    </row>
    <row r="653" spans="1:25" ht="14.25">
      <c r="A653" s="97"/>
      <c r="B653" s="97"/>
      <c r="C653" s="97"/>
      <c r="D653" s="97"/>
      <c r="E653" s="97"/>
      <c r="F653" s="97"/>
      <c r="G653" s="97"/>
      <c r="H653" s="97"/>
      <c r="I653" s="97"/>
      <c r="J653" s="97"/>
      <c r="K653" s="97"/>
      <c r="L653" s="97"/>
      <c r="M653" s="97"/>
      <c r="N653" s="97"/>
      <c r="O653" s="97"/>
      <c r="P653" s="97"/>
      <c r="Q653" s="97"/>
      <c r="R653" s="97"/>
      <c r="S653" s="97"/>
      <c r="T653" s="97"/>
      <c r="U653" s="97"/>
      <c r="V653" s="97"/>
      <c r="W653" s="97"/>
      <c r="X653" s="97"/>
      <c r="Y653" s="97"/>
    </row>
    <row r="654" spans="1:25" ht="14.25">
      <c r="A654" s="97"/>
      <c r="B654" s="97"/>
      <c r="C654" s="97"/>
      <c r="D654" s="97"/>
      <c r="E654" s="97"/>
      <c r="F654" s="97"/>
      <c r="G654" s="97"/>
      <c r="H654" s="97"/>
      <c r="I654" s="97"/>
      <c r="J654" s="97"/>
      <c r="K654" s="97"/>
      <c r="L654" s="97"/>
      <c r="M654" s="97"/>
      <c r="N654" s="97"/>
      <c r="O654" s="97"/>
      <c r="P654" s="97"/>
      <c r="Q654" s="97"/>
      <c r="R654" s="97"/>
      <c r="S654" s="97"/>
      <c r="T654" s="97"/>
      <c r="U654" s="97"/>
      <c r="V654" s="97"/>
      <c r="W654" s="97"/>
      <c r="X654" s="97"/>
      <c r="Y654" s="97"/>
    </row>
    <row r="655" spans="1:25" ht="14.25">
      <c r="A655" s="97"/>
      <c r="B655" s="97"/>
      <c r="C655" s="97"/>
      <c r="D655" s="97"/>
      <c r="E655" s="97"/>
      <c r="F655" s="97"/>
      <c r="G655" s="97"/>
      <c r="H655" s="97"/>
      <c r="I655" s="97"/>
      <c r="J655" s="97"/>
      <c r="K655" s="97"/>
      <c r="L655" s="97"/>
      <c r="M655" s="97"/>
      <c r="N655" s="97"/>
      <c r="O655" s="97"/>
      <c r="P655" s="97"/>
      <c r="Q655" s="97"/>
      <c r="R655" s="97"/>
      <c r="S655" s="97"/>
      <c r="T655" s="97"/>
      <c r="U655" s="97"/>
      <c r="V655" s="97"/>
      <c r="W655" s="97"/>
      <c r="X655" s="97"/>
      <c r="Y655" s="97"/>
    </row>
    <row r="656" spans="1:25" ht="14.25">
      <c r="A656" s="97"/>
      <c r="B656" s="97"/>
      <c r="C656" s="97"/>
      <c r="D656" s="97"/>
      <c r="E656" s="97"/>
      <c r="F656" s="97"/>
      <c r="G656" s="97"/>
      <c r="H656" s="97"/>
      <c r="I656" s="97"/>
      <c r="J656" s="97"/>
      <c r="K656" s="97"/>
      <c r="L656" s="97"/>
      <c r="M656" s="97"/>
      <c r="N656" s="97"/>
      <c r="O656" s="97"/>
      <c r="P656" s="97"/>
      <c r="Q656" s="97"/>
      <c r="R656" s="97"/>
      <c r="S656" s="97"/>
      <c r="T656" s="97"/>
      <c r="U656" s="97"/>
      <c r="V656" s="97"/>
      <c r="W656" s="97"/>
      <c r="X656" s="97"/>
      <c r="Y656" s="97"/>
    </row>
    <row r="657" spans="1:25" ht="14.25">
      <c r="A657" s="97"/>
      <c r="B657" s="97"/>
      <c r="C657" s="97"/>
      <c r="D657" s="97"/>
      <c r="E657" s="97"/>
      <c r="F657" s="97"/>
      <c r="G657" s="97"/>
      <c r="H657" s="97"/>
      <c r="I657" s="97"/>
      <c r="J657" s="97"/>
      <c r="K657" s="97"/>
      <c r="L657" s="97"/>
      <c r="M657" s="97"/>
      <c r="N657" s="97"/>
      <c r="O657" s="97"/>
      <c r="P657" s="97"/>
      <c r="Q657" s="97"/>
      <c r="R657" s="97"/>
      <c r="S657" s="97"/>
      <c r="T657" s="97"/>
      <c r="U657" s="97"/>
      <c r="V657" s="97"/>
      <c r="W657" s="97"/>
      <c r="X657" s="97"/>
      <c r="Y657" s="97"/>
    </row>
    <row r="658" spans="1:25" ht="14.25">
      <c r="A658" s="97"/>
      <c r="B658" s="97"/>
      <c r="C658" s="97"/>
      <c r="D658" s="97"/>
      <c r="E658" s="97"/>
      <c r="F658" s="97"/>
      <c r="G658" s="97"/>
      <c r="H658" s="97"/>
      <c r="I658" s="97"/>
      <c r="J658" s="97"/>
      <c r="K658" s="97"/>
      <c r="L658" s="97"/>
      <c r="M658" s="97"/>
      <c r="N658" s="97"/>
      <c r="O658" s="97"/>
      <c r="P658" s="97"/>
      <c r="Q658" s="97"/>
      <c r="R658" s="97"/>
      <c r="S658" s="97"/>
      <c r="T658" s="97"/>
      <c r="U658" s="97"/>
      <c r="V658" s="97"/>
      <c r="W658" s="97"/>
      <c r="X658" s="97"/>
      <c r="Y658" s="97"/>
    </row>
    <row r="659" spans="1:25" ht="14.25">
      <c r="A659" s="97"/>
      <c r="B659" s="97"/>
      <c r="C659" s="97"/>
      <c r="D659" s="97"/>
      <c r="E659" s="97"/>
      <c r="F659" s="97"/>
      <c r="G659" s="97"/>
      <c r="H659" s="97"/>
      <c r="I659" s="97"/>
      <c r="J659" s="97"/>
      <c r="K659" s="97"/>
      <c r="L659" s="97"/>
      <c r="M659" s="97"/>
      <c r="N659" s="97"/>
      <c r="O659" s="97"/>
      <c r="P659" s="97"/>
      <c r="Q659" s="97"/>
      <c r="R659" s="97"/>
      <c r="S659" s="97"/>
      <c r="T659" s="97"/>
      <c r="U659" s="97"/>
      <c r="V659" s="97"/>
      <c r="W659" s="97"/>
      <c r="X659" s="97"/>
      <c r="Y659" s="97"/>
    </row>
    <row r="660" spans="1:25" ht="14.25">
      <c r="A660" s="97"/>
      <c r="B660" s="97"/>
      <c r="C660" s="97"/>
      <c r="D660" s="97"/>
      <c r="E660" s="97"/>
      <c r="F660" s="97"/>
      <c r="G660" s="97"/>
      <c r="H660" s="97"/>
      <c r="I660" s="97"/>
      <c r="J660" s="97"/>
      <c r="K660" s="97"/>
      <c r="L660" s="97"/>
      <c r="M660" s="97"/>
      <c r="N660" s="97"/>
      <c r="O660" s="97"/>
      <c r="P660" s="97"/>
      <c r="Q660" s="97"/>
      <c r="R660" s="97"/>
      <c r="S660" s="97"/>
      <c r="T660" s="97"/>
      <c r="U660" s="97"/>
      <c r="V660" s="97"/>
      <c r="W660" s="97"/>
      <c r="X660" s="97"/>
      <c r="Y660" s="97"/>
    </row>
    <row r="661" spans="1:25" ht="14.25">
      <c r="A661" s="97"/>
      <c r="B661" s="97"/>
      <c r="C661" s="97"/>
      <c r="D661" s="97"/>
      <c r="E661" s="97"/>
      <c r="F661" s="97"/>
      <c r="G661" s="97"/>
      <c r="H661" s="97"/>
      <c r="I661" s="97"/>
      <c r="J661" s="97"/>
      <c r="K661" s="97"/>
      <c r="L661" s="97"/>
      <c r="M661" s="97"/>
      <c r="N661" s="97"/>
      <c r="O661" s="97"/>
      <c r="P661" s="97"/>
      <c r="Q661" s="97"/>
      <c r="R661" s="97"/>
      <c r="S661" s="97"/>
      <c r="T661" s="97"/>
      <c r="U661" s="97"/>
      <c r="V661" s="97"/>
      <c r="W661" s="97"/>
      <c r="X661" s="97"/>
      <c r="Y661" s="97"/>
    </row>
    <row r="662" spans="1:25" ht="14.25">
      <c r="A662" s="97"/>
      <c r="B662" s="97"/>
      <c r="C662" s="97"/>
      <c r="D662" s="97"/>
      <c r="E662" s="97"/>
      <c r="F662" s="97"/>
      <c r="G662" s="97"/>
      <c r="H662" s="97"/>
      <c r="I662" s="97"/>
      <c r="J662" s="97"/>
      <c r="K662" s="97"/>
      <c r="L662" s="97"/>
      <c r="M662" s="97"/>
      <c r="N662" s="97"/>
      <c r="O662" s="97"/>
      <c r="P662" s="97"/>
      <c r="Q662" s="97"/>
      <c r="R662" s="97"/>
      <c r="S662" s="97"/>
      <c r="T662" s="97"/>
      <c r="U662" s="97"/>
      <c r="V662" s="97"/>
      <c r="W662" s="97"/>
      <c r="X662" s="97"/>
      <c r="Y662" s="97"/>
    </row>
    <row r="663" spans="1:25" ht="14.25">
      <c r="A663" s="97"/>
      <c r="B663" s="97"/>
      <c r="C663" s="97"/>
      <c r="D663" s="97"/>
      <c r="E663" s="97"/>
      <c r="F663" s="97"/>
      <c r="G663" s="97"/>
      <c r="H663" s="97"/>
      <c r="I663" s="97"/>
      <c r="J663" s="97"/>
      <c r="K663" s="97"/>
      <c r="L663" s="97"/>
      <c r="M663" s="97"/>
      <c r="N663" s="97"/>
      <c r="O663" s="97"/>
      <c r="P663" s="97"/>
      <c r="Q663" s="97"/>
      <c r="R663" s="97"/>
      <c r="S663" s="97"/>
      <c r="T663" s="97"/>
      <c r="U663" s="97"/>
      <c r="V663" s="97"/>
      <c r="W663" s="97"/>
      <c r="X663" s="97"/>
      <c r="Y663" s="97"/>
    </row>
    <row r="664" spans="1:25" ht="14.25">
      <c r="A664" s="97"/>
      <c r="B664" s="97"/>
      <c r="C664" s="97"/>
      <c r="D664" s="97"/>
      <c r="E664" s="97"/>
      <c r="F664" s="97"/>
      <c r="G664" s="97"/>
      <c r="H664" s="97"/>
      <c r="I664" s="97"/>
      <c r="J664" s="97"/>
      <c r="K664" s="97"/>
      <c r="L664" s="97"/>
      <c r="M664" s="97"/>
      <c r="N664" s="97"/>
      <c r="O664" s="97"/>
      <c r="P664" s="97"/>
      <c r="Q664" s="97"/>
      <c r="R664" s="97"/>
      <c r="S664" s="97"/>
      <c r="T664" s="97"/>
      <c r="U664" s="97"/>
      <c r="V664" s="97"/>
      <c r="W664" s="97"/>
      <c r="X664" s="97"/>
      <c r="Y664" s="97"/>
    </row>
    <row r="665" spans="1:25" ht="14.25">
      <c r="A665" s="97"/>
      <c r="B665" s="97"/>
      <c r="C665" s="97"/>
      <c r="D665" s="97"/>
      <c r="E665" s="97"/>
      <c r="F665" s="97"/>
      <c r="G665" s="97"/>
      <c r="H665" s="97"/>
      <c r="I665" s="97"/>
      <c r="J665" s="97"/>
      <c r="K665" s="97"/>
      <c r="L665" s="97"/>
      <c r="M665" s="97"/>
      <c r="N665" s="97"/>
      <c r="O665" s="97"/>
      <c r="P665" s="97"/>
      <c r="Q665" s="97"/>
      <c r="R665" s="97"/>
      <c r="S665" s="97"/>
      <c r="T665" s="97"/>
      <c r="U665" s="97"/>
      <c r="V665" s="97"/>
      <c r="W665" s="97"/>
      <c r="X665" s="97"/>
      <c r="Y665" s="97"/>
    </row>
    <row r="666" spans="1:25" ht="14.25">
      <c r="A666" s="97"/>
      <c r="B666" s="97"/>
      <c r="C666" s="97"/>
      <c r="D666" s="97"/>
      <c r="E666" s="97"/>
      <c r="F666" s="97"/>
      <c r="G666" s="97"/>
      <c r="H666" s="97"/>
      <c r="I666" s="97"/>
      <c r="J666" s="97"/>
      <c r="K666" s="97"/>
      <c r="L666" s="97"/>
      <c r="M666" s="97"/>
      <c r="N666" s="97"/>
      <c r="O666" s="97"/>
      <c r="P666" s="97"/>
      <c r="Q666" s="97"/>
      <c r="R666" s="97"/>
      <c r="S666" s="97"/>
      <c r="T666" s="97"/>
      <c r="U666" s="97"/>
      <c r="V666" s="97"/>
      <c r="W666" s="97"/>
      <c r="X666" s="97"/>
      <c r="Y666" s="97"/>
    </row>
    <row r="667" spans="1:25" ht="14.25">
      <c r="A667" s="97"/>
      <c r="B667" s="97"/>
      <c r="C667" s="97"/>
      <c r="D667" s="97"/>
      <c r="E667" s="97"/>
      <c r="F667" s="97"/>
      <c r="G667" s="97"/>
      <c r="H667" s="97"/>
      <c r="I667" s="97"/>
      <c r="J667" s="97"/>
      <c r="K667" s="97"/>
      <c r="L667" s="97"/>
      <c r="M667" s="97"/>
      <c r="N667" s="97"/>
      <c r="O667" s="97"/>
      <c r="P667" s="97"/>
      <c r="Q667" s="97"/>
      <c r="R667" s="97"/>
      <c r="S667" s="97"/>
      <c r="T667" s="97"/>
      <c r="U667" s="97"/>
      <c r="V667" s="97"/>
      <c r="W667" s="97"/>
      <c r="X667" s="97"/>
      <c r="Y667" s="97"/>
    </row>
    <row r="668" spans="1:25" ht="14.25">
      <c r="A668" s="97"/>
      <c r="B668" s="97"/>
      <c r="C668" s="97"/>
      <c r="D668" s="97"/>
      <c r="E668" s="97"/>
      <c r="F668" s="97"/>
      <c r="G668" s="97"/>
      <c r="H668" s="97"/>
      <c r="I668" s="97"/>
      <c r="J668" s="97"/>
      <c r="K668" s="97"/>
      <c r="L668" s="97"/>
      <c r="M668" s="97"/>
      <c r="N668" s="97"/>
      <c r="O668" s="97"/>
      <c r="P668" s="97"/>
      <c r="Q668" s="97"/>
      <c r="R668" s="97"/>
      <c r="S668" s="97"/>
      <c r="T668" s="97"/>
      <c r="U668" s="97"/>
      <c r="V668" s="97"/>
      <c r="W668" s="97"/>
      <c r="X668" s="97"/>
      <c r="Y668" s="97"/>
    </row>
    <row r="669" spans="1:25" ht="14.25">
      <c r="A669" s="97"/>
      <c r="B669" s="97"/>
      <c r="C669" s="97"/>
      <c r="D669" s="97"/>
      <c r="E669" s="97"/>
      <c r="F669" s="97"/>
      <c r="G669" s="97"/>
      <c r="H669" s="97"/>
      <c r="I669" s="97"/>
      <c r="J669" s="97"/>
      <c r="K669" s="97"/>
      <c r="L669" s="97"/>
      <c r="M669" s="97"/>
      <c r="N669" s="97"/>
      <c r="O669" s="97"/>
      <c r="P669" s="97"/>
      <c r="Q669" s="97"/>
      <c r="R669" s="97"/>
      <c r="S669" s="97"/>
      <c r="T669" s="97"/>
      <c r="U669" s="97"/>
      <c r="V669" s="97"/>
      <c r="W669" s="97"/>
      <c r="X669" s="97"/>
      <c r="Y669" s="97"/>
    </row>
    <row r="670" spans="1:25" ht="14.25">
      <c r="A670" s="97"/>
      <c r="B670" s="97"/>
      <c r="C670" s="97"/>
      <c r="D670" s="97"/>
      <c r="E670" s="97"/>
      <c r="F670" s="97"/>
      <c r="G670" s="97"/>
      <c r="H670" s="97"/>
      <c r="I670" s="97"/>
      <c r="J670" s="97"/>
      <c r="K670" s="97"/>
      <c r="L670" s="97"/>
      <c r="M670" s="97"/>
      <c r="N670" s="97"/>
      <c r="O670" s="97"/>
      <c r="P670" s="97"/>
      <c r="Q670" s="97"/>
      <c r="R670" s="97"/>
      <c r="S670" s="97"/>
      <c r="T670" s="97"/>
      <c r="U670" s="97"/>
      <c r="V670" s="97"/>
      <c r="W670" s="97"/>
      <c r="X670" s="97"/>
      <c r="Y670" s="97"/>
    </row>
    <row r="671" spans="1:25" ht="14.25">
      <c r="A671" s="97"/>
      <c r="B671" s="97"/>
      <c r="C671" s="97"/>
      <c r="D671" s="97"/>
      <c r="E671" s="97"/>
      <c r="F671" s="97"/>
      <c r="G671" s="97"/>
      <c r="H671" s="97"/>
      <c r="I671" s="97"/>
      <c r="J671" s="97"/>
      <c r="K671" s="97"/>
      <c r="L671" s="97"/>
      <c r="M671" s="97"/>
      <c r="N671" s="97"/>
      <c r="O671" s="97"/>
      <c r="P671" s="97"/>
      <c r="Q671" s="97"/>
      <c r="R671" s="97"/>
      <c r="S671" s="97"/>
      <c r="T671" s="97"/>
      <c r="U671" s="97"/>
      <c r="V671" s="97"/>
      <c r="W671" s="97"/>
      <c r="X671" s="97"/>
      <c r="Y671" s="97"/>
    </row>
    <row r="672" spans="1:25" ht="14.25">
      <c r="A672" s="97"/>
      <c r="B672" s="97"/>
      <c r="C672" s="97"/>
      <c r="D672" s="97"/>
      <c r="E672" s="97"/>
      <c r="F672" s="97"/>
      <c r="G672" s="97"/>
      <c r="H672" s="97"/>
      <c r="I672" s="97"/>
      <c r="J672" s="97"/>
      <c r="K672" s="97"/>
      <c r="L672" s="97"/>
      <c r="M672" s="97"/>
      <c r="N672" s="97"/>
      <c r="O672" s="97"/>
      <c r="P672" s="97"/>
      <c r="Q672" s="97"/>
      <c r="R672" s="97"/>
      <c r="S672" s="97"/>
      <c r="T672" s="97"/>
      <c r="U672" s="97"/>
      <c r="V672" s="97"/>
      <c r="W672" s="97"/>
      <c r="X672" s="97"/>
      <c r="Y672" s="97"/>
    </row>
    <row r="673" spans="1:25" ht="14.25">
      <c r="A673" s="97"/>
      <c r="B673" s="97"/>
      <c r="C673" s="97"/>
      <c r="D673" s="97"/>
      <c r="E673" s="97"/>
      <c r="F673" s="97"/>
      <c r="G673" s="97"/>
      <c r="H673" s="97"/>
      <c r="I673" s="97"/>
      <c r="J673" s="97"/>
      <c r="K673" s="97"/>
      <c r="L673" s="97"/>
      <c r="M673" s="97"/>
      <c r="N673" s="97"/>
      <c r="O673" s="97"/>
      <c r="P673" s="97"/>
      <c r="Q673" s="97"/>
      <c r="R673" s="97"/>
      <c r="S673" s="97"/>
      <c r="T673" s="97"/>
      <c r="U673" s="97"/>
      <c r="V673" s="97"/>
      <c r="W673" s="97"/>
      <c r="X673" s="97"/>
      <c r="Y673" s="97"/>
    </row>
    <row r="674" spans="1:25" ht="14.25">
      <c r="A674" s="97"/>
      <c r="B674" s="97"/>
      <c r="C674" s="97"/>
      <c r="D674" s="97"/>
      <c r="E674" s="97"/>
      <c r="F674" s="97"/>
      <c r="G674" s="97"/>
      <c r="H674" s="97"/>
      <c r="I674" s="97"/>
      <c r="J674" s="97"/>
      <c r="K674" s="97"/>
      <c r="L674" s="97"/>
      <c r="M674" s="97"/>
      <c r="N674" s="97"/>
      <c r="O674" s="97"/>
      <c r="P674" s="97"/>
      <c r="Q674" s="97"/>
      <c r="R674" s="97"/>
      <c r="S674" s="97"/>
      <c r="T674" s="97"/>
      <c r="U674" s="97"/>
      <c r="V674" s="97"/>
      <c r="W674" s="97"/>
      <c r="X674" s="97"/>
      <c r="Y674" s="97"/>
    </row>
    <row r="675" spans="1:25" ht="14.25">
      <c r="A675" s="97"/>
      <c r="B675" s="97"/>
      <c r="C675" s="97"/>
      <c r="D675" s="97"/>
      <c r="E675" s="97"/>
      <c r="F675" s="97"/>
      <c r="G675" s="97"/>
      <c r="H675" s="97"/>
      <c r="I675" s="97"/>
      <c r="J675" s="97"/>
      <c r="K675" s="97"/>
      <c r="L675" s="97"/>
      <c r="M675" s="97"/>
      <c r="N675" s="97"/>
      <c r="O675" s="97"/>
      <c r="P675" s="97"/>
      <c r="Q675" s="97"/>
      <c r="R675" s="97"/>
      <c r="S675" s="97"/>
      <c r="T675" s="97"/>
      <c r="U675" s="97"/>
      <c r="V675" s="97"/>
      <c r="W675" s="97"/>
      <c r="X675" s="97"/>
      <c r="Y675" s="97"/>
    </row>
    <row r="676" spans="1:25" ht="14.25">
      <c r="A676" s="97"/>
      <c r="B676" s="97"/>
      <c r="C676" s="97"/>
      <c r="D676" s="97"/>
      <c r="E676" s="97"/>
      <c r="F676" s="97"/>
      <c r="G676" s="97"/>
      <c r="H676" s="97"/>
      <c r="I676" s="97"/>
      <c r="J676" s="97"/>
      <c r="K676" s="97"/>
      <c r="L676" s="97"/>
      <c r="M676" s="97"/>
      <c r="N676" s="97"/>
      <c r="O676" s="97"/>
      <c r="P676" s="97"/>
      <c r="Q676" s="97"/>
      <c r="R676" s="97"/>
      <c r="S676" s="97"/>
      <c r="T676" s="97"/>
      <c r="U676" s="97"/>
      <c r="V676" s="97"/>
      <c r="W676" s="97"/>
      <c r="X676" s="97"/>
      <c r="Y676" s="97"/>
    </row>
    <row r="677" spans="1:25" ht="14.25">
      <c r="A677" s="97"/>
      <c r="B677" s="97"/>
      <c r="C677" s="97"/>
      <c r="D677" s="97"/>
      <c r="E677" s="97"/>
      <c r="F677" s="97"/>
      <c r="G677" s="97"/>
      <c r="H677" s="97"/>
      <c r="I677" s="97"/>
      <c r="J677" s="97"/>
      <c r="K677" s="97"/>
      <c r="L677" s="97"/>
      <c r="M677" s="97"/>
      <c r="N677" s="97"/>
      <c r="O677" s="97"/>
      <c r="P677" s="97"/>
      <c r="Q677" s="97"/>
      <c r="R677" s="97"/>
      <c r="S677" s="97"/>
      <c r="T677" s="97"/>
      <c r="U677" s="97"/>
      <c r="V677" s="97"/>
      <c r="W677" s="97"/>
      <c r="X677" s="97"/>
      <c r="Y677" s="97"/>
    </row>
    <row r="678" spans="1:25" ht="14.25">
      <c r="A678" s="97"/>
      <c r="B678" s="97"/>
      <c r="C678" s="97"/>
      <c r="D678" s="97"/>
      <c r="E678" s="97"/>
      <c r="F678" s="97"/>
      <c r="G678" s="97"/>
      <c r="H678" s="97"/>
      <c r="I678" s="97"/>
      <c r="J678" s="97"/>
      <c r="K678" s="97"/>
      <c r="L678" s="97"/>
      <c r="M678" s="97"/>
      <c r="N678" s="97"/>
      <c r="O678" s="97"/>
      <c r="P678" s="97"/>
      <c r="Q678" s="97"/>
      <c r="R678" s="97"/>
      <c r="S678" s="97"/>
      <c r="T678" s="97"/>
      <c r="U678" s="97"/>
      <c r="V678" s="97"/>
      <c r="W678" s="97"/>
      <c r="X678" s="97"/>
      <c r="Y678" s="97"/>
    </row>
    <row r="679" spans="1:25" ht="14.25">
      <c r="A679" s="97"/>
      <c r="B679" s="97"/>
      <c r="C679" s="97"/>
      <c r="D679" s="97"/>
      <c r="E679" s="97"/>
      <c r="F679" s="97"/>
      <c r="G679" s="97"/>
      <c r="H679" s="97"/>
      <c r="I679" s="97"/>
      <c r="J679" s="97"/>
      <c r="K679" s="97"/>
      <c r="L679" s="97"/>
      <c r="M679" s="97"/>
      <c r="N679" s="97"/>
      <c r="O679" s="97"/>
      <c r="P679" s="97"/>
      <c r="Q679" s="97"/>
      <c r="R679" s="97"/>
      <c r="S679" s="97"/>
      <c r="T679" s="97"/>
      <c r="U679" s="97"/>
      <c r="V679" s="97"/>
      <c r="W679" s="97"/>
      <c r="X679" s="97"/>
      <c r="Y679" s="97"/>
    </row>
    <row r="680" spans="1:25" ht="14.25">
      <c r="A680" s="97"/>
      <c r="B680" s="97"/>
      <c r="C680" s="97"/>
      <c r="D680" s="97"/>
      <c r="E680" s="97"/>
      <c r="F680" s="97"/>
      <c r="G680" s="97"/>
      <c r="H680" s="97"/>
      <c r="I680" s="97"/>
      <c r="J680" s="97"/>
      <c r="K680" s="97"/>
      <c r="L680" s="97"/>
      <c r="M680" s="97"/>
      <c r="N680" s="97"/>
      <c r="O680" s="97"/>
      <c r="P680" s="97"/>
      <c r="Q680" s="97"/>
      <c r="R680" s="97"/>
      <c r="S680" s="97"/>
      <c r="T680" s="97"/>
      <c r="U680" s="97"/>
      <c r="V680" s="97"/>
      <c r="W680" s="97"/>
      <c r="X680" s="97"/>
      <c r="Y680" s="97"/>
    </row>
    <row r="681" spans="1:25" ht="14.25">
      <c r="A681" s="97"/>
      <c r="B681" s="97"/>
      <c r="C681" s="97"/>
      <c r="D681" s="97"/>
      <c r="E681" s="97"/>
      <c r="F681" s="97"/>
      <c r="G681" s="97"/>
      <c r="H681" s="97"/>
      <c r="I681" s="97"/>
      <c r="J681" s="97"/>
      <c r="K681" s="97"/>
      <c r="L681" s="97"/>
      <c r="M681" s="97"/>
      <c r="N681" s="97"/>
      <c r="O681" s="97"/>
      <c r="P681" s="97"/>
      <c r="Q681" s="97"/>
      <c r="R681" s="97"/>
      <c r="S681" s="97"/>
      <c r="T681" s="97"/>
      <c r="U681" s="97"/>
      <c r="V681" s="97"/>
      <c r="W681" s="97"/>
      <c r="X681" s="97"/>
      <c r="Y681" s="97"/>
    </row>
    <row r="682" spans="1:25" ht="14.25">
      <c r="A682" s="97"/>
      <c r="B682" s="97"/>
      <c r="C682" s="97"/>
      <c r="D682" s="97"/>
      <c r="E682" s="97"/>
      <c r="F682" s="97"/>
      <c r="G682" s="97"/>
      <c r="H682" s="97"/>
      <c r="I682" s="97"/>
      <c r="J682" s="97"/>
      <c r="K682" s="97"/>
      <c r="L682" s="97"/>
      <c r="M682" s="97"/>
      <c r="N682" s="97"/>
      <c r="O682" s="97"/>
      <c r="P682" s="97"/>
      <c r="Q682" s="97"/>
      <c r="R682" s="97"/>
      <c r="S682" s="97"/>
      <c r="T682" s="97"/>
      <c r="U682" s="97"/>
      <c r="V682" s="97"/>
      <c r="W682" s="97"/>
      <c r="X682" s="97"/>
      <c r="Y682" s="97"/>
    </row>
    <row r="683" spans="1:25" ht="14.25">
      <c r="A683" s="97"/>
      <c r="B683" s="97"/>
      <c r="C683" s="97"/>
      <c r="D683" s="97"/>
      <c r="E683" s="97"/>
      <c r="F683" s="97"/>
      <c r="G683" s="97"/>
      <c r="H683" s="97"/>
      <c r="I683" s="97"/>
      <c r="J683" s="97"/>
      <c r="K683" s="97"/>
      <c r="L683" s="97"/>
      <c r="M683" s="97"/>
      <c r="N683" s="97"/>
      <c r="O683" s="97"/>
      <c r="P683" s="97"/>
      <c r="Q683" s="97"/>
      <c r="R683" s="97"/>
      <c r="S683" s="97"/>
      <c r="T683" s="97"/>
      <c r="U683" s="97"/>
      <c r="V683" s="97"/>
      <c r="W683" s="97"/>
      <c r="X683" s="97"/>
      <c r="Y683" s="97"/>
    </row>
    <row r="684" spans="1:25" ht="14.25">
      <c r="A684" s="97"/>
      <c r="B684" s="97"/>
      <c r="C684" s="97"/>
      <c r="D684" s="97"/>
      <c r="E684" s="97"/>
      <c r="F684" s="97"/>
      <c r="G684" s="97"/>
      <c r="H684" s="97"/>
      <c r="I684" s="97"/>
      <c r="J684" s="97"/>
      <c r="K684" s="97"/>
      <c r="L684" s="97"/>
      <c r="M684" s="97"/>
      <c r="N684" s="97"/>
      <c r="O684" s="97"/>
      <c r="P684" s="97"/>
      <c r="Q684" s="97"/>
      <c r="R684" s="97"/>
      <c r="S684" s="97"/>
      <c r="T684" s="97"/>
      <c r="U684" s="97"/>
      <c r="V684" s="97"/>
      <c r="W684" s="97"/>
      <c r="X684" s="97"/>
      <c r="Y684" s="97"/>
    </row>
    <row r="685" spans="1:25" ht="14.25">
      <c r="A685" s="97"/>
      <c r="B685" s="97"/>
      <c r="C685" s="97"/>
      <c r="D685" s="97"/>
      <c r="E685" s="97"/>
      <c r="F685" s="97"/>
      <c r="G685" s="97"/>
      <c r="H685" s="97"/>
      <c r="I685" s="97"/>
      <c r="J685" s="97"/>
      <c r="K685" s="97"/>
      <c r="L685" s="97"/>
      <c r="M685" s="97"/>
      <c r="N685" s="97"/>
      <c r="O685" s="97"/>
      <c r="P685" s="97"/>
      <c r="Q685" s="97"/>
      <c r="R685" s="97"/>
      <c r="S685" s="97"/>
      <c r="T685" s="97"/>
      <c r="U685" s="97"/>
      <c r="V685" s="97"/>
      <c r="W685" s="97"/>
      <c r="X685" s="97"/>
      <c r="Y685" s="97"/>
    </row>
    <row r="686" spans="1:25" ht="14.25">
      <c r="A686" s="97"/>
      <c r="B686" s="97"/>
      <c r="C686" s="97"/>
      <c r="D686" s="97"/>
      <c r="E686" s="97"/>
      <c r="F686" s="97"/>
      <c r="G686" s="97"/>
      <c r="H686" s="97"/>
      <c r="I686" s="97"/>
      <c r="J686" s="97"/>
      <c r="K686" s="97"/>
      <c r="L686" s="97"/>
      <c r="M686" s="97"/>
      <c r="N686" s="97"/>
      <c r="O686" s="97"/>
      <c r="P686" s="97"/>
      <c r="Q686" s="97"/>
      <c r="R686" s="97"/>
      <c r="S686" s="97"/>
      <c r="T686" s="97"/>
      <c r="U686" s="97"/>
      <c r="V686" s="97"/>
      <c r="W686" s="97"/>
      <c r="X686" s="97"/>
      <c r="Y686" s="97"/>
    </row>
    <row r="687" spans="1:25" ht="14.25">
      <c r="A687" s="97"/>
      <c r="B687" s="97"/>
      <c r="C687" s="97"/>
      <c r="D687" s="97"/>
      <c r="E687" s="97"/>
      <c r="F687" s="97"/>
      <c r="G687" s="97"/>
      <c r="H687" s="97"/>
      <c r="I687" s="97"/>
      <c r="J687" s="97"/>
      <c r="K687" s="97"/>
      <c r="L687" s="97"/>
      <c r="M687" s="97"/>
      <c r="N687" s="97"/>
      <c r="O687" s="97"/>
      <c r="P687" s="97"/>
      <c r="Q687" s="97"/>
      <c r="R687" s="97"/>
      <c r="S687" s="97"/>
      <c r="T687" s="97"/>
      <c r="U687" s="97"/>
      <c r="V687" s="97"/>
      <c r="W687" s="97"/>
      <c r="X687" s="97"/>
      <c r="Y687" s="97"/>
    </row>
    <row r="688" spans="1:25" ht="14.25">
      <c r="A688" s="97"/>
      <c r="B688" s="97"/>
      <c r="C688" s="97"/>
      <c r="D688" s="97"/>
      <c r="E688" s="97"/>
      <c r="F688" s="97"/>
      <c r="G688" s="97"/>
      <c r="H688" s="97"/>
      <c r="I688" s="97"/>
      <c r="J688" s="97"/>
      <c r="K688" s="97"/>
      <c r="L688" s="97"/>
      <c r="M688" s="97"/>
      <c r="N688" s="97"/>
      <c r="O688" s="97"/>
      <c r="P688" s="97"/>
      <c r="Q688" s="97"/>
      <c r="R688" s="97"/>
      <c r="S688" s="97"/>
      <c r="T688" s="97"/>
      <c r="U688" s="97"/>
      <c r="V688" s="97"/>
      <c r="W688" s="97"/>
      <c r="X688" s="97"/>
      <c r="Y688" s="97"/>
    </row>
    <row r="689" spans="1:25" ht="14.25">
      <c r="A689" s="97"/>
      <c r="B689" s="97"/>
      <c r="C689" s="97"/>
      <c r="D689" s="97"/>
      <c r="E689" s="97"/>
      <c r="F689" s="97"/>
      <c r="G689" s="97"/>
      <c r="H689" s="97"/>
      <c r="I689" s="97"/>
      <c r="J689" s="97"/>
      <c r="K689" s="97"/>
      <c r="L689" s="97"/>
      <c r="M689" s="97"/>
      <c r="N689" s="97"/>
      <c r="O689" s="97"/>
      <c r="P689" s="97"/>
      <c r="Q689" s="97"/>
      <c r="R689" s="97"/>
      <c r="S689" s="97"/>
      <c r="T689" s="97"/>
      <c r="U689" s="97"/>
      <c r="V689" s="97"/>
      <c r="W689" s="97"/>
      <c r="X689" s="97"/>
      <c r="Y689" s="97"/>
    </row>
    <row r="690" spans="1:25" ht="14.25">
      <c r="A690" s="97"/>
      <c r="B690" s="97"/>
      <c r="C690" s="97"/>
      <c r="D690" s="97"/>
      <c r="E690" s="97"/>
      <c r="F690" s="97"/>
      <c r="G690" s="97"/>
      <c r="H690" s="97"/>
      <c r="I690" s="97"/>
      <c r="J690" s="97"/>
      <c r="K690" s="97"/>
      <c r="L690" s="97"/>
      <c r="M690" s="97"/>
      <c r="N690" s="97"/>
      <c r="O690" s="97"/>
      <c r="P690" s="97"/>
      <c r="Q690" s="97"/>
      <c r="R690" s="97"/>
      <c r="S690" s="97"/>
      <c r="T690" s="97"/>
      <c r="U690" s="97"/>
      <c r="V690" s="97"/>
      <c r="W690" s="97"/>
      <c r="X690" s="97"/>
      <c r="Y690" s="97"/>
    </row>
    <row r="691" spans="1:25" ht="14.25">
      <c r="A691" s="97"/>
      <c r="B691" s="97"/>
      <c r="C691" s="97"/>
      <c r="D691" s="97"/>
      <c r="E691" s="97"/>
      <c r="F691" s="97"/>
      <c r="G691" s="97"/>
      <c r="H691" s="97"/>
      <c r="I691" s="97"/>
      <c r="J691" s="97"/>
      <c r="K691" s="97"/>
      <c r="L691" s="97"/>
      <c r="M691" s="97"/>
      <c r="N691" s="97"/>
      <c r="O691" s="97"/>
      <c r="P691" s="97"/>
      <c r="Q691" s="97"/>
      <c r="R691" s="97"/>
      <c r="S691" s="97"/>
      <c r="T691" s="97"/>
      <c r="U691" s="97"/>
      <c r="V691" s="97"/>
      <c r="W691" s="97"/>
      <c r="X691" s="97"/>
      <c r="Y691" s="97"/>
    </row>
    <row r="692" spans="1:25" ht="14.25">
      <c r="A692" s="97"/>
      <c r="B692" s="97"/>
      <c r="C692" s="97"/>
      <c r="D692" s="97"/>
      <c r="E692" s="97"/>
      <c r="F692" s="97"/>
      <c r="G692" s="97"/>
      <c r="H692" s="97"/>
      <c r="I692" s="97"/>
      <c r="J692" s="97"/>
      <c r="K692" s="97"/>
      <c r="L692" s="97"/>
      <c r="M692" s="97"/>
      <c r="N692" s="97"/>
      <c r="O692" s="97"/>
      <c r="P692" s="97"/>
      <c r="Q692" s="97"/>
      <c r="R692" s="97"/>
      <c r="S692" s="97"/>
      <c r="T692" s="97"/>
      <c r="U692" s="97"/>
      <c r="V692" s="97"/>
      <c r="W692" s="97"/>
      <c r="X692" s="97"/>
      <c r="Y692" s="97"/>
    </row>
    <row r="693" spans="1:25" ht="14.25">
      <c r="A693" s="97"/>
      <c r="B693" s="97"/>
      <c r="C693" s="97"/>
      <c r="D693" s="97"/>
      <c r="E693" s="97"/>
      <c r="F693" s="97"/>
      <c r="G693" s="97"/>
      <c r="H693" s="97"/>
      <c r="I693" s="97"/>
      <c r="J693" s="97"/>
      <c r="K693" s="97"/>
      <c r="L693" s="97"/>
      <c r="M693" s="97"/>
      <c r="N693" s="97"/>
      <c r="O693" s="97"/>
      <c r="P693" s="97"/>
      <c r="Q693" s="97"/>
      <c r="R693" s="97"/>
      <c r="S693" s="97"/>
      <c r="T693" s="97"/>
      <c r="U693" s="97"/>
      <c r="V693" s="97"/>
      <c r="W693" s="97"/>
      <c r="X693" s="97"/>
      <c r="Y693" s="97"/>
    </row>
    <row r="694" spans="1:25" ht="14.25">
      <c r="A694" s="97"/>
      <c r="B694" s="97"/>
      <c r="C694" s="97"/>
      <c r="D694" s="97"/>
      <c r="E694" s="97"/>
      <c r="F694" s="97"/>
      <c r="G694" s="97"/>
      <c r="H694" s="97"/>
      <c r="I694" s="97"/>
      <c r="J694" s="97"/>
      <c r="K694" s="97"/>
      <c r="L694" s="97"/>
      <c r="M694" s="97"/>
      <c r="N694" s="97"/>
      <c r="O694" s="97"/>
      <c r="P694" s="97"/>
      <c r="Q694" s="97"/>
      <c r="R694" s="97"/>
      <c r="S694" s="97"/>
      <c r="T694" s="97"/>
      <c r="U694" s="97"/>
      <c r="V694" s="97"/>
      <c r="W694" s="97"/>
      <c r="X694" s="97"/>
      <c r="Y694" s="97"/>
    </row>
    <row r="695" spans="1:25" ht="14.25">
      <c r="A695" s="97"/>
      <c r="B695" s="97"/>
      <c r="C695" s="97"/>
      <c r="D695" s="97"/>
      <c r="E695" s="97"/>
      <c r="F695" s="97"/>
      <c r="G695" s="97"/>
      <c r="H695" s="97"/>
      <c r="I695" s="97"/>
      <c r="J695" s="97"/>
      <c r="K695" s="97"/>
      <c r="L695" s="97"/>
      <c r="M695" s="97"/>
      <c r="N695" s="97"/>
      <c r="O695" s="97"/>
      <c r="P695" s="97"/>
      <c r="Q695" s="97"/>
      <c r="R695" s="97"/>
      <c r="S695" s="97"/>
      <c r="T695" s="97"/>
      <c r="U695" s="97"/>
      <c r="V695" s="97"/>
      <c r="W695" s="97"/>
      <c r="X695" s="97"/>
      <c r="Y695" s="97"/>
    </row>
    <row r="696" spans="1:25" ht="14.25">
      <c r="A696" s="97"/>
      <c r="B696" s="97"/>
      <c r="C696" s="97"/>
      <c r="D696" s="97"/>
      <c r="E696" s="97"/>
      <c r="F696" s="97"/>
      <c r="G696" s="97"/>
      <c r="H696" s="97"/>
      <c r="I696" s="97"/>
      <c r="J696" s="97"/>
      <c r="K696" s="97"/>
      <c r="L696" s="97"/>
      <c r="M696" s="97"/>
      <c r="N696" s="97"/>
      <c r="O696" s="97"/>
      <c r="P696" s="97"/>
      <c r="Q696" s="97"/>
      <c r="R696" s="97"/>
      <c r="S696" s="97"/>
      <c r="T696" s="97"/>
      <c r="U696" s="97"/>
      <c r="V696" s="97"/>
      <c r="W696" s="97"/>
      <c r="X696" s="97"/>
      <c r="Y696" s="97"/>
    </row>
    <row r="697" spans="1:25" ht="14.25">
      <c r="A697" s="97"/>
      <c r="B697" s="97"/>
      <c r="C697" s="97"/>
      <c r="D697" s="97"/>
      <c r="E697" s="97"/>
      <c r="F697" s="97"/>
      <c r="G697" s="97"/>
      <c r="H697" s="97"/>
      <c r="I697" s="97"/>
      <c r="J697" s="97"/>
      <c r="K697" s="97"/>
      <c r="L697" s="97"/>
      <c r="M697" s="97"/>
      <c r="N697" s="97"/>
      <c r="O697" s="97"/>
      <c r="P697" s="97"/>
      <c r="Q697" s="97"/>
      <c r="R697" s="97"/>
      <c r="S697" s="97"/>
      <c r="T697" s="97"/>
      <c r="U697" s="97"/>
      <c r="V697" s="97"/>
      <c r="W697" s="97"/>
      <c r="X697" s="97"/>
      <c r="Y697" s="97"/>
    </row>
    <row r="698" spans="1:25" ht="14.25">
      <c r="A698" s="97"/>
      <c r="B698" s="97"/>
      <c r="C698" s="97"/>
      <c r="D698" s="97"/>
      <c r="E698" s="97"/>
      <c r="F698" s="97"/>
      <c r="G698" s="97"/>
      <c r="H698" s="97"/>
      <c r="I698" s="97"/>
      <c r="J698" s="97"/>
      <c r="K698" s="97"/>
      <c r="L698" s="97"/>
      <c r="M698" s="97"/>
      <c r="N698" s="97"/>
      <c r="O698" s="97"/>
      <c r="P698" s="97"/>
      <c r="Q698" s="97"/>
      <c r="R698" s="97"/>
      <c r="S698" s="97"/>
      <c r="T698" s="97"/>
      <c r="U698" s="97"/>
      <c r="V698" s="97"/>
      <c r="W698" s="97"/>
      <c r="X698" s="97"/>
      <c r="Y698" s="97"/>
    </row>
    <row r="699" spans="1:25" ht="14.25">
      <c r="A699" s="97"/>
      <c r="B699" s="97"/>
      <c r="C699" s="97"/>
      <c r="D699" s="97"/>
      <c r="E699" s="97"/>
      <c r="F699" s="97"/>
      <c r="G699" s="97"/>
      <c r="H699" s="97"/>
      <c r="I699" s="97"/>
      <c r="J699" s="97"/>
      <c r="K699" s="97"/>
      <c r="L699" s="97"/>
      <c r="M699" s="97"/>
      <c r="N699" s="97"/>
      <c r="O699" s="97"/>
      <c r="P699" s="97"/>
      <c r="Q699" s="97"/>
      <c r="R699" s="97"/>
      <c r="S699" s="97"/>
      <c r="T699" s="97"/>
      <c r="U699" s="97"/>
      <c r="V699" s="97"/>
      <c r="W699" s="97"/>
      <c r="X699" s="97"/>
      <c r="Y699" s="97"/>
    </row>
    <row r="700" spans="1:25" ht="14.25">
      <c r="A700" s="97"/>
      <c r="B700" s="97"/>
      <c r="C700" s="97"/>
      <c r="D700" s="97"/>
      <c r="E700" s="97"/>
      <c r="F700" s="97"/>
      <c r="G700" s="97"/>
      <c r="H700" s="97"/>
      <c r="I700" s="97"/>
      <c r="J700" s="97"/>
      <c r="K700" s="97"/>
      <c r="L700" s="97"/>
      <c r="M700" s="97"/>
      <c r="N700" s="97"/>
      <c r="O700" s="97"/>
      <c r="P700" s="97"/>
      <c r="Q700" s="97"/>
      <c r="R700" s="97"/>
      <c r="S700" s="97"/>
      <c r="T700" s="97"/>
      <c r="U700" s="97"/>
      <c r="V700" s="97"/>
      <c r="W700" s="97"/>
      <c r="X700" s="97"/>
      <c r="Y700" s="97"/>
    </row>
    <row r="701" spans="1:25" ht="14.25">
      <c r="A701" s="97"/>
      <c r="B701" s="97"/>
      <c r="C701" s="97"/>
      <c r="D701" s="97"/>
      <c r="E701" s="97"/>
      <c r="F701" s="97"/>
      <c r="G701" s="97"/>
      <c r="H701" s="97"/>
      <c r="I701" s="97"/>
      <c r="J701" s="97"/>
      <c r="K701" s="97"/>
      <c r="L701" s="97"/>
      <c r="M701" s="97"/>
      <c r="N701" s="97"/>
      <c r="O701" s="97"/>
      <c r="P701" s="97"/>
      <c r="Q701" s="97"/>
      <c r="R701" s="97"/>
      <c r="S701" s="97"/>
      <c r="T701" s="97"/>
      <c r="U701" s="97"/>
      <c r="V701" s="97"/>
      <c r="W701" s="97"/>
      <c r="X701" s="97"/>
      <c r="Y701" s="97"/>
    </row>
    <row r="702" spans="1:25" ht="14.25">
      <c r="A702" s="97"/>
      <c r="B702" s="97"/>
      <c r="C702" s="97"/>
      <c r="D702" s="97"/>
      <c r="E702" s="97"/>
      <c r="F702" s="97"/>
      <c r="G702" s="97"/>
      <c r="H702" s="97"/>
      <c r="I702" s="97"/>
      <c r="J702" s="97"/>
      <c r="K702" s="97"/>
      <c r="L702" s="97"/>
      <c r="M702" s="97"/>
      <c r="N702" s="97"/>
      <c r="O702" s="97"/>
      <c r="P702" s="97"/>
      <c r="Q702" s="97"/>
      <c r="R702" s="97"/>
      <c r="S702" s="97"/>
      <c r="T702" s="97"/>
      <c r="U702" s="97"/>
      <c r="V702" s="97"/>
      <c r="W702" s="97"/>
      <c r="X702" s="97"/>
      <c r="Y702" s="97"/>
    </row>
    <row r="703" spans="1:25" ht="14.25">
      <c r="A703" s="97"/>
      <c r="B703" s="97"/>
      <c r="C703" s="97"/>
      <c r="D703" s="97"/>
      <c r="E703" s="97"/>
      <c r="F703" s="97"/>
      <c r="G703" s="97"/>
      <c r="H703" s="97"/>
      <c r="I703" s="97"/>
      <c r="J703" s="97"/>
      <c r="K703" s="97"/>
      <c r="L703" s="97"/>
      <c r="M703" s="97"/>
      <c r="N703" s="97"/>
      <c r="O703" s="97"/>
      <c r="P703" s="97"/>
      <c r="Q703" s="97"/>
      <c r="R703" s="97"/>
      <c r="S703" s="97"/>
      <c r="T703" s="97"/>
      <c r="U703" s="97"/>
      <c r="V703" s="97"/>
      <c r="W703" s="97"/>
      <c r="X703" s="97"/>
      <c r="Y703" s="97"/>
    </row>
    <row r="704" spans="1:25" ht="14.25">
      <c r="A704" s="97"/>
      <c r="B704" s="97"/>
      <c r="C704" s="97"/>
      <c r="D704" s="97"/>
      <c r="E704" s="97"/>
      <c r="F704" s="97"/>
      <c r="G704" s="97"/>
      <c r="H704" s="97"/>
      <c r="I704" s="97"/>
      <c r="J704" s="97"/>
      <c r="K704" s="97"/>
      <c r="L704" s="97"/>
      <c r="M704" s="97"/>
      <c r="N704" s="97"/>
      <c r="O704" s="97"/>
      <c r="P704" s="97"/>
      <c r="Q704" s="97"/>
      <c r="R704" s="97"/>
      <c r="S704" s="97"/>
      <c r="T704" s="97"/>
      <c r="U704" s="97"/>
      <c r="V704" s="97"/>
      <c r="W704" s="97"/>
      <c r="X704" s="97"/>
      <c r="Y704" s="97"/>
    </row>
    <row r="705" spans="1:25" ht="14.25">
      <c r="A705" s="97"/>
      <c r="B705" s="97"/>
      <c r="C705" s="97"/>
      <c r="D705" s="97"/>
      <c r="E705" s="97"/>
      <c r="F705" s="97"/>
      <c r="G705" s="97"/>
      <c r="H705" s="97"/>
      <c r="I705" s="97"/>
      <c r="J705" s="97"/>
      <c r="K705" s="97"/>
      <c r="L705" s="97"/>
      <c r="M705" s="97"/>
      <c r="N705" s="97"/>
      <c r="O705" s="97"/>
      <c r="P705" s="97"/>
      <c r="Q705" s="97"/>
      <c r="R705" s="97"/>
      <c r="S705" s="97"/>
      <c r="T705" s="97"/>
      <c r="U705" s="97"/>
      <c r="V705" s="97"/>
      <c r="W705" s="97"/>
      <c r="X705" s="97"/>
      <c r="Y705" s="97"/>
    </row>
    <row r="706" spans="1:25" ht="14.25">
      <c r="A706" s="97"/>
      <c r="B706" s="97"/>
      <c r="C706" s="97"/>
      <c r="D706" s="97"/>
      <c r="E706" s="97"/>
      <c r="F706" s="97"/>
      <c r="G706" s="97"/>
      <c r="H706" s="97"/>
      <c r="I706" s="97"/>
      <c r="J706" s="97"/>
      <c r="K706" s="97"/>
      <c r="L706" s="97"/>
      <c r="M706" s="97"/>
      <c r="N706" s="97"/>
      <c r="O706" s="97"/>
      <c r="P706" s="97"/>
      <c r="Q706" s="97"/>
      <c r="R706" s="97"/>
      <c r="S706" s="97"/>
      <c r="T706" s="97"/>
      <c r="U706" s="97"/>
      <c r="V706" s="97"/>
      <c r="W706" s="97"/>
      <c r="X706" s="97"/>
      <c r="Y706" s="97"/>
    </row>
    <row r="707" spans="1:25" ht="14.25">
      <c r="A707" s="97"/>
      <c r="B707" s="97"/>
      <c r="C707" s="97"/>
      <c r="D707" s="97"/>
      <c r="E707" s="97"/>
      <c r="F707" s="97"/>
      <c r="G707" s="97"/>
      <c r="H707" s="97"/>
      <c r="I707" s="97"/>
      <c r="J707" s="97"/>
      <c r="K707" s="97"/>
      <c r="L707" s="97"/>
      <c r="M707" s="97"/>
      <c r="N707" s="97"/>
      <c r="O707" s="97"/>
      <c r="P707" s="97"/>
      <c r="Q707" s="97"/>
      <c r="R707" s="97"/>
      <c r="S707" s="97"/>
      <c r="T707" s="97"/>
      <c r="U707" s="97"/>
      <c r="V707" s="97"/>
      <c r="W707" s="97"/>
      <c r="X707" s="97"/>
      <c r="Y707" s="97"/>
    </row>
    <row r="708" spans="1:25" ht="14.25">
      <c r="A708" s="97"/>
      <c r="B708" s="97"/>
      <c r="C708" s="97"/>
      <c r="D708" s="97"/>
      <c r="E708" s="97"/>
      <c r="F708" s="97"/>
      <c r="G708" s="97"/>
      <c r="H708" s="97"/>
      <c r="I708" s="97"/>
      <c r="J708" s="97"/>
      <c r="K708" s="97"/>
      <c r="L708" s="97"/>
      <c r="M708" s="97"/>
      <c r="N708" s="97"/>
      <c r="O708" s="97"/>
      <c r="P708" s="97"/>
      <c r="Q708" s="97"/>
      <c r="R708" s="97"/>
      <c r="S708" s="97"/>
      <c r="T708" s="97"/>
      <c r="U708" s="97"/>
      <c r="V708" s="97"/>
      <c r="W708" s="97"/>
      <c r="X708" s="97"/>
      <c r="Y708" s="97"/>
    </row>
    <row r="709" spans="1:25" ht="14.25">
      <c r="A709" s="97"/>
      <c r="B709" s="97"/>
      <c r="C709" s="97"/>
      <c r="D709" s="97"/>
      <c r="E709" s="97"/>
      <c r="F709" s="97"/>
      <c r="G709" s="97"/>
      <c r="H709" s="97"/>
      <c r="I709" s="97"/>
      <c r="J709" s="97"/>
      <c r="K709" s="97"/>
      <c r="L709" s="97"/>
      <c r="M709" s="97"/>
      <c r="N709" s="97"/>
      <c r="O709" s="97"/>
      <c r="P709" s="97"/>
      <c r="Q709" s="97"/>
      <c r="R709" s="97"/>
      <c r="S709" s="97"/>
      <c r="T709" s="97"/>
      <c r="U709" s="97"/>
      <c r="V709" s="97"/>
      <c r="W709" s="97"/>
      <c r="X709" s="97"/>
      <c r="Y709" s="97"/>
    </row>
    <row r="710" spans="1:25" ht="14.25">
      <c r="A710" s="97"/>
      <c r="B710" s="97"/>
      <c r="C710" s="97"/>
      <c r="D710" s="97"/>
      <c r="E710" s="97"/>
      <c r="F710" s="97"/>
      <c r="G710" s="97"/>
      <c r="H710" s="97"/>
      <c r="I710" s="97"/>
      <c r="J710" s="97"/>
      <c r="K710" s="97"/>
      <c r="L710" s="97"/>
      <c r="M710" s="97"/>
      <c r="N710" s="97"/>
      <c r="O710" s="97"/>
      <c r="P710" s="97"/>
      <c r="Q710" s="97"/>
      <c r="R710" s="97"/>
      <c r="S710" s="97"/>
      <c r="T710" s="97"/>
      <c r="U710" s="97"/>
      <c r="V710" s="97"/>
      <c r="W710" s="97"/>
      <c r="X710" s="97"/>
      <c r="Y710" s="97"/>
    </row>
    <row r="711" spans="1:25" ht="14.25">
      <c r="A711" s="97"/>
      <c r="B711" s="97"/>
      <c r="C711" s="97"/>
      <c r="D711" s="97"/>
      <c r="E711" s="97"/>
      <c r="F711" s="97"/>
      <c r="G711" s="97"/>
      <c r="H711" s="97"/>
      <c r="I711" s="97"/>
      <c r="J711" s="97"/>
      <c r="K711" s="97"/>
      <c r="L711" s="97"/>
      <c r="M711" s="97"/>
      <c r="N711" s="97"/>
      <c r="O711" s="97"/>
      <c r="P711" s="97"/>
      <c r="Q711" s="97"/>
      <c r="R711" s="97"/>
      <c r="S711" s="97"/>
      <c r="T711" s="97"/>
      <c r="U711" s="97"/>
      <c r="V711" s="97"/>
      <c r="W711" s="97"/>
      <c r="X711" s="97"/>
      <c r="Y711" s="97"/>
    </row>
    <row r="712" spans="1:25" ht="14.25">
      <c r="A712" s="97"/>
      <c r="B712" s="97"/>
      <c r="C712" s="97"/>
      <c r="D712" s="97"/>
      <c r="E712" s="97"/>
      <c r="F712" s="97"/>
      <c r="G712" s="97"/>
      <c r="H712" s="97"/>
      <c r="I712" s="97"/>
      <c r="J712" s="97"/>
      <c r="K712" s="97"/>
      <c r="L712" s="97"/>
      <c r="M712" s="97"/>
      <c r="N712" s="97"/>
      <c r="O712" s="97"/>
      <c r="P712" s="97"/>
      <c r="Q712" s="97"/>
      <c r="R712" s="97"/>
      <c r="S712" s="97"/>
      <c r="T712" s="97"/>
      <c r="U712" s="97"/>
      <c r="V712" s="97"/>
      <c r="W712" s="97"/>
      <c r="X712" s="97"/>
      <c r="Y712" s="97"/>
    </row>
    <row r="713" spans="1:25" ht="14.25">
      <c r="A713" s="97"/>
      <c r="B713" s="97"/>
      <c r="C713" s="97"/>
      <c r="D713" s="97"/>
      <c r="E713" s="97"/>
      <c r="F713" s="97"/>
      <c r="G713" s="97"/>
      <c r="H713" s="97"/>
      <c r="I713" s="97"/>
      <c r="J713" s="97"/>
      <c r="K713" s="97"/>
      <c r="L713" s="97"/>
      <c r="M713" s="97"/>
      <c r="N713" s="97"/>
      <c r="O713" s="97"/>
      <c r="P713" s="97"/>
      <c r="Q713" s="97"/>
      <c r="R713" s="97"/>
      <c r="S713" s="97"/>
      <c r="T713" s="97"/>
      <c r="U713" s="97"/>
      <c r="V713" s="97"/>
      <c r="W713" s="97"/>
      <c r="X713" s="97"/>
      <c r="Y713" s="97"/>
    </row>
    <row r="714" spans="1:25" ht="14.25">
      <c r="A714" s="97"/>
      <c r="B714" s="97"/>
      <c r="C714" s="97"/>
      <c r="D714" s="97"/>
      <c r="E714" s="97"/>
      <c r="F714" s="97"/>
      <c r="G714" s="97"/>
      <c r="H714" s="97"/>
      <c r="I714" s="97"/>
      <c r="J714" s="97"/>
      <c r="K714" s="97"/>
      <c r="L714" s="97"/>
      <c r="M714" s="97"/>
      <c r="N714" s="97"/>
      <c r="O714" s="97"/>
      <c r="P714" s="97"/>
      <c r="Q714" s="97"/>
      <c r="R714" s="97"/>
      <c r="S714" s="97"/>
      <c r="T714" s="97"/>
      <c r="U714" s="97"/>
      <c r="V714" s="97"/>
      <c r="W714" s="97"/>
      <c r="X714" s="97"/>
      <c r="Y714" s="97"/>
    </row>
    <row r="715" spans="1:25" ht="14.25">
      <c r="A715" s="97"/>
      <c r="B715" s="97"/>
      <c r="C715" s="97"/>
      <c r="D715" s="97"/>
      <c r="E715" s="97"/>
      <c r="F715" s="97"/>
      <c r="G715" s="97"/>
      <c r="H715" s="97"/>
      <c r="I715" s="97"/>
      <c r="J715" s="97"/>
      <c r="K715" s="97"/>
      <c r="L715" s="97"/>
      <c r="M715" s="97"/>
      <c r="N715" s="97"/>
      <c r="O715" s="97"/>
      <c r="P715" s="97"/>
      <c r="Q715" s="97"/>
      <c r="R715" s="97"/>
      <c r="S715" s="97"/>
      <c r="T715" s="97"/>
      <c r="U715" s="97"/>
      <c r="V715" s="97"/>
      <c r="W715" s="97"/>
      <c r="X715" s="97"/>
      <c r="Y715" s="97"/>
    </row>
    <row r="716" spans="1:25" ht="14.25">
      <c r="A716" s="97"/>
      <c r="B716" s="97"/>
      <c r="C716" s="97"/>
      <c r="D716" s="97"/>
      <c r="E716" s="97"/>
      <c r="F716" s="97"/>
      <c r="G716" s="97"/>
      <c r="H716" s="97"/>
      <c r="I716" s="97"/>
      <c r="J716" s="97"/>
      <c r="K716" s="97"/>
      <c r="L716" s="97"/>
      <c r="M716" s="97"/>
      <c r="N716" s="97"/>
      <c r="O716" s="97"/>
      <c r="P716" s="97"/>
      <c r="Q716" s="97"/>
      <c r="R716" s="97"/>
      <c r="S716" s="97"/>
      <c r="T716" s="97"/>
      <c r="U716" s="97"/>
      <c r="V716" s="97"/>
      <c r="W716" s="97"/>
      <c r="X716" s="97"/>
      <c r="Y716" s="97"/>
    </row>
    <row r="717" spans="1:25" ht="14.25">
      <c r="A717" s="97"/>
      <c r="B717" s="97"/>
      <c r="C717" s="97"/>
      <c r="D717" s="97"/>
      <c r="E717" s="97"/>
      <c r="F717" s="97"/>
      <c r="G717" s="97"/>
      <c r="H717" s="97"/>
      <c r="I717" s="97"/>
      <c r="J717" s="97"/>
      <c r="K717" s="97"/>
      <c r="L717" s="97"/>
      <c r="M717" s="97"/>
      <c r="N717" s="97"/>
      <c r="O717" s="97"/>
      <c r="P717" s="97"/>
      <c r="Q717" s="97"/>
      <c r="R717" s="97"/>
      <c r="S717" s="97"/>
      <c r="T717" s="97"/>
      <c r="U717" s="97"/>
      <c r="V717" s="97"/>
      <c r="W717" s="97"/>
      <c r="X717" s="97"/>
      <c r="Y717" s="97"/>
    </row>
    <row r="718" spans="1:25" ht="14.25">
      <c r="A718" s="97"/>
      <c r="B718" s="97"/>
      <c r="C718" s="97"/>
      <c r="D718" s="97"/>
      <c r="E718" s="97"/>
      <c r="F718" s="97"/>
      <c r="G718" s="97"/>
      <c r="H718" s="97"/>
      <c r="I718" s="97"/>
      <c r="J718" s="97"/>
      <c r="K718" s="97"/>
      <c r="L718" s="97"/>
      <c r="M718" s="97"/>
      <c r="N718" s="97"/>
      <c r="O718" s="97"/>
      <c r="P718" s="97"/>
      <c r="Q718" s="97"/>
      <c r="R718" s="97"/>
      <c r="S718" s="97"/>
      <c r="T718" s="97"/>
      <c r="U718" s="97"/>
      <c r="V718" s="97"/>
      <c r="W718" s="97"/>
      <c r="X718" s="97"/>
      <c r="Y718" s="97"/>
    </row>
    <row r="719" spans="1:25" ht="14.25">
      <c r="A719" s="97"/>
      <c r="B719" s="97"/>
      <c r="C719" s="97"/>
      <c r="D719" s="97"/>
      <c r="E719" s="97"/>
      <c r="F719" s="97"/>
      <c r="G719" s="97"/>
      <c r="H719" s="97"/>
      <c r="I719" s="97"/>
      <c r="J719" s="97"/>
      <c r="K719" s="97"/>
      <c r="L719" s="97"/>
      <c r="M719" s="97"/>
      <c r="N719" s="97"/>
      <c r="O719" s="97"/>
      <c r="P719" s="97"/>
      <c r="Q719" s="97"/>
      <c r="R719" s="97"/>
      <c r="S719" s="97"/>
      <c r="T719" s="97"/>
      <c r="U719" s="97"/>
      <c r="V719" s="97"/>
      <c r="W719" s="97"/>
      <c r="X719" s="97"/>
      <c r="Y719" s="97"/>
    </row>
    <row r="720" spans="1:25" ht="14.25">
      <c r="A720" s="97"/>
      <c r="B720" s="97"/>
      <c r="C720" s="97"/>
      <c r="D720" s="97"/>
      <c r="E720" s="97"/>
      <c r="F720" s="97"/>
      <c r="G720" s="97"/>
      <c r="H720" s="97"/>
      <c r="I720" s="97"/>
      <c r="J720" s="97"/>
      <c r="K720" s="97"/>
      <c r="L720" s="97"/>
      <c r="M720" s="97"/>
      <c r="N720" s="97"/>
      <c r="O720" s="97"/>
      <c r="P720" s="97"/>
      <c r="Q720" s="97"/>
      <c r="R720" s="97"/>
      <c r="S720" s="97"/>
      <c r="T720" s="97"/>
      <c r="U720" s="97"/>
      <c r="V720" s="97"/>
      <c r="W720" s="97"/>
      <c r="X720" s="97"/>
      <c r="Y720" s="97"/>
    </row>
    <row r="721" spans="1:25" ht="14.25">
      <c r="A721" s="97"/>
      <c r="B721" s="97"/>
      <c r="C721" s="97"/>
      <c r="D721" s="97"/>
      <c r="E721" s="97"/>
      <c r="F721" s="97"/>
      <c r="G721" s="97"/>
      <c r="H721" s="97"/>
      <c r="I721" s="97"/>
      <c r="J721" s="97"/>
      <c r="K721" s="97"/>
      <c r="L721" s="97"/>
      <c r="M721" s="97"/>
      <c r="N721" s="97"/>
      <c r="O721" s="97"/>
      <c r="P721" s="97"/>
      <c r="Q721" s="97"/>
      <c r="R721" s="97"/>
      <c r="S721" s="97"/>
      <c r="T721" s="97"/>
      <c r="U721" s="97"/>
      <c r="V721" s="97"/>
      <c r="W721" s="97"/>
      <c r="X721" s="97"/>
      <c r="Y721" s="97"/>
    </row>
    <row r="722" spans="1:25" ht="14.25">
      <c r="A722" s="97"/>
      <c r="B722" s="97"/>
      <c r="C722" s="97"/>
      <c r="D722" s="97"/>
      <c r="E722" s="97"/>
      <c r="F722" s="97"/>
      <c r="G722" s="97"/>
      <c r="H722" s="97"/>
      <c r="I722" s="97"/>
      <c r="J722" s="97"/>
      <c r="K722" s="97"/>
      <c r="L722" s="97"/>
      <c r="M722" s="97"/>
      <c r="N722" s="97"/>
      <c r="O722" s="97"/>
      <c r="P722" s="97"/>
      <c r="Q722" s="97"/>
      <c r="R722" s="97"/>
      <c r="S722" s="97"/>
      <c r="T722" s="97"/>
      <c r="U722" s="97"/>
      <c r="V722" s="97"/>
      <c r="W722" s="97"/>
      <c r="X722" s="97"/>
      <c r="Y722" s="97"/>
    </row>
    <row r="723" spans="1:25" ht="14.25">
      <c r="A723" s="97"/>
      <c r="B723" s="97"/>
      <c r="C723" s="97"/>
      <c r="D723" s="97"/>
      <c r="E723" s="97"/>
      <c r="F723" s="97"/>
      <c r="G723" s="97"/>
      <c r="H723" s="97"/>
      <c r="I723" s="97"/>
      <c r="J723" s="97"/>
      <c r="K723" s="97"/>
      <c r="L723" s="97"/>
      <c r="M723" s="97"/>
      <c r="N723" s="97"/>
      <c r="O723" s="97"/>
      <c r="P723" s="97"/>
      <c r="Q723" s="97"/>
      <c r="R723" s="97"/>
      <c r="S723" s="97"/>
      <c r="T723" s="97"/>
      <c r="U723" s="97"/>
      <c r="V723" s="97"/>
      <c r="W723" s="97"/>
      <c r="X723" s="97"/>
      <c r="Y723" s="97"/>
    </row>
    <row r="724" spans="1:25" ht="14.25">
      <c r="A724" s="97"/>
      <c r="B724" s="97"/>
      <c r="C724" s="97"/>
      <c r="D724" s="97"/>
      <c r="E724" s="97"/>
      <c r="F724" s="97"/>
      <c r="G724" s="97"/>
      <c r="H724" s="97"/>
      <c r="I724" s="97"/>
      <c r="J724" s="97"/>
      <c r="K724" s="97"/>
      <c r="L724" s="97"/>
      <c r="M724" s="97"/>
      <c r="N724" s="97"/>
      <c r="O724" s="97"/>
      <c r="P724" s="97"/>
      <c r="Q724" s="97"/>
      <c r="R724" s="97"/>
      <c r="S724" s="97"/>
      <c r="T724" s="97"/>
      <c r="U724" s="97"/>
      <c r="V724" s="97"/>
      <c r="W724" s="97"/>
      <c r="X724" s="97"/>
      <c r="Y724" s="97"/>
    </row>
    <row r="725" spans="1:25" ht="14.25">
      <c r="A725" s="97"/>
      <c r="B725" s="97"/>
      <c r="C725" s="97"/>
      <c r="D725" s="97"/>
      <c r="E725" s="97"/>
      <c r="F725" s="97"/>
      <c r="G725" s="97"/>
      <c r="H725" s="97"/>
      <c r="I725" s="97"/>
      <c r="J725" s="97"/>
      <c r="K725" s="97"/>
      <c r="L725" s="97"/>
      <c r="M725" s="97"/>
      <c r="N725" s="97"/>
      <c r="O725" s="97"/>
      <c r="P725" s="97"/>
      <c r="Q725" s="97"/>
      <c r="R725" s="97"/>
      <c r="S725" s="97"/>
      <c r="T725" s="97"/>
      <c r="U725" s="97"/>
      <c r="V725" s="97"/>
      <c r="W725" s="97"/>
      <c r="X725" s="97"/>
      <c r="Y725" s="97"/>
    </row>
    <row r="726" spans="1:25" ht="14.25">
      <c r="A726" s="97"/>
      <c r="B726" s="97"/>
      <c r="C726" s="97"/>
      <c r="D726" s="97"/>
      <c r="E726" s="97"/>
      <c r="F726" s="97"/>
      <c r="G726" s="97"/>
      <c r="H726" s="97"/>
      <c r="I726" s="97"/>
      <c r="J726" s="97"/>
      <c r="K726" s="97"/>
      <c r="L726" s="97"/>
      <c r="M726" s="97"/>
      <c r="N726" s="97"/>
      <c r="O726" s="97"/>
      <c r="P726" s="97"/>
      <c r="Q726" s="97"/>
      <c r="R726" s="97"/>
      <c r="S726" s="97"/>
      <c r="T726" s="97"/>
      <c r="U726" s="97"/>
      <c r="V726" s="97"/>
      <c r="W726" s="97"/>
      <c r="X726" s="97"/>
      <c r="Y726" s="97"/>
    </row>
    <row r="727" spans="1:25" ht="14.25">
      <c r="A727" s="97"/>
      <c r="B727" s="97"/>
      <c r="C727" s="97"/>
      <c r="D727" s="97"/>
      <c r="E727" s="97"/>
      <c r="F727" s="97"/>
      <c r="G727" s="97"/>
      <c r="H727" s="97"/>
      <c r="I727" s="97"/>
      <c r="J727" s="97"/>
      <c r="K727" s="97"/>
      <c r="L727" s="97"/>
      <c r="M727" s="97"/>
      <c r="N727" s="97"/>
      <c r="O727" s="97"/>
      <c r="P727" s="97"/>
      <c r="Q727" s="97"/>
      <c r="R727" s="97"/>
      <c r="S727" s="97"/>
      <c r="T727" s="97"/>
      <c r="U727" s="97"/>
      <c r="V727" s="97"/>
      <c r="W727" s="97"/>
      <c r="X727" s="97"/>
      <c r="Y727" s="97"/>
    </row>
    <row r="728" spans="1:25" ht="14.25">
      <c r="A728" s="97"/>
      <c r="B728" s="97"/>
      <c r="C728" s="97"/>
      <c r="D728" s="97"/>
      <c r="E728" s="97"/>
      <c r="F728" s="97"/>
      <c r="G728" s="97"/>
      <c r="H728" s="97"/>
      <c r="I728" s="97"/>
      <c r="J728" s="97"/>
      <c r="K728" s="97"/>
      <c r="L728" s="97"/>
      <c r="M728" s="97"/>
      <c r="N728" s="97"/>
      <c r="O728" s="97"/>
      <c r="P728" s="97"/>
      <c r="Q728" s="97"/>
      <c r="R728" s="97"/>
      <c r="S728" s="97"/>
      <c r="T728" s="97"/>
      <c r="U728" s="97"/>
      <c r="V728" s="97"/>
      <c r="W728" s="97"/>
      <c r="X728" s="97"/>
      <c r="Y728" s="97"/>
    </row>
    <row r="729" spans="1:25" ht="14.25">
      <c r="A729" s="97"/>
      <c r="B729" s="97"/>
      <c r="C729" s="97"/>
      <c r="D729" s="97"/>
      <c r="E729" s="97"/>
      <c r="F729" s="97"/>
      <c r="G729" s="97"/>
      <c r="H729" s="97"/>
      <c r="I729" s="97"/>
      <c r="J729" s="97"/>
      <c r="K729" s="97"/>
      <c r="L729" s="97"/>
      <c r="M729" s="97"/>
      <c r="N729" s="97"/>
      <c r="O729" s="97"/>
      <c r="P729" s="97"/>
      <c r="Q729" s="97"/>
      <c r="R729" s="97"/>
      <c r="S729" s="97"/>
      <c r="T729" s="97"/>
      <c r="U729" s="97"/>
      <c r="V729" s="97"/>
      <c r="W729" s="97"/>
      <c r="X729" s="97"/>
      <c r="Y729" s="97"/>
    </row>
    <row r="730" spans="1:25" ht="14.25">
      <c r="A730" s="97"/>
      <c r="B730" s="97"/>
      <c r="C730" s="97"/>
      <c r="D730" s="97"/>
      <c r="E730" s="97"/>
      <c r="F730" s="97"/>
      <c r="G730" s="97"/>
      <c r="H730" s="97"/>
      <c r="I730" s="97"/>
      <c r="J730" s="97"/>
      <c r="K730" s="97"/>
      <c r="L730" s="97"/>
      <c r="M730" s="97"/>
      <c r="N730" s="97"/>
      <c r="O730" s="97"/>
      <c r="P730" s="97"/>
      <c r="Q730" s="97"/>
      <c r="R730" s="97"/>
      <c r="S730" s="97"/>
      <c r="T730" s="97"/>
      <c r="U730" s="97"/>
      <c r="V730" s="97"/>
      <c r="W730" s="97"/>
      <c r="X730" s="97"/>
      <c r="Y730" s="97"/>
    </row>
    <row r="731" spans="1:25" ht="14.25">
      <c r="A731" s="97"/>
      <c r="B731" s="97"/>
      <c r="C731" s="97"/>
      <c r="D731" s="97"/>
      <c r="E731" s="97"/>
      <c r="F731" s="97"/>
      <c r="G731" s="97"/>
      <c r="H731" s="97"/>
      <c r="I731" s="97"/>
      <c r="J731" s="97"/>
      <c r="K731" s="97"/>
      <c r="L731" s="97"/>
      <c r="M731" s="97"/>
      <c r="N731" s="97"/>
      <c r="O731" s="97"/>
      <c r="P731" s="97"/>
      <c r="Q731" s="97"/>
      <c r="R731" s="97"/>
      <c r="S731" s="97"/>
      <c r="T731" s="97"/>
      <c r="U731" s="97"/>
      <c r="V731" s="97"/>
      <c r="W731" s="97"/>
      <c r="X731" s="97"/>
      <c r="Y731" s="97"/>
    </row>
    <row r="732" spans="1:25" ht="14.25">
      <c r="A732" s="97"/>
      <c r="B732" s="97"/>
      <c r="C732" s="97"/>
      <c r="D732" s="97"/>
      <c r="E732" s="97"/>
      <c r="F732" s="97"/>
      <c r="G732" s="97"/>
      <c r="H732" s="97"/>
      <c r="I732" s="97"/>
      <c r="J732" s="97"/>
      <c r="K732" s="97"/>
      <c r="L732" s="97"/>
      <c r="M732" s="97"/>
      <c r="N732" s="97"/>
      <c r="O732" s="97"/>
      <c r="P732" s="97"/>
      <c r="Q732" s="97"/>
      <c r="R732" s="97"/>
      <c r="S732" s="97"/>
      <c r="T732" s="97"/>
      <c r="U732" s="97"/>
      <c r="V732" s="97"/>
      <c r="W732" s="97"/>
      <c r="X732" s="97"/>
      <c r="Y732" s="97"/>
    </row>
    <row r="733" spans="1:25" ht="14.25">
      <c r="A733" s="97"/>
      <c r="B733" s="97"/>
      <c r="C733" s="97"/>
      <c r="D733" s="97"/>
      <c r="E733" s="97"/>
      <c r="F733" s="97"/>
      <c r="G733" s="97"/>
      <c r="H733" s="97"/>
      <c r="I733" s="97"/>
      <c r="J733" s="97"/>
      <c r="K733" s="97"/>
      <c r="L733" s="97"/>
      <c r="M733" s="97"/>
      <c r="N733" s="97"/>
      <c r="O733" s="97"/>
      <c r="P733" s="97"/>
      <c r="Q733" s="97"/>
      <c r="R733" s="97"/>
      <c r="S733" s="97"/>
      <c r="T733" s="97"/>
      <c r="U733" s="97"/>
      <c r="V733" s="97"/>
      <c r="W733" s="97"/>
      <c r="X733" s="97"/>
      <c r="Y733" s="97"/>
    </row>
    <row r="734" spans="1:25" ht="14.25">
      <c r="A734" s="97"/>
      <c r="B734" s="97"/>
      <c r="C734" s="97"/>
      <c r="D734" s="97"/>
      <c r="E734" s="97"/>
      <c r="F734" s="97"/>
      <c r="G734" s="97"/>
      <c r="H734" s="97"/>
      <c r="I734" s="97"/>
      <c r="J734" s="97"/>
      <c r="K734" s="97"/>
      <c r="L734" s="97"/>
      <c r="M734" s="97"/>
      <c r="N734" s="97"/>
      <c r="O734" s="97"/>
      <c r="P734" s="97"/>
      <c r="Q734" s="97"/>
      <c r="R734" s="97"/>
      <c r="S734" s="97"/>
      <c r="T734" s="97"/>
      <c r="U734" s="97"/>
      <c r="V734" s="97"/>
      <c r="W734" s="97"/>
      <c r="X734" s="97"/>
      <c r="Y734" s="97"/>
    </row>
    <row r="735" spans="1:25" ht="14.25">
      <c r="A735" s="97"/>
      <c r="B735" s="97"/>
      <c r="C735" s="97"/>
      <c r="D735" s="97"/>
      <c r="E735" s="97"/>
      <c r="F735" s="97"/>
      <c r="G735" s="97"/>
      <c r="H735" s="97"/>
      <c r="I735" s="97"/>
      <c r="J735" s="97"/>
      <c r="K735" s="97"/>
      <c r="L735" s="97"/>
      <c r="M735" s="97"/>
      <c r="N735" s="97"/>
      <c r="O735" s="97"/>
      <c r="P735" s="97"/>
      <c r="Q735" s="97"/>
      <c r="R735" s="97"/>
      <c r="S735" s="97"/>
      <c r="T735" s="97"/>
      <c r="U735" s="97"/>
      <c r="V735" s="97"/>
      <c r="W735" s="97"/>
      <c r="X735" s="97"/>
      <c r="Y735" s="97"/>
    </row>
    <row r="736" spans="1:25" ht="14.25">
      <c r="A736" s="97"/>
      <c r="B736" s="97"/>
      <c r="C736" s="97"/>
      <c r="D736" s="97"/>
      <c r="E736" s="97"/>
      <c r="F736" s="97"/>
      <c r="G736" s="97"/>
      <c r="H736" s="97"/>
      <c r="I736" s="97"/>
      <c r="J736" s="97"/>
      <c r="K736" s="97"/>
      <c r="L736" s="97"/>
      <c r="M736" s="97"/>
      <c r="N736" s="97"/>
      <c r="O736" s="97"/>
      <c r="P736" s="97"/>
      <c r="Q736" s="97"/>
      <c r="R736" s="97"/>
      <c r="S736" s="97"/>
      <c r="T736" s="97"/>
      <c r="U736" s="97"/>
      <c r="V736" s="97"/>
      <c r="W736" s="97"/>
      <c r="X736" s="97"/>
      <c r="Y736" s="97"/>
    </row>
    <row r="737" spans="1:25" ht="14.25">
      <c r="A737" s="97"/>
      <c r="B737" s="97"/>
      <c r="C737" s="97"/>
      <c r="D737" s="97"/>
      <c r="E737" s="97"/>
      <c r="F737" s="97"/>
      <c r="G737" s="97"/>
      <c r="H737" s="97"/>
      <c r="I737" s="97"/>
      <c r="J737" s="97"/>
      <c r="K737" s="97"/>
      <c r="L737" s="97"/>
      <c r="M737" s="97"/>
      <c r="N737" s="97"/>
      <c r="O737" s="97"/>
      <c r="P737" s="97"/>
      <c r="Q737" s="97"/>
      <c r="R737" s="97"/>
      <c r="S737" s="97"/>
      <c r="T737" s="97"/>
      <c r="U737" s="97"/>
      <c r="V737" s="97"/>
      <c r="W737" s="97"/>
      <c r="X737" s="97"/>
      <c r="Y737" s="97"/>
    </row>
    <row r="738" spans="1:25" ht="14.25">
      <c r="A738" s="97"/>
      <c r="B738" s="97"/>
      <c r="C738" s="97"/>
      <c r="D738" s="97"/>
      <c r="E738" s="97"/>
      <c r="F738" s="97"/>
      <c r="G738" s="97"/>
      <c r="H738" s="97"/>
      <c r="I738" s="97"/>
      <c r="J738" s="97"/>
      <c r="K738" s="97"/>
      <c r="L738" s="97"/>
      <c r="M738" s="97"/>
      <c r="N738" s="97"/>
      <c r="O738" s="97"/>
      <c r="P738" s="97"/>
      <c r="Q738" s="97"/>
      <c r="R738" s="97"/>
      <c r="S738" s="97"/>
      <c r="T738" s="97"/>
      <c r="U738" s="97"/>
      <c r="V738" s="97"/>
      <c r="W738" s="97"/>
      <c r="X738" s="97"/>
      <c r="Y738" s="97"/>
    </row>
    <row r="739" spans="1:25" ht="14.25">
      <c r="A739" s="97"/>
      <c r="B739" s="97"/>
      <c r="C739" s="97"/>
      <c r="D739" s="97"/>
      <c r="E739" s="97"/>
      <c r="F739" s="97"/>
      <c r="G739" s="97"/>
      <c r="H739" s="97"/>
      <c r="I739" s="97"/>
      <c r="J739" s="97"/>
      <c r="K739" s="97"/>
      <c r="L739" s="97"/>
      <c r="M739" s="97"/>
      <c r="N739" s="97"/>
      <c r="O739" s="97"/>
      <c r="P739" s="97"/>
      <c r="Q739" s="97"/>
      <c r="R739" s="97"/>
      <c r="S739" s="97"/>
      <c r="T739" s="97"/>
      <c r="U739" s="97"/>
      <c r="V739" s="97"/>
      <c r="W739" s="97"/>
      <c r="X739" s="97"/>
      <c r="Y739" s="97"/>
    </row>
    <row r="740" spans="1:25" ht="14.25">
      <c r="A740" s="97"/>
      <c r="B740" s="97"/>
      <c r="C740" s="97"/>
      <c r="D740" s="97"/>
      <c r="E740" s="97"/>
      <c r="F740" s="97"/>
      <c r="G740" s="97"/>
      <c r="H740" s="97"/>
      <c r="I740" s="97"/>
      <c r="J740" s="97"/>
      <c r="K740" s="97"/>
      <c r="L740" s="97"/>
      <c r="M740" s="97"/>
      <c r="N740" s="97"/>
      <c r="O740" s="97"/>
      <c r="P740" s="97"/>
      <c r="Q740" s="97"/>
      <c r="R740" s="97"/>
      <c r="S740" s="97"/>
      <c r="T740" s="97"/>
      <c r="U740" s="97"/>
      <c r="V740" s="97"/>
      <c r="W740" s="97"/>
      <c r="X740" s="97"/>
      <c r="Y740" s="97"/>
    </row>
    <row r="741" spans="1:25" ht="14.25">
      <c r="A741" s="97"/>
      <c r="B741" s="97"/>
      <c r="C741" s="97"/>
      <c r="D741" s="97"/>
      <c r="E741" s="97"/>
      <c r="F741" s="97"/>
      <c r="G741" s="97"/>
      <c r="H741" s="97"/>
      <c r="I741" s="97"/>
      <c r="J741" s="97"/>
      <c r="K741" s="97"/>
      <c r="L741" s="97"/>
      <c r="M741" s="97"/>
      <c r="N741" s="97"/>
      <c r="O741" s="97"/>
      <c r="P741" s="97"/>
      <c r="Q741" s="97"/>
      <c r="R741" s="97"/>
      <c r="S741" s="97"/>
      <c r="T741" s="97"/>
      <c r="U741" s="97"/>
      <c r="V741" s="97"/>
      <c r="W741" s="97"/>
      <c r="X741" s="97"/>
      <c r="Y741" s="97"/>
    </row>
    <row r="742" spans="1:25" ht="14.25">
      <c r="A742" s="97"/>
      <c r="B742" s="97"/>
      <c r="C742" s="97"/>
      <c r="D742" s="97"/>
      <c r="E742" s="97"/>
      <c r="F742" s="97"/>
      <c r="G742" s="97"/>
      <c r="H742" s="97"/>
      <c r="I742" s="97"/>
      <c r="J742" s="97"/>
      <c r="K742" s="97"/>
      <c r="L742" s="97"/>
      <c r="M742" s="97"/>
      <c r="N742" s="97"/>
      <c r="O742" s="97"/>
      <c r="P742" s="97"/>
      <c r="Q742" s="97"/>
      <c r="R742" s="97"/>
      <c r="S742" s="97"/>
      <c r="T742" s="97"/>
      <c r="U742" s="97"/>
      <c r="V742" s="97"/>
      <c r="W742" s="97"/>
      <c r="X742" s="97"/>
      <c r="Y742" s="97"/>
    </row>
    <row r="743" spans="1:25" ht="14.25">
      <c r="A743" s="97"/>
      <c r="B743" s="97"/>
      <c r="C743" s="97"/>
      <c r="D743" s="97"/>
      <c r="E743" s="97"/>
      <c r="F743" s="97"/>
      <c r="G743" s="97"/>
      <c r="H743" s="97"/>
      <c r="I743" s="97"/>
      <c r="J743" s="97"/>
      <c r="K743" s="97"/>
      <c r="L743" s="97"/>
      <c r="M743" s="97"/>
      <c r="N743" s="97"/>
      <c r="O743" s="97"/>
      <c r="P743" s="97"/>
      <c r="Q743" s="97"/>
      <c r="R743" s="97"/>
      <c r="S743" s="97"/>
      <c r="T743" s="97"/>
      <c r="U743" s="97"/>
      <c r="V743" s="97"/>
      <c r="W743" s="97"/>
      <c r="X743" s="97"/>
      <c r="Y743" s="97"/>
    </row>
    <row r="744" spans="1:25" ht="14.25">
      <c r="A744" s="97"/>
      <c r="B744" s="97"/>
      <c r="C744" s="97"/>
      <c r="D744" s="97"/>
      <c r="E744" s="97"/>
      <c r="F744" s="97"/>
      <c r="G744" s="97"/>
      <c r="H744" s="97"/>
      <c r="I744" s="97"/>
      <c r="J744" s="97"/>
      <c r="K744" s="97"/>
      <c r="L744" s="97"/>
      <c r="M744" s="97"/>
      <c r="N744" s="97"/>
      <c r="O744" s="97"/>
      <c r="P744" s="97"/>
      <c r="Q744" s="97"/>
      <c r="R744" s="97"/>
      <c r="S744" s="97"/>
      <c r="T744" s="97"/>
      <c r="U744" s="97"/>
      <c r="V744" s="97"/>
      <c r="W744" s="97"/>
      <c r="X744" s="97"/>
      <c r="Y744" s="97"/>
    </row>
    <row r="745" spans="1:25" ht="14.25">
      <c r="A745" s="97"/>
      <c r="B745" s="97"/>
      <c r="C745" s="97"/>
      <c r="D745" s="97"/>
      <c r="E745" s="97"/>
      <c r="F745" s="97"/>
      <c r="G745" s="97"/>
      <c r="H745" s="97"/>
      <c r="I745" s="97"/>
      <c r="J745" s="97"/>
      <c r="K745" s="97"/>
      <c r="L745" s="97"/>
      <c r="M745" s="97"/>
      <c r="N745" s="97"/>
      <c r="O745" s="97"/>
      <c r="P745" s="97"/>
      <c r="Q745" s="97"/>
      <c r="R745" s="97"/>
      <c r="S745" s="97"/>
      <c r="T745" s="97"/>
      <c r="U745" s="97"/>
      <c r="V745" s="97"/>
      <c r="W745" s="97"/>
      <c r="X745" s="97"/>
      <c r="Y745" s="97"/>
    </row>
    <row r="746" spans="1:25" ht="14.25">
      <c r="A746" s="97"/>
      <c r="B746" s="97"/>
      <c r="C746" s="97"/>
      <c r="D746" s="97"/>
      <c r="E746" s="97"/>
      <c r="F746" s="97"/>
      <c r="G746" s="97"/>
      <c r="H746" s="97"/>
      <c r="I746" s="97"/>
      <c r="J746" s="97"/>
      <c r="K746" s="97"/>
      <c r="L746" s="97"/>
      <c r="M746" s="97"/>
      <c r="N746" s="97"/>
      <c r="O746" s="97"/>
      <c r="P746" s="97"/>
      <c r="Q746" s="97"/>
      <c r="R746" s="97"/>
      <c r="S746" s="97"/>
      <c r="T746" s="97"/>
      <c r="U746" s="97"/>
      <c r="V746" s="97"/>
      <c r="W746" s="97"/>
      <c r="X746" s="97"/>
      <c r="Y746" s="97"/>
    </row>
    <row r="747" spans="1:25" ht="14.25">
      <c r="A747" s="97"/>
      <c r="B747" s="97"/>
      <c r="C747" s="97"/>
      <c r="D747" s="97"/>
      <c r="E747" s="97"/>
      <c r="F747" s="97"/>
      <c r="G747" s="97"/>
      <c r="H747" s="97"/>
      <c r="I747" s="97"/>
      <c r="J747" s="97"/>
      <c r="K747" s="97"/>
      <c r="L747" s="97"/>
      <c r="M747" s="97"/>
      <c r="N747" s="97"/>
      <c r="O747" s="97"/>
      <c r="P747" s="97"/>
      <c r="Q747" s="97"/>
      <c r="R747" s="97"/>
      <c r="S747" s="97"/>
      <c r="T747" s="97"/>
      <c r="U747" s="97"/>
      <c r="V747" s="97"/>
      <c r="W747" s="97"/>
      <c r="X747" s="97"/>
      <c r="Y747" s="97"/>
    </row>
    <row r="748" spans="1:25" ht="14.25">
      <c r="A748" s="97"/>
      <c r="B748" s="97"/>
      <c r="C748" s="97"/>
      <c r="D748" s="97"/>
      <c r="E748" s="97"/>
      <c r="F748" s="97"/>
      <c r="G748" s="97"/>
      <c r="H748" s="97"/>
      <c r="I748" s="97"/>
      <c r="J748" s="97"/>
      <c r="K748" s="97"/>
      <c r="L748" s="97"/>
      <c r="M748" s="97"/>
      <c r="N748" s="97"/>
      <c r="O748" s="97"/>
      <c r="P748" s="97"/>
      <c r="Q748" s="97"/>
      <c r="R748" s="97"/>
      <c r="S748" s="97"/>
      <c r="T748" s="97"/>
      <c r="U748" s="97"/>
      <c r="V748" s="97"/>
      <c r="W748" s="97"/>
      <c r="X748" s="97"/>
      <c r="Y748" s="97"/>
    </row>
    <row r="749" spans="1:25" ht="14.25">
      <c r="A749" s="97"/>
      <c r="B749" s="97"/>
      <c r="C749" s="97"/>
      <c r="D749" s="97"/>
      <c r="E749" s="97"/>
      <c r="F749" s="97"/>
      <c r="G749" s="97"/>
      <c r="H749" s="97"/>
      <c r="I749" s="97"/>
      <c r="J749" s="97"/>
      <c r="K749" s="97"/>
      <c r="L749" s="97"/>
      <c r="M749" s="97"/>
      <c r="N749" s="97"/>
      <c r="O749" s="97"/>
      <c r="P749" s="97"/>
      <c r="Q749" s="97"/>
      <c r="R749" s="97"/>
      <c r="S749" s="97"/>
      <c r="T749" s="97"/>
      <c r="U749" s="97"/>
      <c r="V749" s="97"/>
      <c r="W749" s="97"/>
      <c r="X749" s="97"/>
      <c r="Y749" s="97"/>
    </row>
    <row r="750" spans="1:25" ht="14.25">
      <c r="A750" s="97"/>
      <c r="B750" s="97"/>
      <c r="C750" s="97"/>
      <c r="D750" s="97"/>
      <c r="E750" s="97"/>
      <c r="F750" s="97"/>
      <c r="G750" s="97"/>
      <c r="H750" s="97"/>
      <c r="I750" s="97"/>
      <c r="J750" s="97"/>
      <c r="K750" s="97"/>
      <c r="L750" s="97"/>
      <c r="M750" s="97"/>
      <c r="N750" s="97"/>
      <c r="O750" s="97"/>
      <c r="P750" s="97"/>
      <c r="Q750" s="97"/>
      <c r="R750" s="97"/>
      <c r="S750" s="97"/>
      <c r="T750" s="97"/>
      <c r="U750" s="97"/>
      <c r="V750" s="97"/>
      <c r="W750" s="97"/>
      <c r="X750" s="97"/>
      <c r="Y750" s="97"/>
    </row>
    <row r="751" spans="1:25" ht="14.25">
      <c r="A751" s="97"/>
      <c r="B751" s="97"/>
      <c r="C751" s="97"/>
      <c r="D751" s="97"/>
      <c r="E751" s="97"/>
      <c r="F751" s="97"/>
      <c r="G751" s="97"/>
      <c r="H751" s="97"/>
      <c r="I751" s="97"/>
      <c r="J751" s="97"/>
      <c r="K751" s="97"/>
      <c r="L751" s="97"/>
      <c r="M751" s="97"/>
      <c r="N751" s="97"/>
      <c r="O751" s="97"/>
      <c r="P751" s="97"/>
      <c r="Q751" s="97"/>
      <c r="R751" s="97"/>
      <c r="S751" s="97"/>
      <c r="T751" s="97"/>
      <c r="U751" s="97"/>
      <c r="V751" s="97"/>
      <c r="W751" s="97"/>
      <c r="X751" s="97"/>
      <c r="Y751" s="97"/>
    </row>
    <row r="752" spans="1:25" ht="14.25">
      <c r="A752" s="97"/>
      <c r="B752" s="97"/>
      <c r="C752" s="97"/>
      <c r="D752" s="97"/>
      <c r="E752" s="97"/>
      <c r="F752" s="97"/>
      <c r="G752" s="97"/>
      <c r="H752" s="97"/>
      <c r="I752" s="97"/>
      <c r="J752" s="97"/>
      <c r="K752" s="97"/>
      <c r="L752" s="97"/>
      <c r="M752" s="97"/>
      <c r="N752" s="97"/>
      <c r="O752" s="97"/>
      <c r="P752" s="97"/>
      <c r="Q752" s="97"/>
      <c r="R752" s="97"/>
      <c r="S752" s="97"/>
      <c r="T752" s="97"/>
      <c r="U752" s="97"/>
      <c r="V752" s="97"/>
      <c r="W752" s="97"/>
      <c r="X752" s="97"/>
      <c r="Y752" s="97"/>
    </row>
    <row r="753" spans="1:25" ht="14.25">
      <c r="A753" s="97"/>
      <c r="B753" s="97"/>
      <c r="C753" s="97"/>
      <c r="D753" s="97"/>
      <c r="E753" s="97"/>
      <c r="F753" s="97"/>
      <c r="G753" s="97"/>
      <c r="H753" s="97"/>
      <c r="I753" s="97"/>
      <c r="J753" s="97"/>
      <c r="K753" s="97"/>
      <c r="L753" s="97"/>
      <c r="M753" s="97"/>
      <c r="N753" s="97"/>
      <c r="O753" s="97"/>
      <c r="P753" s="97"/>
      <c r="Q753" s="97"/>
      <c r="R753" s="97"/>
      <c r="S753" s="97"/>
      <c r="T753" s="97"/>
      <c r="U753" s="97"/>
      <c r="V753" s="97"/>
      <c r="W753" s="97"/>
      <c r="X753" s="97"/>
      <c r="Y753" s="97"/>
    </row>
    <row r="754" spans="1:25" ht="14.25">
      <c r="A754" s="97"/>
      <c r="B754" s="97"/>
      <c r="C754" s="97"/>
      <c r="D754" s="97"/>
      <c r="E754" s="97"/>
      <c r="F754" s="97"/>
      <c r="G754" s="97"/>
      <c r="H754" s="97"/>
      <c r="I754" s="97"/>
      <c r="J754" s="97"/>
      <c r="K754" s="97"/>
      <c r="L754" s="97"/>
      <c r="M754" s="97"/>
      <c r="N754" s="97"/>
      <c r="O754" s="97"/>
      <c r="P754" s="97"/>
      <c r="Q754" s="97"/>
      <c r="R754" s="97"/>
      <c r="S754" s="97"/>
      <c r="T754" s="97"/>
      <c r="U754" s="97"/>
      <c r="V754" s="97"/>
      <c r="W754" s="97"/>
      <c r="X754" s="97"/>
      <c r="Y754" s="97"/>
    </row>
    <row r="755" spans="1:25" ht="14.25">
      <c r="A755" s="97"/>
      <c r="B755" s="97"/>
      <c r="C755" s="97"/>
      <c r="D755" s="97"/>
      <c r="E755" s="97"/>
      <c r="F755" s="97"/>
      <c r="G755" s="97"/>
      <c r="H755" s="97"/>
      <c r="I755" s="97"/>
      <c r="J755" s="97"/>
      <c r="K755" s="97"/>
      <c r="L755" s="97"/>
      <c r="M755" s="97"/>
      <c r="N755" s="97"/>
      <c r="O755" s="97"/>
      <c r="P755" s="97"/>
      <c r="Q755" s="97"/>
      <c r="R755" s="97"/>
      <c r="S755" s="97"/>
      <c r="T755" s="97"/>
      <c r="U755" s="97"/>
      <c r="V755" s="97"/>
      <c r="W755" s="97"/>
      <c r="X755" s="97"/>
      <c r="Y755" s="97"/>
    </row>
    <row r="756" spans="1:25" ht="14.25">
      <c r="A756" s="97"/>
      <c r="B756" s="97"/>
      <c r="C756" s="97"/>
      <c r="D756" s="97"/>
      <c r="E756" s="97"/>
      <c r="F756" s="97"/>
      <c r="G756" s="97"/>
      <c r="H756" s="97"/>
      <c r="I756" s="97"/>
      <c r="J756" s="97"/>
      <c r="K756" s="97"/>
      <c r="L756" s="97"/>
      <c r="M756" s="97"/>
      <c r="N756" s="97"/>
      <c r="O756" s="97"/>
      <c r="P756" s="97"/>
      <c r="Q756" s="97"/>
      <c r="R756" s="97"/>
      <c r="S756" s="97"/>
      <c r="T756" s="97"/>
      <c r="U756" s="97"/>
      <c r="V756" s="97"/>
      <c r="W756" s="97"/>
      <c r="X756" s="97"/>
      <c r="Y756" s="97"/>
    </row>
    <row r="757" spans="1:25" ht="14.25">
      <c r="A757" s="97"/>
      <c r="B757" s="97"/>
      <c r="C757" s="97"/>
      <c r="D757" s="97"/>
      <c r="E757" s="97"/>
      <c r="F757" s="97"/>
      <c r="G757" s="97"/>
      <c r="H757" s="97"/>
      <c r="I757" s="97"/>
      <c r="J757" s="97"/>
      <c r="K757" s="97"/>
      <c r="L757" s="97"/>
      <c r="M757" s="97"/>
      <c r="N757" s="97"/>
      <c r="O757" s="97"/>
      <c r="P757" s="97"/>
      <c r="Q757" s="97"/>
      <c r="R757" s="97"/>
      <c r="S757" s="97"/>
      <c r="T757" s="97"/>
      <c r="U757" s="97"/>
      <c r="V757" s="97"/>
      <c r="W757" s="97"/>
      <c r="X757" s="97"/>
      <c r="Y757" s="97"/>
    </row>
    <row r="758" spans="1:25" ht="14.25">
      <c r="A758" s="97"/>
      <c r="B758" s="97"/>
      <c r="C758" s="97"/>
      <c r="D758" s="97"/>
      <c r="E758" s="97"/>
      <c r="F758" s="97"/>
      <c r="G758" s="97"/>
      <c r="H758" s="97"/>
      <c r="I758" s="97"/>
      <c r="J758" s="97"/>
      <c r="K758" s="97"/>
      <c r="L758" s="97"/>
      <c r="M758" s="97"/>
      <c r="N758" s="97"/>
      <c r="O758" s="97"/>
      <c r="P758" s="97"/>
      <c r="Q758" s="97"/>
      <c r="R758" s="97"/>
      <c r="S758" s="97"/>
      <c r="T758" s="97"/>
      <c r="U758" s="97"/>
      <c r="V758" s="97"/>
      <c r="W758" s="97"/>
      <c r="X758" s="97"/>
      <c r="Y758" s="97"/>
    </row>
    <row r="759" spans="1:25" ht="14.25">
      <c r="A759" s="97"/>
      <c r="B759" s="97"/>
      <c r="C759" s="97"/>
      <c r="D759" s="97"/>
      <c r="E759" s="97"/>
      <c r="F759" s="97"/>
      <c r="G759" s="97"/>
      <c r="H759" s="97"/>
      <c r="I759" s="97"/>
      <c r="J759" s="97"/>
      <c r="K759" s="97"/>
      <c r="L759" s="97"/>
      <c r="M759" s="97"/>
      <c r="N759" s="97"/>
      <c r="O759" s="97"/>
      <c r="P759" s="97"/>
      <c r="Q759" s="97"/>
      <c r="R759" s="97"/>
      <c r="S759" s="97"/>
      <c r="T759" s="97"/>
      <c r="U759" s="97"/>
      <c r="V759" s="97"/>
      <c r="W759" s="97"/>
      <c r="X759" s="97"/>
      <c r="Y759" s="97"/>
    </row>
    <row r="760" spans="1:25" ht="14.25">
      <c r="A760" s="97"/>
      <c r="B760" s="97"/>
      <c r="C760" s="97"/>
      <c r="D760" s="97"/>
      <c r="E760" s="97"/>
      <c r="F760" s="97"/>
      <c r="G760" s="97"/>
      <c r="H760" s="97"/>
      <c r="I760" s="97"/>
      <c r="J760" s="97"/>
      <c r="K760" s="97"/>
      <c r="L760" s="97"/>
      <c r="M760" s="97"/>
      <c r="N760" s="97"/>
      <c r="O760" s="97"/>
      <c r="P760" s="97"/>
      <c r="Q760" s="97"/>
      <c r="R760" s="97"/>
      <c r="S760" s="97"/>
      <c r="T760" s="97"/>
      <c r="U760" s="97"/>
      <c r="V760" s="97"/>
      <c r="W760" s="97"/>
      <c r="X760" s="97"/>
      <c r="Y760" s="97"/>
    </row>
    <row r="761" spans="1:25" ht="14.25">
      <c r="A761" s="97"/>
      <c r="B761" s="97"/>
      <c r="C761" s="97"/>
      <c r="D761" s="97"/>
      <c r="E761" s="97"/>
      <c r="F761" s="97"/>
      <c r="G761" s="97"/>
      <c r="H761" s="97"/>
      <c r="I761" s="97"/>
      <c r="J761" s="97"/>
      <c r="K761" s="97"/>
      <c r="L761" s="97"/>
      <c r="M761" s="97"/>
      <c r="N761" s="97"/>
      <c r="O761" s="97"/>
      <c r="P761" s="97"/>
      <c r="Q761" s="97"/>
      <c r="R761" s="97"/>
      <c r="S761" s="97"/>
      <c r="T761" s="97"/>
      <c r="U761" s="97"/>
      <c r="V761" s="97"/>
      <c r="W761" s="97"/>
      <c r="X761" s="97"/>
      <c r="Y761" s="97"/>
    </row>
    <row r="762" spans="1:25" ht="14.25">
      <c r="A762" s="97"/>
      <c r="B762" s="97"/>
      <c r="C762" s="97"/>
      <c r="D762" s="97"/>
      <c r="E762" s="97"/>
      <c r="F762" s="97"/>
      <c r="G762" s="97"/>
      <c r="H762" s="97"/>
      <c r="I762" s="97"/>
      <c r="J762" s="97"/>
      <c r="K762" s="97"/>
      <c r="L762" s="97"/>
      <c r="M762" s="97"/>
      <c r="N762" s="97"/>
      <c r="O762" s="97"/>
      <c r="P762" s="97"/>
      <c r="Q762" s="97"/>
      <c r="R762" s="97"/>
      <c r="S762" s="97"/>
      <c r="T762" s="97"/>
      <c r="U762" s="97"/>
      <c r="V762" s="97"/>
      <c r="W762" s="97"/>
      <c r="X762" s="97"/>
      <c r="Y762" s="97"/>
    </row>
    <row r="763" spans="1:25" ht="14.25">
      <c r="A763" s="97"/>
      <c r="B763" s="97"/>
      <c r="C763" s="97"/>
      <c r="D763" s="97"/>
      <c r="E763" s="97"/>
      <c r="F763" s="97"/>
      <c r="G763" s="97"/>
      <c r="H763" s="97"/>
      <c r="I763" s="97"/>
      <c r="J763" s="97"/>
      <c r="K763" s="97"/>
      <c r="L763" s="97"/>
      <c r="M763" s="97"/>
      <c r="N763" s="97"/>
      <c r="O763" s="97"/>
      <c r="P763" s="97"/>
      <c r="Q763" s="97"/>
      <c r="R763" s="97"/>
      <c r="S763" s="97"/>
      <c r="T763" s="97"/>
      <c r="U763" s="97"/>
      <c r="V763" s="97"/>
      <c r="W763" s="97"/>
      <c r="X763" s="97"/>
      <c r="Y763" s="97"/>
    </row>
    <row r="764" spans="1:25" ht="14.25">
      <c r="A764" s="97"/>
      <c r="B764" s="97"/>
      <c r="C764" s="97"/>
      <c r="D764" s="97"/>
      <c r="E764" s="97"/>
      <c r="F764" s="97"/>
      <c r="G764" s="97"/>
      <c r="H764" s="97"/>
      <c r="I764" s="97"/>
      <c r="J764" s="97"/>
      <c r="K764" s="97"/>
      <c r="L764" s="97"/>
      <c r="M764" s="97"/>
      <c r="N764" s="97"/>
      <c r="O764" s="97"/>
      <c r="P764" s="97"/>
      <c r="Q764" s="97"/>
      <c r="R764" s="97"/>
      <c r="S764" s="97"/>
      <c r="T764" s="97"/>
      <c r="U764" s="97"/>
      <c r="V764" s="97"/>
      <c r="W764" s="97"/>
      <c r="X764" s="97"/>
      <c r="Y764" s="97"/>
    </row>
    <row r="765" spans="1:25" ht="14.25">
      <c r="A765" s="97"/>
      <c r="B765" s="97"/>
      <c r="C765" s="97"/>
      <c r="D765" s="97"/>
      <c r="E765" s="97"/>
      <c r="F765" s="97"/>
      <c r="G765" s="97"/>
      <c r="H765" s="97"/>
      <c r="I765" s="97"/>
      <c r="J765" s="97"/>
      <c r="K765" s="97"/>
      <c r="L765" s="97"/>
      <c r="M765" s="97"/>
      <c r="N765" s="97"/>
      <c r="O765" s="97"/>
      <c r="P765" s="97"/>
      <c r="Q765" s="97"/>
      <c r="R765" s="97"/>
      <c r="S765" s="97"/>
      <c r="T765" s="97"/>
      <c r="U765" s="97"/>
      <c r="V765" s="97"/>
      <c r="W765" s="97"/>
      <c r="X765" s="97"/>
      <c r="Y765" s="97"/>
    </row>
    <row r="766" spans="1:25" ht="14.25">
      <c r="A766" s="97"/>
      <c r="B766" s="97"/>
      <c r="C766" s="97"/>
      <c r="D766" s="97"/>
      <c r="E766" s="97"/>
      <c r="F766" s="97"/>
      <c r="G766" s="97"/>
      <c r="H766" s="97"/>
      <c r="I766" s="97"/>
      <c r="J766" s="97"/>
      <c r="K766" s="97"/>
      <c r="L766" s="97"/>
      <c r="M766" s="97"/>
      <c r="N766" s="97"/>
      <c r="O766" s="97"/>
      <c r="P766" s="97"/>
      <c r="Q766" s="97"/>
      <c r="R766" s="97"/>
      <c r="S766" s="97"/>
      <c r="T766" s="97"/>
      <c r="U766" s="97"/>
      <c r="V766" s="97"/>
      <c r="W766" s="97"/>
      <c r="X766" s="97"/>
      <c r="Y766" s="97"/>
    </row>
    <row r="767" spans="1:25" ht="14.25">
      <c r="A767" s="97"/>
      <c r="B767" s="97"/>
      <c r="C767" s="97"/>
      <c r="D767" s="97"/>
      <c r="E767" s="97"/>
      <c r="F767" s="97"/>
      <c r="G767" s="97"/>
      <c r="H767" s="97"/>
      <c r="I767" s="97"/>
      <c r="J767" s="97"/>
      <c r="K767" s="97"/>
      <c r="L767" s="97"/>
      <c r="M767" s="97"/>
      <c r="N767" s="97"/>
      <c r="O767" s="97"/>
      <c r="P767" s="97"/>
      <c r="Q767" s="97"/>
      <c r="R767" s="97"/>
      <c r="S767" s="97"/>
      <c r="T767" s="97"/>
      <c r="U767" s="97"/>
      <c r="V767" s="97"/>
      <c r="W767" s="97"/>
      <c r="X767" s="97"/>
      <c r="Y767" s="97"/>
    </row>
    <row r="768" spans="1:25" ht="14.25">
      <c r="A768" s="97"/>
      <c r="B768" s="97"/>
      <c r="C768" s="97"/>
      <c r="D768" s="97"/>
      <c r="E768" s="97"/>
      <c r="F768" s="97"/>
      <c r="G768" s="97"/>
      <c r="H768" s="97"/>
      <c r="I768" s="97"/>
      <c r="J768" s="97"/>
      <c r="K768" s="97"/>
      <c r="L768" s="97"/>
      <c r="M768" s="97"/>
      <c r="N768" s="97"/>
      <c r="O768" s="97"/>
      <c r="P768" s="97"/>
      <c r="Q768" s="97"/>
      <c r="R768" s="97"/>
      <c r="S768" s="97"/>
      <c r="T768" s="97"/>
      <c r="U768" s="97"/>
      <c r="V768" s="97"/>
      <c r="W768" s="97"/>
      <c r="X768" s="97"/>
      <c r="Y768" s="97"/>
    </row>
    <row r="769" spans="1:25" ht="14.25">
      <c r="A769" s="97"/>
      <c r="B769" s="97"/>
      <c r="C769" s="97"/>
      <c r="D769" s="97"/>
      <c r="E769" s="97"/>
      <c r="F769" s="97"/>
      <c r="G769" s="97"/>
      <c r="H769" s="97"/>
      <c r="I769" s="97"/>
      <c r="J769" s="97"/>
      <c r="K769" s="97"/>
      <c r="L769" s="97"/>
      <c r="M769" s="97"/>
      <c r="N769" s="97"/>
      <c r="O769" s="97"/>
      <c r="P769" s="97"/>
      <c r="Q769" s="97"/>
      <c r="R769" s="97"/>
      <c r="S769" s="97"/>
      <c r="T769" s="97"/>
      <c r="U769" s="97"/>
      <c r="V769" s="97"/>
      <c r="W769" s="97"/>
      <c r="X769" s="97"/>
      <c r="Y769" s="97"/>
    </row>
    <row r="770" spans="1:25" ht="14.25">
      <c r="A770" s="97"/>
      <c r="B770" s="97"/>
      <c r="C770" s="97"/>
      <c r="D770" s="97"/>
      <c r="E770" s="97"/>
      <c r="F770" s="97"/>
      <c r="G770" s="97"/>
      <c r="H770" s="97"/>
      <c r="I770" s="97"/>
      <c r="J770" s="97"/>
      <c r="K770" s="97"/>
      <c r="L770" s="97"/>
      <c r="M770" s="97"/>
      <c r="N770" s="97"/>
      <c r="O770" s="97"/>
      <c r="P770" s="97"/>
      <c r="Q770" s="97"/>
      <c r="R770" s="97"/>
      <c r="S770" s="97"/>
      <c r="T770" s="97"/>
      <c r="U770" s="97"/>
      <c r="V770" s="97"/>
      <c r="W770" s="97"/>
      <c r="X770" s="97"/>
      <c r="Y770" s="97"/>
    </row>
    <row r="771" spans="1:25" ht="14.25">
      <c r="A771" s="97"/>
      <c r="B771" s="97"/>
      <c r="C771" s="97"/>
      <c r="D771" s="97"/>
      <c r="E771" s="97"/>
      <c r="F771" s="97"/>
      <c r="G771" s="97"/>
      <c r="H771" s="97"/>
      <c r="I771" s="97"/>
      <c r="J771" s="97"/>
      <c r="K771" s="97"/>
      <c r="L771" s="97"/>
      <c r="M771" s="97"/>
      <c r="N771" s="97"/>
      <c r="O771" s="97"/>
      <c r="P771" s="97"/>
      <c r="Q771" s="97"/>
      <c r="R771" s="97"/>
      <c r="S771" s="97"/>
      <c r="T771" s="97"/>
      <c r="U771" s="97"/>
      <c r="V771" s="97"/>
      <c r="W771" s="97"/>
      <c r="X771" s="97"/>
      <c r="Y771" s="97"/>
    </row>
    <row r="772" spans="1:25" ht="14.25">
      <c r="A772" s="97"/>
      <c r="B772" s="97"/>
      <c r="C772" s="97"/>
      <c r="D772" s="97"/>
      <c r="E772" s="97"/>
      <c r="F772" s="97"/>
      <c r="G772" s="97"/>
      <c r="H772" s="97"/>
      <c r="I772" s="97"/>
      <c r="J772" s="97"/>
      <c r="K772" s="97"/>
      <c r="L772" s="97"/>
      <c r="M772" s="97"/>
      <c r="N772" s="97"/>
      <c r="O772" s="97"/>
      <c r="P772" s="97"/>
      <c r="Q772" s="97"/>
      <c r="R772" s="97"/>
      <c r="S772" s="97"/>
      <c r="T772" s="97"/>
      <c r="U772" s="97"/>
      <c r="V772" s="97"/>
      <c r="W772" s="97"/>
      <c r="X772" s="97"/>
      <c r="Y772" s="97"/>
    </row>
    <row r="773" spans="1:25" ht="14.25">
      <c r="A773" s="97"/>
      <c r="B773" s="97"/>
      <c r="C773" s="97"/>
      <c r="D773" s="97"/>
      <c r="E773" s="97"/>
      <c r="F773" s="97"/>
      <c r="G773" s="97"/>
      <c r="H773" s="97"/>
      <c r="I773" s="97"/>
      <c r="J773" s="97"/>
      <c r="K773" s="97"/>
      <c r="L773" s="97"/>
      <c r="M773" s="97"/>
      <c r="N773" s="97"/>
      <c r="O773" s="97"/>
      <c r="P773" s="97"/>
      <c r="Q773" s="97"/>
      <c r="R773" s="97"/>
      <c r="S773" s="97"/>
      <c r="T773" s="97"/>
      <c r="U773" s="97"/>
      <c r="V773" s="97"/>
      <c r="W773" s="97"/>
      <c r="X773" s="97"/>
      <c r="Y773" s="97"/>
    </row>
    <row r="774" spans="1:25" ht="14.25">
      <c r="A774" s="97"/>
      <c r="B774" s="97"/>
      <c r="C774" s="97"/>
      <c r="D774" s="97"/>
      <c r="E774" s="97"/>
      <c r="F774" s="97"/>
      <c r="G774" s="97"/>
      <c r="H774" s="97"/>
      <c r="I774" s="97"/>
      <c r="J774" s="97"/>
      <c r="K774" s="97"/>
      <c r="L774" s="97"/>
      <c r="M774" s="97"/>
      <c r="N774" s="97"/>
      <c r="O774" s="97"/>
      <c r="P774" s="97"/>
      <c r="Q774" s="97"/>
      <c r="R774" s="97"/>
      <c r="S774" s="97"/>
      <c r="T774" s="97"/>
      <c r="U774" s="97"/>
      <c r="V774" s="97"/>
      <c r="W774" s="97"/>
      <c r="X774" s="97"/>
      <c r="Y774" s="97"/>
    </row>
    <row r="775" spans="1:25" ht="14.25">
      <c r="A775" s="97"/>
      <c r="B775" s="97"/>
      <c r="C775" s="97"/>
      <c r="D775" s="97"/>
      <c r="E775" s="97"/>
      <c r="F775" s="97"/>
      <c r="G775" s="97"/>
      <c r="H775" s="97"/>
      <c r="I775" s="97"/>
      <c r="J775" s="97"/>
      <c r="K775" s="97"/>
      <c r="L775" s="97"/>
      <c r="M775" s="97"/>
      <c r="N775" s="97"/>
      <c r="O775" s="97"/>
      <c r="P775" s="97"/>
      <c r="Q775" s="97"/>
      <c r="R775" s="97"/>
      <c r="S775" s="97"/>
      <c r="T775" s="97"/>
      <c r="U775" s="97"/>
      <c r="V775" s="97"/>
      <c r="W775" s="97"/>
      <c r="X775" s="97"/>
      <c r="Y775" s="97"/>
    </row>
    <row r="776" spans="1:25" ht="14.25">
      <c r="A776" s="97"/>
      <c r="B776" s="97"/>
      <c r="C776" s="97"/>
      <c r="D776" s="97"/>
      <c r="E776" s="97"/>
      <c r="F776" s="97"/>
      <c r="G776" s="97"/>
      <c r="H776" s="97"/>
      <c r="I776" s="97"/>
      <c r="J776" s="97"/>
      <c r="K776" s="97"/>
      <c r="L776" s="97"/>
      <c r="M776" s="97"/>
      <c r="N776" s="97"/>
      <c r="O776" s="97"/>
      <c r="P776" s="97"/>
      <c r="Q776" s="97"/>
      <c r="R776" s="97"/>
      <c r="S776" s="97"/>
      <c r="T776" s="97"/>
      <c r="U776" s="97"/>
      <c r="V776" s="97"/>
      <c r="W776" s="97"/>
      <c r="X776" s="97"/>
      <c r="Y776" s="97"/>
    </row>
    <row r="777" spans="1:25" ht="14.25">
      <c r="A777" s="97"/>
      <c r="B777" s="97"/>
      <c r="C777" s="97"/>
      <c r="D777" s="97"/>
      <c r="E777" s="97"/>
      <c r="F777" s="97"/>
      <c r="G777" s="97"/>
      <c r="H777" s="97"/>
      <c r="I777" s="97"/>
      <c r="J777" s="97"/>
      <c r="K777" s="97"/>
      <c r="L777" s="97"/>
      <c r="M777" s="97"/>
      <c r="N777" s="97"/>
      <c r="O777" s="97"/>
      <c r="P777" s="97"/>
      <c r="Q777" s="97"/>
      <c r="R777" s="97"/>
      <c r="S777" s="97"/>
      <c r="T777" s="97"/>
      <c r="U777" s="97"/>
      <c r="V777" s="97"/>
      <c r="W777" s="97"/>
      <c r="X777" s="97"/>
      <c r="Y777" s="97"/>
    </row>
    <row r="778" spans="1:25" ht="14.25">
      <c r="A778" s="97"/>
      <c r="B778" s="97"/>
      <c r="C778" s="97"/>
      <c r="D778" s="97"/>
      <c r="E778" s="97"/>
      <c r="F778" s="97"/>
      <c r="G778" s="97"/>
      <c r="H778" s="97"/>
      <c r="I778" s="97"/>
      <c r="J778" s="97"/>
      <c r="K778" s="97"/>
      <c r="L778" s="97"/>
      <c r="M778" s="97"/>
      <c r="N778" s="97"/>
      <c r="O778" s="97"/>
      <c r="P778" s="97"/>
      <c r="Q778" s="97"/>
      <c r="R778" s="97"/>
      <c r="S778" s="97"/>
      <c r="T778" s="97"/>
      <c r="U778" s="97"/>
      <c r="V778" s="97"/>
      <c r="W778" s="97"/>
      <c r="X778" s="97"/>
      <c r="Y778" s="97"/>
    </row>
    <row r="779" spans="1:25" ht="14.25">
      <c r="A779" s="97"/>
      <c r="B779" s="97"/>
      <c r="C779" s="97"/>
      <c r="D779" s="97"/>
      <c r="E779" s="97"/>
      <c r="F779" s="97"/>
      <c r="G779" s="97"/>
      <c r="H779" s="97"/>
      <c r="I779" s="97"/>
      <c r="J779" s="97"/>
      <c r="K779" s="97"/>
      <c r="L779" s="97"/>
      <c r="M779" s="97"/>
      <c r="N779" s="97"/>
      <c r="O779" s="97"/>
      <c r="P779" s="97"/>
      <c r="Q779" s="97"/>
      <c r="R779" s="97"/>
      <c r="S779" s="97"/>
      <c r="T779" s="97"/>
      <c r="U779" s="97"/>
      <c r="V779" s="97"/>
      <c r="W779" s="97"/>
      <c r="X779" s="97"/>
      <c r="Y779" s="97"/>
    </row>
    <row r="780" spans="1:25" ht="14.25">
      <c r="A780" s="97"/>
      <c r="B780" s="97"/>
      <c r="C780" s="97"/>
      <c r="D780" s="97"/>
      <c r="E780" s="97"/>
      <c r="F780" s="97"/>
      <c r="G780" s="97"/>
      <c r="H780" s="97"/>
      <c r="I780" s="97"/>
      <c r="J780" s="97"/>
      <c r="K780" s="97"/>
      <c r="L780" s="97"/>
      <c r="M780" s="97"/>
      <c r="N780" s="97"/>
      <c r="O780" s="97"/>
      <c r="P780" s="97"/>
      <c r="Q780" s="97"/>
      <c r="R780" s="97"/>
      <c r="S780" s="97"/>
      <c r="T780" s="97"/>
      <c r="U780" s="97"/>
      <c r="V780" s="97"/>
      <c r="W780" s="97"/>
      <c r="X780" s="97"/>
      <c r="Y780" s="97"/>
    </row>
    <row r="781" spans="1:25" ht="14.25">
      <c r="A781" s="97"/>
      <c r="B781" s="97"/>
      <c r="C781" s="97"/>
      <c r="D781" s="97"/>
      <c r="E781" s="97"/>
      <c r="F781" s="97"/>
      <c r="G781" s="97"/>
      <c r="H781" s="97"/>
      <c r="I781" s="97"/>
      <c r="J781" s="97"/>
      <c r="K781" s="97"/>
      <c r="L781" s="97"/>
      <c r="M781" s="97"/>
      <c r="N781" s="97"/>
      <c r="O781" s="97"/>
      <c r="P781" s="97"/>
      <c r="Q781" s="97"/>
      <c r="R781" s="97"/>
      <c r="S781" s="97"/>
      <c r="T781" s="97"/>
      <c r="U781" s="97"/>
      <c r="V781" s="97"/>
      <c r="W781" s="97"/>
      <c r="X781" s="97"/>
      <c r="Y781" s="97"/>
    </row>
    <row r="782" spans="1:25" ht="14.25">
      <c r="A782" s="97"/>
      <c r="B782" s="97"/>
      <c r="C782" s="97"/>
      <c r="D782" s="97"/>
      <c r="E782" s="97"/>
      <c r="F782" s="97"/>
      <c r="G782" s="97"/>
      <c r="H782" s="97"/>
      <c r="I782" s="97"/>
      <c r="J782" s="97"/>
      <c r="K782" s="97"/>
      <c r="L782" s="97"/>
      <c r="M782" s="97"/>
      <c r="N782" s="97"/>
      <c r="O782" s="97"/>
      <c r="P782" s="97"/>
      <c r="Q782" s="97"/>
      <c r="R782" s="97"/>
      <c r="S782" s="97"/>
      <c r="T782" s="97"/>
      <c r="U782" s="97"/>
      <c r="V782" s="97"/>
      <c r="W782" s="97"/>
      <c r="X782" s="97"/>
      <c r="Y782" s="97"/>
    </row>
    <row r="783" spans="1:25" ht="14.25">
      <c r="A783" s="97"/>
      <c r="B783" s="97"/>
      <c r="C783" s="97"/>
      <c r="D783" s="97"/>
      <c r="E783" s="97"/>
      <c r="F783" s="97"/>
      <c r="G783" s="97"/>
      <c r="H783" s="97"/>
      <c r="I783" s="97"/>
      <c r="J783" s="97"/>
      <c r="K783" s="97"/>
      <c r="L783" s="97"/>
      <c r="M783" s="97"/>
      <c r="N783" s="97"/>
      <c r="O783" s="97"/>
      <c r="P783" s="97"/>
      <c r="Q783" s="97"/>
      <c r="R783" s="97"/>
      <c r="S783" s="97"/>
      <c r="T783" s="97"/>
      <c r="U783" s="97"/>
      <c r="V783" s="97"/>
      <c r="W783" s="97"/>
      <c r="X783" s="97"/>
      <c r="Y783" s="97"/>
    </row>
    <row r="784" spans="1:25" ht="14.25">
      <c r="A784" s="97"/>
      <c r="B784" s="97"/>
      <c r="C784" s="97"/>
      <c r="D784" s="97"/>
      <c r="E784" s="97"/>
      <c r="F784" s="97"/>
      <c r="G784" s="97"/>
      <c r="H784" s="97"/>
      <c r="I784" s="97"/>
      <c r="J784" s="97"/>
      <c r="K784" s="97"/>
      <c r="L784" s="97"/>
      <c r="M784" s="97"/>
      <c r="N784" s="97"/>
      <c r="O784" s="97"/>
      <c r="P784" s="97"/>
      <c r="Q784" s="97"/>
      <c r="R784" s="97"/>
      <c r="S784" s="97"/>
      <c r="T784" s="97"/>
      <c r="U784" s="97"/>
      <c r="V784" s="97"/>
      <c r="W784" s="97"/>
      <c r="X784" s="97"/>
      <c r="Y784" s="97"/>
    </row>
    <row r="785" spans="1:25" ht="14.25">
      <c r="A785" s="97"/>
      <c r="B785" s="97"/>
      <c r="C785" s="97"/>
      <c r="D785" s="97"/>
      <c r="E785" s="97"/>
      <c r="F785" s="97"/>
      <c r="G785" s="97"/>
      <c r="H785" s="97"/>
      <c r="I785" s="97"/>
      <c r="J785" s="97"/>
      <c r="K785" s="97"/>
      <c r="L785" s="97"/>
      <c r="M785" s="97"/>
      <c r="N785" s="97"/>
      <c r="O785" s="97"/>
      <c r="P785" s="97"/>
      <c r="Q785" s="97"/>
      <c r="R785" s="97"/>
      <c r="S785" s="97"/>
      <c r="T785" s="97"/>
      <c r="U785" s="97"/>
      <c r="V785" s="97"/>
      <c r="W785" s="97"/>
      <c r="X785" s="97"/>
      <c r="Y785" s="97"/>
    </row>
    <row r="786" spans="1:25" ht="14.25">
      <c r="A786" s="97"/>
      <c r="B786" s="97"/>
      <c r="C786" s="97"/>
      <c r="D786" s="97"/>
      <c r="E786" s="97"/>
      <c r="F786" s="97"/>
      <c r="G786" s="97"/>
      <c r="H786" s="97"/>
      <c r="I786" s="97"/>
      <c r="J786" s="97"/>
      <c r="K786" s="97"/>
      <c r="L786" s="97"/>
      <c r="M786" s="97"/>
      <c r="N786" s="97"/>
      <c r="O786" s="97"/>
      <c r="P786" s="97"/>
      <c r="Q786" s="97"/>
      <c r="R786" s="97"/>
      <c r="S786" s="97"/>
      <c r="T786" s="97"/>
      <c r="U786" s="97"/>
      <c r="V786" s="97"/>
      <c r="W786" s="97"/>
      <c r="X786" s="97"/>
      <c r="Y786" s="97"/>
    </row>
    <row r="787" spans="1:25" ht="14.25">
      <c r="A787" s="97"/>
      <c r="B787" s="97"/>
      <c r="C787" s="97"/>
      <c r="D787" s="97"/>
      <c r="E787" s="97"/>
      <c r="F787" s="97"/>
      <c r="G787" s="97"/>
      <c r="H787" s="97"/>
      <c r="I787" s="97"/>
      <c r="J787" s="97"/>
      <c r="K787" s="97"/>
      <c r="L787" s="97"/>
      <c r="M787" s="97"/>
      <c r="N787" s="97"/>
      <c r="O787" s="97"/>
      <c r="P787" s="97"/>
      <c r="Q787" s="97"/>
      <c r="R787" s="97"/>
      <c r="S787" s="97"/>
      <c r="T787" s="97"/>
      <c r="U787" s="97"/>
      <c r="V787" s="97"/>
      <c r="W787" s="97"/>
      <c r="X787" s="97"/>
      <c r="Y787" s="97"/>
    </row>
    <row r="788" spans="1:25" ht="14.25">
      <c r="A788" s="97"/>
      <c r="B788" s="97"/>
      <c r="C788" s="97"/>
      <c r="D788" s="97"/>
      <c r="E788" s="97"/>
      <c r="F788" s="97"/>
      <c r="G788" s="97"/>
      <c r="H788" s="97"/>
      <c r="I788" s="97"/>
      <c r="J788" s="97"/>
      <c r="K788" s="97"/>
      <c r="L788" s="97"/>
      <c r="M788" s="97"/>
      <c r="N788" s="97"/>
      <c r="O788" s="97"/>
      <c r="P788" s="97"/>
      <c r="Q788" s="97"/>
      <c r="R788" s="97"/>
      <c r="S788" s="97"/>
      <c r="T788" s="97"/>
      <c r="U788" s="97"/>
      <c r="V788" s="97"/>
      <c r="W788" s="97"/>
      <c r="X788" s="97"/>
      <c r="Y788" s="97"/>
    </row>
    <row r="789" spans="1:25" ht="14.25">
      <c r="A789" s="97"/>
      <c r="B789" s="97"/>
      <c r="C789" s="97"/>
      <c r="D789" s="97"/>
      <c r="E789" s="97"/>
      <c r="F789" s="97"/>
      <c r="G789" s="97"/>
      <c r="H789" s="97"/>
      <c r="I789" s="97"/>
      <c r="J789" s="97"/>
      <c r="K789" s="97"/>
      <c r="L789" s="97"/>
      <c r="M789" s="97"/>
      <c r="N789" s="97"/>
      <c r="O789" s="97"/>
      <c r="P789" s="97"/>
      <c r="Q789" s="97"/>
      <c r="R789" s="97"/>
      <c r="S789" s="97"/>
      <c r="T789" s="97"/>
      <c r="U789" s="97"/>
      <c r="V789" s="97"/>
      <c r="W789" s="97"/>
      <c r="X789" s="97"/>
      <c r="Y789" s="97"/>
    </row>
    <row r="790" spans="1:25" ht="14.25">
      <c r="A790" s="97"/>
      <c r="B790" s="97"/>
      <c r="C790" s="97"/>
      <c r="D790" s="97"/>
      <c r="E790" s="97"/>
      <c r="F790" s="97"/>
      <c r="G790" s="97"/>
      <c r="H790" s="97"/>
      <c r="I790" s="97"/>
      <c r="J790" s="97"/>
      <c r="K790" s="97"/>
      <c r="L790" s="97"/>
      <c r="M790" s="97"/>
      <c r="N790" s="97"/>
      <c r="O790" s="97"/>
      <c r="P790" s="97"/>
      <c r="Q790" s="97"/>
      <c r="R790" s="97"/>
      <c r="S790" s="97"/>
      <c r="T790" s="97"/>
      <c r="U790" s="97"/>
      <c r="V790" s="97"/>
      <c r="W790" s="97"/>
      <c r="X790" s="97"/>
      <c r="Y790" s="97"/>
    </row>
    <row r="791" spans="1:25" ht="14.25">
      <c r="A791" s="97"/>
      <c r="B791" s="97"/>
      <c r="C791" s="97"/>
      <c r="D791" s="97"/>
      <c r="E791" s="97"/>
      <c r="F791" s="97"/>
      <c r="G791" s="97"/>
      <c r="H791" s="97"/>
      <c r="I791" s="97"/>
      <c r="J791" s="97"/>
      <c r="K791" s="97"/>
      <c r="L791" s="97"/>
      <c r="M791" s="97"/>
      <c r="N791" s="97"/>
      <c r="O791" s="97"/>
      <c r="P791" s="97"/>
      <c r="Q791" s="97"/>
      <c r="R791" s="97"/>
      <c r="S791" s="97"/>
      <c r="T791" s="97"/>
      <c r="U791" s="97"/>
      <c r="V791" s="97"/>
      <c r="W791" s="97"/>
      <c r="X791" s="97"/>
      <c r="Y791" s="97"/>
    </row>
    <row r="792" spans="1:25" ht="14.25">
      <c r="A792" s="97"/>
      <c r="B792" s="97"/>
      <c r="C792" s="97"/>
      <c r="D792" s="97"/>
      <c r="E792" s="97"/>
      <c r="F792" s="97"/>
      <c r="G792" s="97"/>
      <c r="H792" s="97"/>
      <c r="I792" s="97"/>
      <c r="J792" s="97"/>
      <c r="K792" s="97"/>
      <c r="L792" s="97"/>
      <c r="M792" s="97"/>
      <c r="N792" s="97"/>
      <c r="O792" s="97"/>
      <c r="P792" s="97"/>
      <c r="Q792" s="97"/>
      <c r="R792" s="97"/>
      <c r="S792" s="97"/>
      <c r="T792" s="97"/>
      <c r="U792" s="97"/>
      <c r="V792" s="97"/>
      <c r="W792" s="97"/>
      <c r="X792" s="97"/>
      <c r="Y792" s="97"/>
    </row>
    <row r="793" spans="1:25" ht="14.25">
      <c r="A793" s="97"/>
      <c r="B793" s="97"/>
      <c r="C793" s="97"/>
      <c r="D793" s="97"/>
      <c r="E793" s="97"/>
      <c r="F793" s="97"/>
      <c r="G793" s="97"/>
      <c r="H793" s="97"/>
      <c r="I793" s="97"/>
      <c r="J793" s="97"/>
      <c r="K793" s="97"/>
      <c r="L793" s="97"/>
      <c r="M793" s="97"/>
      <c r="N793" s="97"/>
      <c r="O793" s="97"/>
      <c r="P793" s="97"/>
      <c r="Q793" s="97"/>
      <c r="R793" s="97"/>
      <c r="S793" s="97"/>
      <c r="T793" s="97"/>
      <c r="U793" s="97"/>
      <c r="V793" s="97"/>
      <c r="W793" s="97"/>
      <c r="X793" s="97"/>
      <c r="Y793" s="97"/>
    </row>
    <row r="794" spans="1:25" ht="14.25">
      <c r="A794" s="97"/>
      <c r="B794" s="97"/>
      <c r="C794" s="97"/>
      <c r="D794" s="97"/>
      <c r="E794" s="97"/>
      <c r="F794" s="97"/>
      <c r="G794" s="97"/>
      <c r="H794" s="97"/>
      <c r="I794" s="97"/>
      <c r="J794" s="97"/>
      <c r="K794" s="97"/>
      <c r="L794" s="97"/>
      <c r="M794" s="97"/>
      <c r="N794" s="97"/>
      <c r="O794" s="97"/>
      <c r="P794" s="97"/>
      <c r="Q794" s="97"/>
      <c r="R794" s="97"/>
      <c r="S794" s="97"/>
      <c r="T794" s="97"/>
      <c r="U794" s="97"/>
      <c r="V794" s="97"/>
      <c r="W794" s="97"/>
      <c r="X794" s="97"/>
      <c r="Y794" s="97"/>
    </row>
    <row r="795" spans="1:25" ht="14.25">
      <c r="A795" s="97"/>
      <c r="B795" s="97"/>
      <c r="C795" s="97"/>
      <c r="D795" s="97"/>
      <c r="E795" s="97"/>
      <c r="F795" s="97"/>
      <c r="G795" s="97"/>
      <c r="H795" s="97"/>
      <c r="I795" s="97"/>
      <c r="J795" s="97"/>
      <c r="K795" s="97"/>
      <c r="L795" s="97"/>
      <c r="M795" s="97"/>
      <c r="N795" s="97"/>
      <c r="O795" s="97"/>
      <c r="P795" s="97"/>
      <c r="Q795" s="97"/>
      <c r="R795" s="97"/>
      <c r="S795" s="97"/>
      <c r="T795" s="97"/>
      <c r="U795" s="97"/>
      <c r="V795" s="97"/>
      <c r="W795" s="97"/>
      <c r="X795" s="97"/>
      <c r="Y795" s="97"/>
    </row>
    <row r="796" spans="1:25" ht="14.25">
      <c r="A796" s="97"/>
      <c r="B796" s="97"/>
      <c r="C796" s="97"/>
      <c r="D796" s="97"/>
      <c r="E796" s="97"/>
      <c r="F796" s="97"/>
      <c r="G796" s="97"/>
      <c r="H796" s="97"/>
      <c r="I796" s="97"/>
      <c r="J796" s="97"/>
      <c r="K796" s="97"/>
      <c r="L796" s="97"/>
      <c r="M796" s="97"/>
      <c r="N796" s="97"/>
      <c r="O796" s="97"/>
      <c r="P796" s="97"/>
      <c r="Q796" s="97"/>
      <c r="R796" s="97"/>
      <c r="S796" s="97"/>
      <c r="T796" s="97"/>
      <c r="U796" s="97"/>
      <c r="V796" s="97"/>
      <c r="W796" s="97"/>
      <c r="X796" s="97"/>
      <c r="Y796" s="97"/>
    </row>
    <row r="797" spans="1:25" ht="14.25">
      <c r="A797" s="97"/>
      <c r="B797" s="97"/>
      <c r="C797" s="97"/>
      <c r="D797" s="97"/>
      <c r="E797" s="97"/>
      <c r="F797" s="97"/>
      <c r="G797" s="97"/>
      <c r="H797" s="97"/>
      <c r="I797" s="97"/>
      <c r="J797" s="97"/>
      <c r="K797" s="97"/>
      <c r="L797" s="97"/>
      <c r="M797" s="97"/>
      <c r="N797" s="97"/>
      <c r="O797" s="97"/>
      <c r="P797" s="97"/>
      <c r="Q797" s="97"/>
      <c r="R797" s="97"/>
      <c r="S797" s="97"/>
      <c r="T797" s="97"/>
      <c r="U797" s="97"/>
      <c r="V797" s="97"/>
      <c r="W797" s="97"/>
      <c r="X797" s="97"/>
      <c r="Y797" s="97"/>
    </row>
    <row r="798" spans="1:25" ht="14.25">
      <c r="A798" s="97"/>
      <c r="B798" s="97"/>
      <c r="C798" s="97"/>
      <c r="D798" s="97"/>
      <c r="E798" s="97"/>
      <c r="F798" s="97"/>
      <c r="G798" s="97"/>
      <c r="H798" s="97"/>
      <c r="I798" s="97"/>
      <c r="J798" s="97"/>
      <c r="K798" s="97"/>
      <c r="L798" s="97"/>
      <c r="M798" s="97"/>
      <c r="N798" s="97"/>
      <c r="O798" s="97"/>
      <c r="P798" s="97"/>
      <c r="Q798" s="97"/>
      <c r="R798" s="97"/>
      <c r="S798" s="97"/>
      <c r="T798" s="97"/>
      <c r="U798" s="97"/>
      <c r="V798" s="97"/>
      <c r="W798" s="97"/>
      <c r="X798" s="97"/>
      <c r="Y798" s="97"/>
    </row>
    <row r="799" spans="1:25" ht="14.25">
      <c r="A799" s="97"/>
      <c r="B799" s="97"/>
      <c r="C799" s="97"/>
      <c r="D799" s="97"/>
      <c r="E799" s="97"/>
      <c r="F799" s="97"/>
      <c r="G799" s="97"/>
      <c r="H799" s="97"/>
      <c r="I799" s="97"/>
      <c r="J799" s="97"/>
      <c r="K799" s="97"/>
      <c r="L799" s="97"/>
      <c r="M799" s="97"/>
      <c r="N799" s="97"/>
      <c r="O799" s="97"/>
      <c r="P799" s="97"/>
      <c r="Q799" s="97"/>
      <c r="R799" s="97"/>
      <c r="S799" s="97"/>
      <c r="T799" s="97"/>
      <c r="U799" s="97"/>
      <c r="V799" s="97"/>
      <c r="W799" s="97"/>
      <c r="X799" s="97"/>
      <c r="Y799" s="97"/>
    </row>
    <row r="800" spans="1:25" ht="14.25">
      <c r="A800" s="97"/>
      <c r="B800" s="97"/>
      <c r="C800" s="97"/>
      <c r="D800" s="97"/>
      <c r="E800" s="97"/>
      <c r="F800" s="97"/>
      <c r="G800" s="97"/>
      <c r="H800" s="97"/>
      <c r="I800" s="97"/>
      <c r="J800" s="97"/>
      <c r="K800" s="97"/>
      <c r="L800" s="97"/>
      <c r="M800" s="97"/>
      <c r="N800" s="97"/>
      <c r="O800" s="97"/>
      <c r="P800" s="97"/>
      <c r="Q800" s="97"/>
      <c r="R800" s="97"/>
      <c r="S800" s="97"/>
      <c r="T800" s="97"/>
      <c r="U800" s="97"/>
      <c r="V800" s="97"/>
      <c r="W800" s="97"/>
      <c r="X800" s="97"/>
      <c r="Y800" s="97"/>
    </row>
    <row r="801" spans="1:25" ht="14.25">
      <c r="A801" s="97"/>
      <c r="B801" s="97"/>
      <c r="C801" s="97"/>
      <c r="D801" s="97"/>
      <c r="E801" s="97"/>
      <c r="F801" s="97"/>
      <c r="G801" s="97"/>
      <c r="H801" s="97"/>
      <c r="I801" s="97"/>
      <c r="J801" s="97"/>
      <c r="K801" s="97"/>
      <c r="L801" s="97"/>
      <c r="M801" s="97"/>
      <c r="N801" s="97"/>
      <c r="O801" s="97"/>
      <c r="P801" s="97"/>
      <c r="Q801" s="97"/>
      <c r="R801" s="97"/>
      <c r="S801" s="97"/>
      <c r="T801" s="97"/>
      <c r="U801" s="97"/>
      <c r="V801" s="97"/>
      <c r="W801" s="97"/>
      <c r="X801" s="97"/>
      <c r="Y801" s="97"/>
    </row>
    <row r="802" spans="1:25" ht="14.25">
      <c r="A802" s="97"/>
      <c r="B802" s="97"/>
      <c r="C802" s="97"/>
      <c r="D802" s="97"/>
      <c r="E802" s="97"/>
      <c r="F802" s="97"/>
      <c r="G802" s="97"/>
      <c r="H802" s="97"/>
      <c r="I802" s="97"/>
      <c r="J802" s="97"/>
      <c r="K802" s="97"/>
      <c r="L802" s="97"/>
      <c r="M802" s="97"/>
      <c r="N802" s="97"/>
      <c r="O802" s="97"/>
      <c r="P802" s="97"/>
      <c r="Q802" s="97"/>
      <c r="R802" s="97"/>
      <c r="S802" s="97"/>
      <c r="T802" s="97"/>
      <c r="U802" s="97"/>
      <c r="V802" s="97"/>
      <c r="W802" s="97"/>
      <c r="X802" s="97"/>
      <c r="Y802" s="97"/>
    </row>
    <row r="803" spans="1:25" ht="14.25">
      <c r="A803" s="97"/>
      <c r="B803" s="97"/>
      <c r="C803" s="97"/>
      <c r="D803" s="97"/>
      <c r="E803" s="97"/>
      <c r="F803" s="97"/>
      <c r="G803" s="97"/>
      <c r="H803" s="97"/>
      <c r="I803" s="97"/>
      <c r="J803" s="97"/>
      <c r="K803" s="97"/>
      <c r="L803" s="97"/>
      <c r="M803" s="97"/>
      <c r="N803" s="97"/>
      <c r="O803" s="97"/>
      <c r="P803" s="97"/>
      <c r="Q803" s="97"/>
      <c r="R803" s="97"/>
      <c r="S803" s="97"/>
      <c r="T803" s="97"/>
      <c r="U803" s="97"/>
      <c r="V803" s="97"/>
      <c r="W803" s="97"/>
      <c r="X803" s="97"/>
      <c r="Y803" s="97"/>
    </row>
    <row r="804" spans="1:25" ht="14.25">
      <c r="A804" s="97"/>
      <c r="B804" s="97"/>
      <c r="C804" s="97"/>
      <c r="D804" s="97"/>
      <c r="E804" s="97"/>
      <c r="F804" s="97"/>
      <c r="G804" s="97"/>
      <c r="H804" s="97"/>
      <c r="I804" s="97"/>
      <c r="J804" s="97"/>
      <c r="K804" s="97"/>
      <c r="L804" s="97"/>
      <c r="M804" s="97"/>
      <c r="N804" s="97"/>
      <c r="O804" s="97"/>
      <c r="P804" s="97"/>
      <c r="Q804" s="97"/>
      <c r="R804" s="97"/>
      <c r="S804" s="97"/>
      <c r="T804" s="97"/>
      <c r="U804" s="97"/>
      <c r="V804" s="97"/>
      <c r="W804" s="97"/>
      <c r="X804" s="97"/>
      <c r="Y804" s="97"/>
    </row>
    <row r="805" spans="1:25" ht="14.25">
      <c r="A805" s="97"/>
      <c r="B805" s="97"/>
      <c r="C805" s="97"/>
      <c r="D805" s="97"/>
      <c r="E805" s="97"/>
      <c r="F805" s="97"/>
      <c r="G805" s="97"/>
      <c r="H805" s="97"/>
      <c r="I805" s="97"/>
      <c r="J805" s="97"/>
      <c r="K805" s="97"/>
      <c r="L805" s="97"/>
      <c r="M805" s="97"/>
      <c r="N805" s="97"/>
      <c r="O805" s="97"/>
      <c r="P805" s="97"/>
      <c r="Q805" s="97"/>
      <c r="R805" s="97"/>
      <c r="S805" s="97"/>
      <c r="T805" s="97"/>
      <c r="U805" s="97"/>
      <c r="V805" s="97"/>
      <c r="W805" s="97"/>
      <c r="X805" s="97"/>
      <c r="Y805" s="97"/>
    </row>
    <row r="806" spans="1:25" ht="14.25">
      <c r="A806" s="97"/>
      <c r="B806" s="97"/>
      <c r="C806" s="97"/>
      <c r="D806" s="97"/>
      <c r="E806" s="97"/>
      <c r="F806" s="97"/>
      <c r="G806" s="97"/>
      <c r="H806" s="97"/>
      <c r="I806" s="97"/>
      <c r="J806" s="97"/>
      <c r="K806" s="97"/>
      <c r="L806" s="97"/>
      <c r="M806" s="97"/>
      <c r="N806" s="97"/>
      <c r="O806" s="97"/>
      <c r="P806" s="97"/>
      <c r="Q806" s="97"/>
      <c r="R806" s="97"/>
      <c r="S806" s="97"/>
      <c r="T806" s="97"/>
      <c r="U806" s="97"/>
      <c r="V806" s="97"/>
      <c r="W806" s="97"/>
      <c r="X806" s="97"/>
      <c r="Y806" s="97"/>
    </row>
    <row r="807" spans="1:25" ht="14.25">
      <c r="A807" s="97"/>
      <c r="B807" s="97"/>
      <c r="C807" s="97"/>
      <c r="D807" s="97"/>
      <c r="E807" s="97"/>
      <c r="F807" s="97"/>
      <c r="G807" s="97"/>
      <c r="H807" s="97"/>
      <c r="I807" s="97"/>
      <c r="J807" s="97"/>
      <c r="K807" s="97"/>
      <c r="L807" s="97"/>
      <c r="M807" s="97"/>
      <c r="N807" s="97"/>
      <c r="O807" s="97"/>
      <c r="P807" s="97"/>
      <c r="Q807" s="97"/>
      <c r="R807" s="97"/>
      <c r="S807" s="97"/>
      <c r="T807" s="97"/>
      <c r="U807" s="97"/>
      <c r="V807" s="97"/>
      <c r="W807" s="97"/>
      <c r="X807" s="97"/>
      <c r="Y807" s="97"/>
    </row>
    <row r="808" spans="1:25" ht="14.25">
      <c r="A808" s="97"/>
      <c r="B808" s="97"/>
      <c r="C808" s="97"/>
      <c r="D808" s="97"/>
      <c r="E808" s="97"/>
      <c r="F808" s="97"/>
      <c r="G808" s="97"/>
      <c r="H808" s="97"/>
      <c r="I808" s="97"/>
      <c r="J808" s="97"/>
      <c r="K808" s="97"/>
      <c r="L808" s="97"/>
      <c r="M808" s="97"/>
      <c r="N808" s="97"/>
      <c r="O808" s="97"/>
      <c r="P808" s="97"/>
      <c r="Q808" s="97"/>
      <c r="R808" s="97"/>
      <c r="S808" s="97"/>
      <c r="T808" s="97"/>
      <c r="U808" s="97"/>
      <c r="V808" s="97"/>
      <c r="W808" s="97"/>
      <c r="X808" s="97"/>
      <c r="Y808" s="97"/>
    </row>
    <row r="809" spans="1:25" ht="14.25">
      <c r="A809" s="97"/>
      <c r="B809" s="97"/>
      <c r="C809" s="97"/>
      <c r="D809" s="97"/>
      <c r="E809" s="97"/>
      <c r="F809" s="97"/>
      <c r="G809" s="97"/>
      <c r="H809" s="97"/>
      <c r="I809" s="97"/>
      <c r="J809" s="97"/>
      <c r="K809" s="97"/>
      <c r="L809" s="97"/>
      <c r="M809" s="97"/>
      <c r="N809" s="97"/>
      <c r="O809" s="97"/>
      <c r="P809" s="97"/>
      <c r="Q809" s="97"/>
      <c r="R809" s="97"/>
      <c r="S809" s="97"/>
      <c r="T809" s="97"/>
      <c r="U809" s="97"/>
      <c r="V809" s="97"/>
      <c r="W809" s="97"/>
      <c r="X809" s="97"/>
      <c r="Y809" s="97"/>
    </row>
    <row r="810" spans="1:25" ht="14.25">
      <c r="A810" s="97"/>
      <c r="B810" s="97"/>
      <c r="C810" s="97"/>
      <c r="D810" s="97"/>
      <c r="E810" s="97"/>
      <c r="F810" s="97"/>
      <c r="G810" s="97"/>
      <c r="H810" s="97"/>
      <c r="I810" s="97"/>
      <c r="J810" s="97"/>
      <c r="K810" s="97"/>
      <c r="L810" s="97"/>
      <c r="M810" s="97"/>
      <c r="N810" s="97"/>
      <c r="O810" s="97"/>
      <c r="P810" s="97"/>
      <c r="Q810" s="97"/>
      <c r="R810" s="97"/>
      <c r="S810" s="97"/>
      <c r="T810" s="97"/>
      <c r="U810" s="97"/>
      <c r="V810" s="97"/>
      <c r="W810" s="97"/>
      <c r="X810" s="97"/>
      <c r="Y810" s="97"/>
    </row>
    <row r="811" spans="1:25" ht="14.25">
      <c r="A811" s="97"/>
      <c r="B811" s="97"/>
      <c r="C811" s="97"/>
      <c r="D811" s="97"/>
      <c r="E811" s="97"/>
      <c r="F811" s="97"/>
      <c r="G811" s="97"/>
      <c r="H811" s="97"/>
      <c r="I811" s="97"/>
      <c r="J811" s="97"/>
      <c r="K811" s="97"/>
      <c r="L811" s="97"/>
      <c r="M811" s="97"/>
      <c r="N811" s="97"/>
      <c r="O811" s="97"/>
      <c r="P811" s="97"/>
      <c r="Q811" s="97"/>
      <c r="R811" s="97"/>
      <c r="S811" s="97"/>
      <c r="T811" s="97"/>
      <c r="U811" s="97"/>
      <c r="V811" s="97"/>
      <c r="W811" s="97"/>
      <c r="X811" s="97"/>
      <c r="Y811" s="97"/>
    </row>
    <row r="812" spans="1:25" ht="14.25">
      <c r="A812" s="97"/>
      <c r="B812" s="97"/>
      <c r="C812" s="97"/>
      <c r="D812" s="97"/>
      <c r="E812" s="97"/>
      <c r="F812" s="97"/>
      <c r="G812" s="97"/>
      <c r="H812" s="97"/>
      <c r="I812" s="97"/>
      <c r="J812" s="97"/>
      <c r="K812" s="97"/>
      <c r="L812" s="97"/>
      <c r="M812" s="97"/>
      <c r="N812" s="97"/>
      <c r="O812" s="97"/>
      <c r="P812" s="97"/>
      <c r="Q812" s="97"/>
      <c r="R812" s="97"/>
      <c r="S812" s="97"/>
      <c r="T812" s="97"/>
      <c r="U812" s="97"/>
      <c r="V812" s="97"/>
      <c r="W812" s="97"/>
      <c r="X812" s="97"/>
      <c r="Y812" s="97"/>
    </row>
    <row r="813" spans="1:25" ht="14.25">
      <c r="A813" s="97"/>
      <c r="B813" s="97"/>
      <c r="C813" s="97"/>
      <c r="D813" s="97"/>
      <c r="E813" s="97"/>
      <c r="F813" s="97"/>
      <c r="G813" s="97"/>
      <c r="H813" s="97"/>
      <c r="I813" s="97"/>
      <c r="J813" s="97"/>
      <c r="K813" s="97"/>
      <c r="L813" s="97"/>
      <c r="M813" s="97"/>
      <c r="N813" s="97"/>
      <c r="O813" s="97"/>
      <c r="P813" s="97"/>
      <c r="Q813" s="97"/>
      <c r="R813" s="97"/>
      <c r="S813" s="97"/>
      <c r="T813" s="97"/>
      <c r="U813" s="97"/>
      <c r="V813" s="97"/>
      <c r="W813" s="97"/>
      <c r="X813" s="97"/>
      <c r="Y813" s="97"/>
    </row>
    <row r="814" spans="1:25" ht="14.25">
      <c r="A814" s="97"/>
      <c r="B814" s="97"/>
      <c r="C814" s="97"/>
      <c r="D814" s="97"/>
      <c r="E814" s="97"/>
      <c r="F814" s="97"/>
      <c r="G814" s="97"/>
      <c r="H814" s="97"/>
      <c r="I814" s="97"/>
      <c r="J814" s="97"/>
      <c r="K814" s="97"/>
      <c r="L814" s="97"/>
      <c r="M814" s="97"/>
      <c r="N814" s="97"/>
      <c r="O814" s="97"/>
      <c r="P814" s="97"/>
      <c r="Q814" s="97"/>
      <c r="R814" s="97"/>
      <c r="S814" s="97"/>
      <c r="T814" s="97"/>
      <c r="U814" s="97"/>
      <c r="V814" s="97"/>
      <c r="W814" s="97"/>
      <c r="X814" s="97"/>
      <c r="Y814" s="97"/>
    </row>
    <row r="815" spans="1:25" ht="14.25">
      <c r="A815" s="97"/>
      <c r="B815" s="97"/>
      <c r="C815" s="97"/>
      <c r="D815" s="97"/>
      <c r="E815" s="97"/>
      <c r="F815" s="97"/>
      <c r="G815" s="97"/>
      <c r="H815" s="97"/>
      <c r="I815" s="97"/>
      <c r="J815" s="97"/>
      <c r="K815" s="97"/>
      <c r="L815" s="97"/>
      <c r="M815" s="97"/>
      <c r="N815" s="97"/>
      <c r="O815" s="97"/>
      <c r="P815" s="97"/>
      <c r="Q815" s="97"/>
      <c r="R815" s="97"/>
      <c r="S815" s="97"/>
      <c r="T815" s="97"/>
      <c r="U815" s="97"/>
      <c r="V815" s="97"/>
      <c r="W815" s="97"/>
      <c r="X815" s="97"/>
      <c r="Y815" s="97"/>
    </row>
    <row r="816" spans="1:25" ht="14.25">
      <c r="A816" s="97"/>
      <c r="B816" s="97"/>
      <c r="C816" s="97"/>
      <c r="D816" s="97"/>
      <c r="E816" s="97"/>
      <c r="F816" s="97"/>
      <c r="G816" s="97"/>
      <c r="H816" s="97"/>
      <c r="I816" s="97"/>
      <c r="J816" s="97"/>
      <c r="K816" s="97"/>
      <c r="L816" s="97"/>
      <c r="M816" s="97"/>
      <c r="N816" s="97"/>
      <c r="O816" s="97"/>
      <c r="P816" s="97"/>
      <c r="Q816" s="97"/>
      <c r="R816" s="97"/>
      <c r="S816" s="97"/>
      <c r="T816" s="97"/>
      <c r="U816" s="97"/>
      <c r="V816" s="97"/>
      <c r="W816" s="97"/>
      <c r="X816" s="97"/>
      <c r="Y816" s="97"/>
    </row>
    <row r="817" spans="1:25" ht="14.25">
      <c r="A817" s="97"/>
      <c r="B817" s="97"/>
      <c r="C817" s="97"/>
      <c r="D817" s="97"/>
      <c r="E817" s="97"/>
      <c r="F817" s="97"/>
      <c r="G817" s="97"/>
      <c r="H817" s="97"/>
      <c r="I817" s="97"/>
      <c r="J817" s="97"/>
      <c r="K817" s="97"/>
      <c r="L817" s="97"/>
      <c r="M817" s="97"/>
      <c r="N817" s="97"/>
      <c r="O817" s="97"/>
      <c r="P817" s="97"/>
      <c r="Q817" s="97"/>
      <c r="R817" s="97"/>
      <c r="S817" s="97"/>
      <c r="T817" s="97"/>
      <c r="U817" s="97"/>
      <c r="V817" s="97"/>
      <c r="W817" s="97"/>
      <c r="X817" s="97"/>
      <c r="Y817" s="97"/>
    </row>
    <row r="818" spans="1:25" ht="14.25">
      <c r="A818" s="97"/>
      <c r="B818" s="97"/>
      <c r="C818" s="97"/>
      <c r="D818" s="97"/>
      <c r="E818" s="97"/>
      <c r="F818" s="97"/>
      <c r="G818" s="97"/>
      <c r="H818" s="97"/>
      <c r="I818" s="97"/>
      <c r="J818" s="97"/>
      <c r="K818" s="97"/>
      <c r="L818" s="97"/>
      <c r="M818" s="97"/>
      <c r="N818" s="97"/>
      <c r="O818" s="97"/>
      <c r="P818" s="97"/>
      <c r="Q818" s="97"/>
      <c r="R818" s="97"/>
      <c r="S818" s="97"/>
      <c r="T818" s="97"/>
      <c r="U818" s="97"/>
      <c r="V818" s="97"/>
      <c r="W818" s="97"/>
      <c r="X818" s="97"/>
      <c r="Y818" s="97"/>
    </row>
    <row r="819" spans="1:25" ht="14.25">
      <c r="A819" s="97"/>
      <c r="B819" s="97"/>
      <c r="C819" s="97"/>
      <c r="D819" s="97"/>
      <c r="E819" s="97"/>
      <c r="F819" s="97"/>
      <c r="G819" s="97"/>
      <c r="H819" s="97"/>
      <c r="I819" s="97"/>
      <c r="J819" s="97"/>
      <c r="K819" s="97"/>
      <c r="L819" s="97"/>
      <c r="M819" s="97"/>
      <c r="N819" s="97"/>
      <c r="O819" s="97"/>
      <c r="P819" s="97"/>
      <c r="Q819" s="97"/>
      <c r="R819" s="97"/>
      <c r="S819" s="97"/>
      <c r="T819" s="97"/>
      <c r="U819" s="97"/>
      <c r="V819" s="97"/>
      <c r="W819" s="97"/>
      <c r="X819" s="97"/>
      <c r="Y819" s="97"/>
    </row>
    <row r="820" spans="1:25" ht="14.25">
      <c r="A820" s="97"/>
      <c r="B820" s="97"/>
      <c r="C820" s="97"/>
      <c r="D820" s="97"/>
      <c r="E820" s="97"/>
      <c r="F820" s="97"/>
      <c r="G820" s="97"/>
      <c r="H820" s="97"/>
      <c r="I820" s="97"/>
      <c r="J820" s="97"/>
      <c r="K820" s="97"/>
      <c r="L820" s="97"/>
      <c r="M820" s="97"/>
      <c r="N820" s="97"/>
      <c r="O820" s="97"/>
      <c r="P820" s="97"/>
      <c r="Q820" s="97"/>
      <c r="R820" s="97"/>
      <c r="S820" s="97"/>
      <c r="T820" s="97"/>
      <c r="U820" s="97"/>
      <c r="V820" s="97"/>
      <c r="W820" s="97"/>
      <c r="X820" s="97"/>
      <c r="Y820" s="97"/>
    </row>
    <row r="821" spans="1:25" ht="14.25">
      <c r="A821" s="97"/>
      <c r="B821" s="97"/>
      <c r="C821" s="97"/>
      <c r="D821" s="97"/>
      <c r="E821" s="97"/>
      <c r="F821" s="97"/>
      <c r="G821" s="97"/>
      <c r="H821" s="97"/>
      <c r="I821" s="97"/>
      <c r="J821" s="97"/>
      <c r="K821" s="97"/>
      <c r="L821" s="97"/>
      <c r="M821" s="97"/>
      <c r="N821" s="97"/>
      <c r="O821" s="97"/>
      <c r="P821" s="97"/>
      <c r="Q821" s="97"/>
      <c r="R821" s="97"/>
      <c r="S821" s="97"/>
      <c r="T821" s="97"/>
      <c r="U821" s="97"/>
      <c r="V821" s="97"/>
      <c r="W821" s="97"/>
      <c r="X821" s="97"/>
      <c r="Y821" s="97"/>
    </row>
    <row r="822" spans="1:25" ht="14.25">
      <c r="A822" s="97"/>
      <c r="B822" s="97"/>
      <c r="C822" s="97"/>
      <c r="D822" s="97"/>
      <c r="E822" s="97"/>
      <c r="F822" s="97"/>
      <c r="G822" s="97"/>
      <c r="H822" s="97"/>
      <c r="I822" s="97"/>
      <c r="J822" s="97"/>
      <c r="K822" s="97"/>
      <c r="L822" s="97"/>
      <c r="M822" s="97"/>
      <c r="N822" s="97"/>
      <c r="O822" s="97"/>
      <c r="P822" s="97"/>
      <c r="Q822" s="97"/>
      <c r="R822" s="97"/>
      <c r="S822" s="97"/>
      <c r="T822" s="97"/>
      <c r="U822" s="97"/>
      <c r="V822" s="97"/>
      <c r="W822" s="97"/>
      <c r="X822" s="97"/>
      <c r="Y822" s="97"/>
    </row>
    <row r="823" spans="1:25" ht="14.25">
      <c r="A823" s="97"/>
      <c r="B823" s="97"/>
      <c r="C823" s="97"/>
      <c r="D823" s="97"/>
      <c r="E823" s="97"/>
      <c r="F823" s="97"/>
      <c r="G823" s="97"/>
      <c r="H823" s="97"/>
      <c r="I823" s="97"/>
      <c r="J823" s="97"/>
      <c r="K823" s="97"/>
      <c r="L823" s="97"/>
      <c r="M823" s="97"/>
      <c r="N823" s="97"/>
      <c r="O823" s="97"/>
      <c r="P823" s="97"/>
      <c r="Q823" s="97"/>
      <c r="R823" s="97"/>
      <c r="S823" s="97"/>
      <c r="T823" s="97"/>
      <c r="U823" s="97"/>
      <c r="V823" s="97"/>
      <c r="W823" s="97"/>
      <c r="X823" s="97"/>
      <c r="Y823" s="97"/>
    </row>
    <row r="824" spans="1:25" ht="14.25">
      <c r="A824" s="97"/>
      <c r="B824" s="97"/>
      <c r="C824" s="97"/>
      <c r="D824" s="97"/>
      <c r="E824" s="97"/>
      <c r="F824" s="97"/>
      <c r="G824" s="97"/>
      <c r="H824" s="97"/>
      <c r="I824" s="97"/>
      <c r="J824" s="97"/>
      <c r="K824" s="97"/>
      <c r="L824" s="97"/>
      <c r="M824" s="97"/>
      <c r="N824" s="97"/>
      <c r="O824" s="97"/>
      <c r="P824" s="97"/>
      <c r="Q824" s="97"/>
      <c r="R824" s="97"/>
      <c r="S824" s="97"/>
      <c r="T824" s="97"/>
      <c r="U824" s="97"/>
      <c r="V824" s="97"/>
      <c r="W824" s="97"/>
      <c r="X824" s="97"/>
      <c r="Y824" s="97"/>
    </row>
    <row r="825" spans="1:25" ht="14.25">
      <c r="A825" s="97"/>
      <c r="B825" s="97"/>
      <c r="C825" s="97"/>
      <c r="D825" s="97"/>
      <c r="E825" s="97"/>
      <c r="F825" s="97"/>
      <c r="G825" s="97"/>
      <c r="H825" s="97"/>
      <c r="I825" s="97"/>
      <c r="J825" s="97"/>
      <c r="K825" s="97"/>
      <c r="L825" s="97"/>
      <c r="M825" s="97"/>
      <c r="N825" s="97"/>
      <c r="O825" s="97"/>
      <c r="P825" s="97"/>
      <c r="Q825" s="97"/>
      <c r="R825" s="97"/>
      <c r="S825" s="97"/>
      <c r="T825" s="97"/>
      <c r="U825" s="97"/>
      <c r="V825" s="97"/>
      <c r="W825" s="97"/>
      <c r="X825" s="97"/>
      <c r="Y825" s="97"/>
    </row>
    <row r="826" spans="1:25" ht="14.25">
      <c r="A826" s="97"/>
      <c r="B826" s="97"/>
      <c r="C826" s="97"/>
      <c r="D826" s="97"/>
      <c r="E826" s="97"/>
      <c r="F826" s="97"/>
      <c r="G826" s="97"/>
      <c r="H826" s="97"/>
      <c r="I826" s="97"/>
      <c r="J826" s="97"/>
      <c r="K826" s="97"/>
      <c r="L826" s="97"/>
      <c r="M826" s="97"/>
      <c r="N826" s="97"/>
      <c r="O826" s="97"/>
      <c r="P826" s="97"/>
      <c r="Q826" s="97"/>
      <c r="R826" s="97"/>
      <c r="S826" s="97"/>
      <c r="T826" s="97"/>
      <c r="U826" s="97"/>
      <c r="V826" s="97"/>
      <c r="W826" s="97"/>
      <c r="X826" s="97"/>
      <c r="Y826" s="97"/>
    </row>
    <row r="827" spans="1:25" ht="14.25">
      <c r="A827" s="97"/>
      <c r="B827" s="97"/>
      <c r="C827" s="97"/>
      <c r="D827" s="97"/>
      <c r="E827" s="97"/>
      <c r="F827" s="97"/>
      <c r="G827" s="97"/>
      <c r="H827" s="97"/>
      <c r="I827" s="97"/>
      <c r="J827" s="97"/>
      <c r="K827" s="97"/>
      <c r="L827" s="97"/>
      <c r="M827" s="97"/>
      <c r="N827" s="97"/>
      <c r="O827" s="97"/>
      <c r="P827" s="97"/>
      <c r="Q827" s="97"/>
      <c r="R827" s="97"/>
      <c r="S827" s="97"/>
      <c r="T827" s="97"/>
      <c r="U827" s="97"/>
      <c r="V827" s="97"/>
      <c r="W827" s="97"/>
      <c r="X827" s="97"/>
      <c r="Y827" s="97"/>
    </row>
    <row r="828" spans="1:25" ht="14.25">
      <c r="A828" s="97"/>
      <c r="B828" s="97"/>
      <c r="C828" s="97"/>
      <c r="D828" s="97"/>
      <c r="E828" s="97"/>
      <c r="F828" s="97"/>
      <c r="G828" s="97"/>
      <c r="H828" s="97"/>
      <c r="I828" s="97"/>
      <c r="J828" s="97"/>
      <c r="K828" s="97"/>
      <c r="L828" s="97"/>
      <c r="M828" s="97"/>
      <c r="N828" s="97"/>
      <c r="O828" s="97"/>
      <c r="P828" s="97"/>
      <c r="Q828" s="97"/>
      <c r="R828" s="97"/>
      <c r="S828" s="97"/>
      <c r="T828" s="97"/>
      <c r="U828" s="97"/>
      <c r="V828" s="97"/>
      <c r="W828" s="97"/>
      <c r="X828" s="97"/>
      <c r="Y828" s="97"/>
    </row>
    <row r="829" spans="1:25" ht="14.25">
      <c r="A829" s="97"/>
      <c r="B829" s="97"/>
      <c r="C829" s="97"/>
      <c r="D829" s="97"/>
      <c r="E829" s="97"/>
      <c r="F829" s="97"/>
      <c r="G829" s="97"/>
      <c r="H829" s="97"/>
      <c r="I829" s="97"/>
      <c r="J829" s="97"/>
      <c r="K829" s="97"/>
      <c r="L829" s="97"/>
      <c r="M829" s="97"/>
      <c r="N829" s="97"/>
      <c r="O829" s="97"/>
      <c r="P829" s="97"/>
      <c r="Q829" s="97"/>
      <c r="R829" s="97"/>
      <c r="S829" s="97"/>
      <c r="T829" s="97"/>
      <c r="U829" s="97"/>
      <c r="V829" s="97"/>
      <c r="W829" s="97"/>
      <c r="X829" s="97"/>
      <c r="Y829" s="97"/>
    </row>
    <row r="830" spans="1:25" ht="14.25">
      <c r="A830" s="97"/>
      <c r="B830" s="97"/>
      <c r="C830" s="97"/>
      <c r="D830" s="97"/>
      <c r="E830" s="97"/>
      <c r="F830" s="97"/>
      <c r="G830" s="97"/>
      <c r="H830" s="97"/>
      <c r="I830" s="97"/>
      <c r="J830" s="97"/>
      <c r="K830" s="97"/>
      <c r="L830" s="97"/>
      <c r="M830" s="97"/>
      <c r="N830" s="97"/>
      <c r="O830" s="97"/>
      <c r="P830" s="97"/>
      <c r="Q830" s="97"/>
      <c r="R830" s="97"/>
      <c r="S830" s="97"/>
      <c r="T830" s="97"/>
      <c r="U830" s="97"/>
      <c r="V830" s="97"/>
      <c r="W830" s="97"/>
      <c r="X830" s="97"/>
      <c r="Y830" s="97"/>
    </row>
    <row r="831" spans="1:25" ht="14.25">
      <c r="A831" s="97"/>
      <c r="B831" s="97"/>
      <c r="C831" s="97"/>
      <c r="D831" s="97"/>
      <c r="E831" s="97"/>
      <c r="F831" s="97"/>
      <c r="G831" s="97"/>
      <c r="H831" s="97"/>
      <c r="I831" s="97"/>
      <c r="J831" s="97"/>
      <c r="K831" s="97"/>
      <c r="L831" s="97"/>
      <c r="M831" s="97"/>
      <c r="N831" s="97"/>
      <c r="O831" s="97"/>
      <c r="P831" s="97"/>
      <c r="Q831" s="97"/>
      <c r="R831" s="97"/>
      <c r="S831" s="97"/>
      <c r="T831" s="97"/>
      <c r="U831" s="97"/>
      <c r="V831" s="97"/>
      <c r="W831" s="97"/>
      <c r="X831" s="97"/>
      <c r="Y831" s="97"/>
    </row>
    <row r="832" spans="1:25" ht="14.25">
      <c r="A832" s="97"/>
      <c r="B832" s="97"/>
      <c r="C832" s="97"/>
      <c r="D832" s="97"/>
      <c r="E832" s="97"/>
      <c r="F832" s="97"/>
      <c r="G832" s="97"/>
      <c r="H832" s="97"/>
      <c r="I832" s="97"/>
      <c r="J832" s="97"/>
      <c r="K832" s="97"/>
      <c r="L832" s="97"/>
      <c r="M832" s="97"/>
      <c r="N832" s="97"/>
      <c r="O832" s="97"/>
      <c r="P832" s="97"/>
      <c r="Q832" s="97"/>
      <c r="R832" s="97"/>
      <c r="S832" s="97"/>
      <c r="T832" s="97"/>
      <c r="U832" s="97"/>
      <c r="V832" s="97"/>
      <c r="W832" s="97"/>
      <c r="X832" s="97"/>
      <c r="Y832" s="97"/>
    </row>
    <row r="833" spans="1:25" ht="14.25">
      <c r="A833" s="97"/>
      <c r="B833" s="97"/>
      <c r="C833" s="97"/>
      <c r="D833" s="97"/>
      <c r="E833" s="97"/>
      <c r="F833" s="97"/>
      <c r="G833" s="97"/>
      <c r="H833" s="97"/>
      <c r="I833" s="97"/>
      <c r="J833" s="97"/>
      <c r="K833" s="97"/>
      <c r="L833" s="97"/>
      <c r="M833" s="97"/>
      <c r="N833" s="97"/>
      <c r="O833" s="97"/>
      <c r="P833" s="97"/>
      <c r="Q833" s="97"/>
      <c r="R833" s="97"/>
      <c r="S833" s="97"/>
      <c r="T833" s="97"/>
      <c r="U833" s="97"/>
      <c r="V833" s="97"/>
      <c r="W833" s="97"/>
      <c r="X833" s="97"/>
      <c r="Y833" s="97"/>
    </row>
    <row r="834" spans="1:25" ht="14.25">
      <c r="A834" s="97"/>
      <c r="B834" s="97"/>
      <c r="C834" s="97"/>
      <c r="D834" s="97"/>
      <c r="E834" s="97"/>
      <c r="F834" s="97"/>
      <c r="G834" s="97"/>
      <c r="H834" s="97"/>
      <c r="I834" s="97"/>
      <c r="J834" s="97"/>
      <c r="K834" s="97"/>
      <c r="L834" s="97"/>
      <c r="M834" s="97"/>
      <c r="N834" s="97"/>
      <c r="O834" s="97"/>
      <c r="P834" s="97"/>
      <c r="Q834" s="97"/>
      <c r="R834" s="97"/>
      <c r="S834" s="97"/>
      <c r="T834" s="97"/>
      <c r="U834" s="97"/>
      <c r="V834" s="97"/>
      <c r="W834" s="97"/>
      <c r="X834" s="97"/>
      <c r="Y834" s="97"/>
    </row>
    <row r="835" spans="1:25" ht="14.25">
      <c r="A835" s="97"/>
      <c r="B835" s="97"/>
      <c r="C835" s="97"/>
      <c r="D835" s="97"/>
      <c r="E835" s="97"/>
      <c r="F835" s="97"/>
      <c r="G835" s="97"/>
      <c r="H835" s="97"/>
      <c r="I835" s="97"/>
      <c r="J835" s="97"/>
      <c r="K835" s="97"/>
      <c r="L835" s="97"/>
      <c r="M835" s="97"/>
      <c r="N835" s="97"/>
      <c r="O835" s="97"/>
      <c r="P835" s="97"/>
      <c r="Q835" s="97"/>
      <c r="R835" s="97"/>
      <c r="S835" s="97"/>
      <c r="T835" s="97"/>
      <c r="U835" s="97"/>
      <c r="V835" s="97"/>
      <c r="W835" s="97"/>
      <c r="X835" s="97"/>
      <c r="Y835" s="97"/>
    </row>
    <row r="836" spans="1:25" ht="14.25">
      <c r="A836" s="97"/>
      <c r="B836" s="97"/>
      <c r="C836" s="97"/>
      <c r="D836" s="97"/>
      <c r="E836" s="97"/>
      <c r="F836" s="97"/>
      <c r="G836" s="97"/>
      <c r="H836" s="97"/>
      <c r="I836" s="97"/>
      <c r="J836" s="97"/>
      <c r="K836" s="97"/>
      <c r="L836" s="97"/>
      <c r="M836" s="97"/>
      <c r="N836" s="97"/>
      <c r="O836" s="97"/>
      <c r="P836" s="97"/>
      <c r="Q836" s="97"/>
      <c r="R836" s="97"/>
      <c r="S836" s="97"/>
      <c r="T836" s="97"/>
      <c r="U836" s="97"/>
      <c r="V836" s="97"/>
      <c r="W836" s="97"/>
      <c r="X836" s="97"/>
      <c r="Y836" s="97"/>
    </row>
    <row r="837" spans="1:25" ht="14.25">
      <c r="A837" s="97"/>
      <c r="B837" s="97"/>
      <c r="C837" s="97"/>
      <c r="D837" s="97"/>
      <c r="E837" s="97"/>
      <c r="F837" s="97"/>
      <c r="G837" s="97"/>
      <c r="H837" s="97"/>
      <c r="I837" s="97"/>
      <c r="J837" s="97"/>
      <c r="K837" s="97"/>
      <c r="L837" s="97"/>
      <c r="M837" s="97"/>
      <c r="N837" s="97"/>
      <c r="O837" s="97"/>
      <c r="P837" s="97"/>
      <c r="Q837" s="97"/>
      <c r="R837" s="97"/>
      <c r="S837" s="97"/>
      <c r="T837" s="97"/>
      <c r="U837" s="97"/>
      <c r="V837" s="97"/>
      <c r="W837" s="97"/>
      <c r="X837" s="97"/>
      <c r="Y837" s="97"/>
    </row>
    <row r="838" spans="1:25" ht="14.25">
      <c r="A838" s="97"/>
      <c r="B838" s="97"/>
      <c r="C838" s="97"/>
      <c r="D838" s="97"/>
      <c r="E838" s="97"/>
      <c r="F838" s="97"/>
      <c r="G838" s="97"/>
      <c r="H838" s="97"/>
      <c r="I838" s="97"/>
      <c r="J838" s="97"/>
      <c r="K838" s="97"/>
      <c r="L838" s="97"/>
      <c r="M838" s="97"/>
      <c r="N838" s="97"/>
      <c r="O838" s="97"/>
      <c r="P838" s="97"/>
      <c r="Q838" s="97"/>
      <c r="R838" s="97"/>
      <c r="S838" s="97"/>
      <c r="T838" s="97"/>
      <c r="U838" s="97"/>
      <c r="V838" s="97"/>
      <c r="W838" s="97"/>
      <c r="X838" s="97"/>
      <c r="Y838" s="97"/>
    </row>
    <row r="839" spans="1:25" ht="14.25">
      <c r="A839" s="97"/>
      <c r="B839" s="97"/>
      <c r="C839" s="97"/>
      <c r="D839" s="97"/>
      <c r="E839" s="97"/>
      <c r="F839" s="97"/>
      <c r="G839" s="97"/>
      <c r="H839" s="97"/>
      <c r="I839" s="97"/>
      <c r="J839" s="97"/>
      <c r="K839" s="97"/>
      <c r="L839" s="97"/>
      <c r="M839" s="97"/>
      <c r="N839" s="97"/>
      <c r="O839" s="97"/>
      <c r="P839" s="97"/>
      <c r="Q839" s="97"/>
      <c r="R839" s="97"/>
      <c r="S839" s="97"/>
      <c r="T839" s="97"/>
      <c r="U839" s="97"/>
      <c r="V839" s="97"/>
      <c r="W839" s="97"/>
      <c r="X839" s="97"/>
      <c r="Y839" s="97"/>
    </row>
    <row r="840" spans="1:25" ht="14.25">
      <c r="A840" s="97"/>
      <c r="B840" s="97"/>
      <c r="C840" s="97"/>
      <c r="D840" s="97"/>
      <c r="E840" s="97"/>
      <c r="F840" s="97"/>
      <c r="G840" s="97"/>
      <c r="H840" s="97"/>
      <c r="I840" s="97"/>
      <c r="J840" s="97"/>
      <c r="K840" s="97"/>
      <c r="L840" s="97"/>
      <c r="M840" s="97"/>
      <c r="N840" s="97"/>
      <c r="O840" s="97"/>
      <c r="P840" s="97"/>
      <c r="Q840" s="97"/>
      <c r="R840" s="97"/>
      <c r="S840" s="97"/>
      <c r="T840" s="97"/>
      <c r="U840" s="97"/>
      <c r="V840" s="97"/>
      <c r="W840" s="97"/>
      <c r="X840" s="97"/>
      <c r="Y840" s="97"/>
    </row>
    <row r="841" spans="1:25" ht="14.25">
      <c r="A841" s="97"/>
      <c r="B841" s="97"/>
      <c r="C841" s="97"/>
      <c r="D841" s="97"/>
      <c r="E841" s="97"/>
      <c r="F841" s="97"/>
      <c r="G841" s="97"/>
      <c r="H841" s="97"/>
      <c r="I841" s="97"/>
      <c r="J841" s="97"/>
      <c r="K841" s="97"/>
      <c r="L841" s="97"/>
      <c r="M841" s="97"/>
      <c r="N841" s="97"/>
      <c r="O841" s="97"/>
      <c r="P841" s="97"/>
      <c r="Q841" s="97"/>
      <c r="R841" s="97"/>
      <c r="S841" s="97"/>
      <c r="T841" s="97"/>
      <c r="U841" s="97"/>
      <c r="V841" s="97"/>
      <c r="W841" s="97"/>
      <c r="X841" s="97"/>
      <c r="Y841" s="97"/>
    </row>
    <row r="842" spans="1:25" ht="14.25">
      <c r="A842" s="97"/>
      <c r="B842" s="97"/>
      <c r="C842" s="97"/>
      <c r="D842" s="97"/>
      <c r="E842" s="97"/>
      <c r="F842" s="97"/>
      <c r="G842" s="97"/>
      <c r="H842" s="97"/>
      <c r="I842" s="97"/>
      <c r="J842" s="97"/>
      <c r="K842" s="97"/>
      <c r="L842" s="97"/>
      <c r="M842" s="97"/>
      <c r="N842" s="97"/>
      <c r="O842" s="97"/>
      <c r="P842" s="97"/>
      <c r="Q842" s="97"/>
      <c r="R842" s="97"/>
      <c r="S842" s="97"/>
      <c r="T842" s="97"/>
      <c r="U842" s="97"/>
      <c r="V842" s="97"/>
      <c r="W842" s="97"/>
      <c r="X842" s="97"/>
      <c r="Y842" s="97"/>
    </row>
    <row r="843" spans="1:25" ht="14.25">
      <c r="A843" s="97"/>
      <c r="B843" s="97"/>
      <c r="C843" s="97"/>
      <c r="D843" s="97"/>
      <c r="E843" s="97"/>
      <c r="F843" s="97"/>
      <c r="G843" s="97"/>
      <c r="H843" s="97"/>
      <c r="I843" s="97"/>
      <c r="J843" s="97"/>
      <c r="K843" s="97"/>
      <c r="L843" s="97"/>
      <c r="M843" s="97"/>
      <c r="N843" s="97"/>
      <c r="O843" s="97"/>
      <c r="P843" s="97"/>
      <c r="Q843" s="97"/>
      <c r="R843" s="97"/>
      <c r="S843" s="97"/>
      <c r="T843" s="97"/>
      <c r="U843" s="97"/>
      <c r="V843" s="97"/>
      <c r="W843" s="97"/>
      <c r="X843" s="97"/>
      <c r="Y843" s="97"/>
    </row>
    <row r="844" spans="1:25" ht="14.25">
      <c r="A844" s="97"/>
      <c r="B844" s="97"/>
      <c r="C844" s="97"/>
      <c r="D844" s="97"/>
      <c r="E844" s="97"/>
      <c r="F844" s="97"/>
      <c r="G844" s="97"/>
      <c r="H844" s="97"/>
      <c r="I844" s="97"/>
      <c r="J844" s="97"/>
      <c r="K844" s="97"/>
      <c r="L844" s="97"/>
      <c r="M844" s="97"/>
      <c r="N844" s="97"/>
      <c r="O844" s="97"/>
      <c r="P844" s="97"/>
      <c r="Q844" s="97"/>
      <c r="R844" s="97"/>
      <c r="S844" s="97"/>
      <c r="T844" s="97"/>
      <c r="U844" s="97"/>
      <c r="V844" s="97"/>
      <c r="W844" s="97"/>
      <c r="X844" s="97"/>
      <c r="Y844" s="97"/>
    </row>
    <row r="845" spans="1:25" ht="14.25">
      <c r="A845" s="97"/>
      <c r="B845" s="97"/>
      <c r="C845" s="97"/>
      <c r="D845" s="97"/>
      <c r="E845" s="97"/>
      <c r="F845" s="97"/>
      <c r="G845" s="97"/>
      <c r="H845" s="97"/>
      <c r="I845" s="97"/>
      <c r="J845" s="97"/>
      <c r="K845" s="97"/>
      <c r="L845" s="97"/>
      <c r="M845" s="97"/>
      <c r="N845" s="97"/>
      <c r="O845" s="97"/>
      <c r="P845" s="97"/>
      <c r="Q845" s="97"/>
      <c r="R845" s="97"/>
      <c r="S845" s="97"/>
      <c r="T845" s="97"/>
      <c r="U845" s="97"/>
      <c r="V845" s="97"/>
      <c r="W845" s="97"/>
      <c r="X845" s="97"/>
      <c r="Y845" s="97"/>
    </row>
    <row r="846" spans="1:25" ht="14.25">
      <c r="A846" s="97"/>
      <c r="B846" s="97"/>
      <c r="C846" s="97"/>
      <c r="D846" s="97"/>
      <c r="E846" s="97"/>
      <c r="F846" s="97"/>
      <c r="G846" s="97"/>
      <c r="H846" s="97"/>
      <c r="I846" s="97"/>
      <c r="J846" s="97"/>
      <c r="K846" s="97"/>
      <c r="L846" s="97"/>
      <c r="M846" s="97"/>
      <c r="N846" s="97"/>
      <c r="O846" s="97"/>
      <c r="P846" s="97"/>
      <c r="Q846" s="97"/>
      <c r="R846" s="97"/>
      <c r="S846" s="97"/>
      <c r="T846" s="97"/>
      <c r="U846" s="97"/>
      <c r="V846" s="97"/>
      <c r="W846" s="97"/>
      <c r="X846" s="97"/>
      <c r="Y846" s="97"/>
    </row>
    <row r="847" spans="1:25" ht="14.25">
      <c r="A847" s="97"/>
      <c r="B847" s="97"/>
      <c r="C847" s="97"/>
      <c r="D847" s="97"/>
      <c r="E847" s="97"/>
      <c r="F847" s="97"/>
      <c r="G847" s="97"/>
      <c r="H847" s="97"/>
      <c r="I847" s="97"/>
      <c r="J847" s="97"/>
      <c r="K847" s="97"/>
      <c r="L847" s="97"/>
      <c r="M847" s="97"/>
      <c r="N847" s="97"/>
      <c r="O847" s="97"/>
      <c r="P847" s="97"/>
      <c r="Q847" s="97"/>
      <c r="R847" s="97"/>
      <c r="S847" s="97"/>
      <c r="T847" s="97"/>
      <c r="U847" s="97"/>
      <c r="V847" s="97"/>
      <c r="W847" s="97"/>
      <c r="X847" s="97"/>
      <c r="Y847" s="97"/>
    </row>
    <row r="848" spans="1:25" ht="14.25">
      <c r="A848" s="97"/>
      <c r="B848" s="97"/>
      <c r="C848" s="97"/>
      <c r="D848" s="97"/>
      <c r="E848" s="97"/>
      <c r="F848" s="97"/>
      <c r="G848" s="97"/>
      <c r="H848" s="97"/>
      <c r="I848" s="97"/>
      <c r="J848" s="97"/>
      <c r="K848" s="97"/>
      <c r="L848" s="97"/>
      <c r="M848" s="97"/>
      <c r="N848" s="97"/>
      <c r="O848" s="97"/>
      <c r="P848" s="97"/>
      <c r="Q848" s="97"/>
      <c r="R848" s="97"/>
      <c r="S848" s="97"/>
      <c r="T848" s="97"/>
      <c r="U848" s="97"/>
      <c r="V848" s="97"/>
      <c r="W848" s="97"/>
      <c r="X848" s="97"/>
      <c r="Y848" s="97"/>
    </row>
    <row r="849" spans="1:25" ht="14.25">
      <c r="A849" s="97"/>
      <c r="B849" s="97"/>
      <c r="C849" s="97"/>
      <c r="D849" s="97"/>
      <c r="E849" s="97"/>
      <c r="F849" s="97"/>
      <c r="G849" s="97"/>
      <c r="H849" s="97"/>
      <c r="I849" s="97"/>
      <c r="J849" s="97"/>
      <c r="K849" s="97"/>
      <c r="L849" s="97"/>
      <c r="M849" s="97"/>
      <c r="N849" s="97"/>
      <c r="O849" s="97"/>
      <c r="P849" s="97"/>
      <c r="Q849" s="97"/>
      <c r="R849" s="97"/>
      <c r="S849" s="97"/>
      <c r="T849" s="97"/>
      <c r="U849" s="97"/>
      <c r="V849" s="97"/>
      <c r="W849" s="97"/>
      <c r="X849" s="97"/>
      <c r="Y849" s="97"/>
    </row>
    <row r="850" spans="1:25" ht="14.25">
      <c r="A850" s="97"/>
      <c r="B850" s="97"/>
      <c r="C850" s="97"/>
      <c r="D850" s="97"/>
      <c r="E850" s="97"/>
      <c r="F850" s="97"/>
      <c r="G850" s="97"/>
      <c r="H850" s="97"/>
      <c r="I850" s="97"/>
      <c r="J850" s="97"/>
      <c r="K850" s="97"/>
      <c r="L850" s="97"/>
      <c r="M850" s="97"/>
      <c r="N850" s="97"/>
      <c r="O850" s="97"/>
      <c r="P850" s="97"/>
      <c r="Q850" s="97"/>
      <c r="R850" s="97"/>
      <c r="S850" s="97"/>
      <c r="T850" s="97"/>
      <c r="U850" s="97"/>
      <c r="V850" s="97"/>
      <c r="W850" s="97"/>
      <c r="X850" s="97"/>
      <c r="Y850" s="97"/>
    </row>
    <row r="851" spans="1:25" ht="14.25">
      <c r="A851" s="97"/>
      <c r="B851" s="97"/>
      <c r="C851" s="97"/>
      <c r="D851" s="97"/>
      <c r="E851" s="97"/>
      <c r="F851" s="97"/>
      <c r="G851" s="97"/>
      <c r="H851" s="97"/>
      <c r="I851" s="97"/>
      <c r="J851" s="97"/>
      <c r="K851" s="97"/>
      <c r="L851" s="97"/>
      <c r="M851" s="97"/>
      <c r="N851" s="97"/>
      <c r="O851" s="97"/>
      <c r="P851" s="97"/>
      <c r="Q851" s="97"/>
      <c r="R851" s="97"/>
      <c r="S851" s="97"/>
      <c r="T851" s="97"/>
      <c r="U851" s="97"/>
      <c r="V851" s="97"/>
      <c r="W851" s="97"/>
      <c r="X851" s="97"/>
      <c r="Y851" s="97"/>
    </row>
    <row r="852" spans="1:25" ht="14.25">
      <c r="A852" s="97"/>
      <c r="B852" s="97"/>
      <c r="C852" s="97"/>
      <c r="D852" s="97"/>
      <c r="E852" s="97"/>
      <c r="F852" s="97"/>
      <c r="G852" s="97"/>
      <c r="H852" s="97"/>
      <c r="I852" s="97"/>
      <c r="J852" s="97"/>
      <c r="K852" s="97"/>
      <c r="L852" s="97"/>
      <c r="M852" s="97"/>
      <c r="N852" s="97"/>
      <c r="O852" s="97"/>
      <c r="P852" s="97"/>
      <c r="Q852" s="97"/>
      <c r="R852" s="97"/>
      <c r="S852" s="97"/>
      <c r="T852" s="97"/>
      <c r="U852" s="97"/>
      <c r="V852" s="97"/>
      <c r="W852" s="97"/>
      <c r="X852" s="97"/>
      <c r="Y852" s="97"/>
    </row>
    <row r="853" spans="1:25" ht="14.25">
      <c r="A853" s="97"/>
      <c r="B853" s="97"/>
      <c r="C853" s="97"/>
      <c r="D853" s="97"/>
      <c r="E853" s="97"/>
      <c r="F853" s="97"/>
      <c r="G853" s="97"/>
      <c r="H853" s="97"/>
      <c r="I853" s="97"/>
      <c r="J853" s="97"/>
      <c r="K853" s="97"/>
      <c r="L853" s="97"/>
      <c r="M853" s="97"/>
      <c r="N853" s="97"/>
      <c r="O853" s="97"/>
      <c r="P853" s="97"/>
      <c r="Q853" s="97"/>
      <c r="R853" s="97"/>
      <c r="S853" s="97"/>
      <c r="T853" s="97"/>
      <c r="U853" s="97"/>
      <c r="V853" s="97"/>
      <c r="W853" s="97"/>
      <c r="X853" s="97"/>
      <c r="Y853" s="97"/>
    </row>
    <row r="854" spans="1:25" ht="14.25">
      <c r="A854" s="97"/>
      <c r="B854" s="97"/>
      <c r="C854" s="97"/>
      <c r="D854" s="97"/>
      <c r="E854" s="97"/>
      <c r="F854" s="97"/>
      <c r="G854" s="97"/>
      <c r="H854" s="97"/>
      <c r="I854" s="97"/>
      <c r="J854" s="97"/>
      <c r="K854" s="97"/>
      <c r="L854" s="97"/>
      <c r="M854" s="97"/>
      <c r="N854" s="97"/>
      <c r="O854" s="97"/>
      <c r="P854" s="97"/>
      <c r="Q854" s="97"/>
      <c r="R854" s="97"/>
      <c r="S854" s="97"/>
      <c r="T854" s="97"/>
      <c r="U854" s="97"/>
      <c r="V854" s="97"/>
      <c r="W854" s="97"/>
      <c r="X854" s="97"/>
      <c r="Y854" s="97"/>
    </row>
    <row r="855" spans="1:25" ht="14.25">
      <c r="A855" s="97"/>
      <c r="B855" s="97"/>
      <c r="C855" s="97"/>
      <c r="D855" s="97"/>
      <c r="E855" s="97"/>
      <c r="F855" s="97"/>
      <c r="G855" s="97"/>
      <c r="H855" s="97"/>
      <c r="I855" s="97"/>
      <c r="J855" s="97"/>
      <c r="K855" s="97"/>
      <c r="L855" s="97"/>
      <c r="M855" s="97"/>
      <c r="N855" s="97"/>
      <c r="O855" s="97"/>
      <c r="P855" s="97"/>
      <c r="Q855" s="97"/>
      <c r="R855" s="97"/>
      <c r="S855" s="97"/>
      <c r="T855" s="97"/>
      <c r="U855" s="97"/>
      <c r="V855" s="97"/>
      <c r="W855" s="97"/>
      <c r="X855" s="97"/>
      <c r="Y855" s="97"/>
    </row>
    <row r="856" spans="1:25" ht="14.25">
      <c r="A856" s="97"/>
      <c r="B856" s="97"/>
      <c r="C856" s="97"/>
      <c r="D856" s="97"/>
      <c r="E856" s="97"/>
      <c r="F856" s="97"/>
      <c r="G856" s="97"/>
      <c r="H856" s="97"/>
      <c r="I856" s="97"/>
      <c r="J856" s="97"/>
      <c r="K856" s="97"/>
      <c r="L856" s="97"/>
      <c r="M856" s="97"/>
      <c r="N856" s="97"/>
      <c r="O856" s="97"/>
      <c r="P856" s="97"/>
      <c r="Q856" s="97"/>
      <c r="R856" s="97"/>
      <c r="S856" s="97"/>
      <c r="T856" s="97"/>
      <c r="U856" s="97"/>
      <c r="V856" s="97"/>
      <c r="W856" s="97"/>
      <c r="X856" s="97"/>
      <c r="Y856" s="97"/>
    </row>
    <row r="857" spans="1:25" ht="14.25">
      <c r="A857" s="97"/>
      <c r="B857" s="97"/>
      <c r="C857" s="97"/>
      <c r="D857" s="97"/>
      <c r="E857" s="97"/>
      <c r="F857" s="97"/>
      <c r="G857" s="97"/>
      <c r="H857" s="97"/>
      <c r="I857" s="97"/>
      <c r="J857" s="97"/>
      <c r="K857" s="97"/>
      <c r="L857" s="97"/>
      <c r="M857" s="97"/>
      <c r="N857" s="97"/>
      <c r="O857" s="97"/>
      <c r="P857" s="97"/>
      <c r="Q857" s="97"/>
      <c r="R857" s="97"/>
      <c r="S857" s="97"/>
      <c r="T857" s="97"/>
      <c r="U857" s="97"/>
      <c r="V857" s="97"/>
      <c r="W857" s="97"/>
      <c r="X857" s="97"/>
      <c r="Y857" s="97"/>
    </row>
    <row r="858" spans="1:25" ht="14.25">
      <c r="A858" s="97"/>
      <c r="B858" s="97"/>
      <c r="C858" s="97"/>
      <c r="D858" s="97"/>
      <c r="E858" s="97"/>
      <c r="F858" s="97"/>
      <c r="G858" s="97"/>
      <c r="H858" s="97"/>
      <c r="I858" s="97"/>
      <c r="J858" s="97"/>
      <c r="K858" s="97"/>
      <c r="L858" s="97"/>
      <c r="M858" s="97"/>
      <c r="N858" s="97"/>
      <c r="O858" s="97"/>
      <c r="P858" s="97"/>
      <c r="Q858" s="97"/>
      <c r="R858" s="97"/>
      <c r="S858" s="97"/>
      <c r="T858" s="97"/>
      <c r="U858" s="97"/>
      <c r="V858" s="97"/>
      <c r="W858" s="97"/>
      <c r="X858" s="97"/>
      <c r="Y858" s="97"/>
    </row>
    <row r="859" spans="1:25" ht="14.25">
      <c r="A859" s="97"/>
      <c r="B859" s="97"/>
      <c r="C859" s="97"/>
      <c r="D859" s="97"/>
      <c r="E859" s="97"/>
      <c r="F859" s="97"/>
      <c r="G859" s="97"/>
      <c r="H859" s="97"/>
      <c r="I859" s="97"/>
      <c r="J859" s="97"/>
      <c r="K859" s="97"/>
      <c r="L859" s="97"/>
      <c r="M859" s="97"/>
      <c r="N859" s="97"/>
      <c r="O859" s="97"/>
      <c r="P859" s="97"/>
      <c r="Q859" s="97"/>
      <c r="R859" s="97"/>
      <c r="S859" s="97"/>
      <c r="T859" s="97"/>
      <c r="U859" s="97"/>
      <c r="V859" s="97"/>
      <c r="W859" s="97"/>
      <c r="X859" s="97"/>
      <c r="Y859" s="97"/>
    </row>
    <row r="860" spans="1:25" ht="14.25">
      <c r="A860" s="97"/>
      <c r="B860" s="97"/>
      <c r="C860" s="97"/>
      <c r="D860" s="97"/>
      <c r="E860" s="97"/>
      <c r="F860" s="97"/>
      <c r="G860" s="97"/>
      <c r="H860" s="97"/>
      <c r="I860" s="97"/>
      <c r="J860" s="97"/>
      <c r="K860" s="97"/>
      <c r="L860" s="97"/>
      <c r="M860" s="97"/>
      <c r="N860" s="97"/>
      <c r="O860" s="97"/>
      <c r="P860" s="97"/>
      <c r="Q860" s="97"/>
      <c r="R860" s="97"/>
      <c r="S860" s="97"/>
      <c r="T860" s="97"/>
      <c r="U860" s="97"/>
      <c r="V860" s="97"/>
      <c r="W860" s="97"/>
      <c r="X860" s="97"/>
      <c r="Y860" s="97"/>
    </row>
    <row r="861" spans="1:25" ht="14.25">
      <c r="A861" s="97"/>
      <c r="B861" s="97"/>
      <c r="C861" s="97"/>
      <c r="D861" s="97"/>
      <c r="E861" s="97"/>
      <c r="F861" s="97"/>
      <c r="G861" s="97"/>
      <c r="H861" s="97"/>
      <c r="I861" s="97"/>
      <c r="J861" s="97"/>
      <c r="K861" s="97"/>
      <c r="L861" s="97"/>
      <c r="M861" s="97"/>
      <c r="N861" s="97"/>
      <c r="O861" s="97"/>
      <c r="P861" s="97"/>
      <c r="Q861" s="97"/>
      <c r="R861" s="97"/>
      <c r="S861" s="97"/>
      <c r="T861" s="97"/>
      <c r="U861" s="97"/>
      <c r="V861" s="97"/>
      <c r="W861" s="97"/>
      <c r="X861" s="97"/>
      <c r="Y861" s="97"/>
    </row>
    <row r="862" spans="1:25" ht="14.25">
      <c r="A862" s="97"/>
      <c r="B862" s="97"/>
      <c r="C862" s="97"/>
      <c r="D862" s="97"/>
      <c r="E862" s="97"/>
      <c r="F862" s="97"/>
      <c r="G862" s="97"/>
      <c r="H862" s="97"/>
      <c r="I862" s="97"/>
      <c r="J862" s="97"/>
      <c r="K862" s="97"/>
      <c r="L862" s="97"/>
      <c r="M862" s="97"/>
      <c r="N862" s="97"/>
      <c r="O862" s="97"/>
      <c r="P862" s="97"/>
      <c r="Q862" s="97"/>
      <c r="R862" s="97"/>
      <c r="S862" s="97"/>
      <c r="T862" s="97"/>
      <c r="U862" s="97"/>
      <c r="V862" s="97"/>
      <c r="W862" s="97"/>
      <c r="X862" s="97"/>
      <c r="Y862" s="97"/>
    </row>
    <row r="863" spans="1:25" ht="14.25">
      <c r="A863" s="97"/>
      <c r="B863" s="97"/>
      <c r="C863" s="97"/>
      <c r="D863" s="97"/>
      <c r="E863" s="97"/>
      <c r="F863" s="97"/>
      <c r="G863" s="97"/>
      <c r="H863" s="97"/>
      <c r="I863" s="97"/>
      <c r="J863" s="97"/>
      <c r="K863" s="97"/>
      <c r="L863" s="97"/>
      <c r="M863" s="97"/>
      <c r="N863" s="97"/>
      <c r="O863" s="97"/>
      <c r="P863" s="97"/>
      <c r="Q863" s="97"/>
      <c r="R863" s="97"/>
      <c r="S863" s="97"/>
      <c r="T863" s="97"/>
      <c r="U863" s="97"/>
      <c r="V863" s="97"/>
      <c r="W863" s="97"/>
      <c r="X863" s="97"/>
      <c r="Y863" s="97"/>
    </row>
    <row r="864" spans="1:25" ht="14.25">
      <c r="A864" s="97"/>
      <c r="B864" s="97"/>
      <c r="C864" s="97"/>
      <c r="D864" s="97"/>
      <c r="E864" s="97"/>
      <c r="F864" s="97"/>
      <c r="G864" s="97"/>
      <c r="H864" s="97"/>
      <c r="I864" s="97"/>
      <c r="J864" s="97"/>
      <c r="K864" s="97"/>
      <c r="L864" s="97"/>
      <c r="M864" s="97"/>
      <c r="N864" s="97"/>
      <c r="O864" s="97"/>
      <c r="P864" s="97"/>
      <c r="Q864" s="97"/>
      <c r="R864" s="97"/>
      <c r="S864" s="97"/>
      <c r="T864" s="97"/>
      <c r="U864" s="97"/>
      <c r="V864" s="97"/>
      <c r="W864" s="97"/>
      <c r="X864" s="97"/>
      <c r="Y864" s="97"/>
    </row>
    <row r="865" spans="1:25" ht="14.25">
      <c r="A865" s="97"/>
      <c r="B865" s="97"/>
      <c r="C865" s="97"/>
      <c r="D865" s="97"/>
      <c r="E865" s="97"/>
      <c r="F865" s="97"/>
      <c r="G865" s="97"/>
      <c r="H865" s="97"/>
      <c r="I865" s="97"/>
      <c r="J865" s="97"/>
      <c r="K865" s="97"/>
      <c r="L865" s="97"/>
      <c r="M865" s="97"/>
      <c r="N865" s="97"/>
      <c r="O865" s="97"/>
      <c r="P865" s="97"/>
      <c r="Q865" s="97"/>
      <c r="R865" s="97"/>
      <c r="S865" s="97"/>
      <c r="T865" s="97"/>
      <c r="U865" s="97"/>
      <c r="V865" s="97"/>
      <c r="W865" s="97"/>
      <c r="X865" s="97"/>
      <c r="Y865" s="97"/>
    </row>
    <row r="866" spans="1:25" ht="14.25">
      <c r="A866" s="97"/>
      <c r="B866" s="97"/>
      <c r="C866" s="97"/>
      <c r="D866" s="97"/>
      <c r="E866" s="97"/>
      <c r="F866" s="97"/>
      <c r="G866" s="97"/>
      <c r="H866" s="97"/>
      <c r="I866" s="97"/>
      <c r="J866" s="97"/>
      <c r="K866" s="97"/>
      <c r="L866" s="97"/>
      <c r="M866" s="97"/>
      <c r="N866" s="97"/>
      <c r="O866" s="97"/>
      <c r="P866" s="97"/>
      <c r="Q866" s="97"/>
      <c r="R866" s="97"/>
      <c r="S866" s="97"/>
      <c r="T866" s="97"/>
      <c r="U866" s="97"/>
      <c r="V866" s="97"/>
      <c r="W866" s="97"/>
      <c r="X866" s="97"/>
      <c r="Y866" s="97"/>
    </row>
    <row r="867" spans="1:25" ht="14.25">
      <c r="A867" s="97"/>
      <c r="B867" s="97"/>
      <c r="C867" s="97"/>
      <c r="D867" s="97"/>
      <c r="E867" s="97"/>
      <c r="F867" s="97"/>
      <c r="G867" s="97"/>
      <c r="H867" s="97"/>
      <c r="I867" s="97"/>
      <c r="J867" s="97"/>
      <c r="K867" s="97"/>
      <c r="L867" s="97"/>
      <c r="M867" s="97"/>
      <c r="N867" s="97"/>
      <c r="O867" s="97"/>
      <c r="P867" s="97"/>
      <c r="Q867" s="97"/>
      <c r="R867" s="97"/>
      <c r="S867" s="97"/>
      <c r="T867" s="97"/>
      <c r="U867" s="97"/>
      <c r="V867" s="97"/>
      <c r="W867" s="97"/>
      <c r="X867" s="97"/>
      <c r="Y867" s="97"/>
    </row>
    <row r="868" spans="1:25" ht="14.25">
      <c r="A868" s="97"/>
      <c r="B868" s="97"/>
      <c r="C868" s="97"/>
      <c r="D868" s="97"/>
      <c r="E868" s="97"/>
      <c r="F868" s="97"/>
      <c r="G868" s="97"/>
      <c r="H868" s="97"/>
      <c r="I868" s="97"/>
      <c r="J868" s="97"/>
      <c r="K868" s="97"/>
      <c r="L868" s="97"/>
      <c r="M868" s="97"/>
      <c r="N868" s="97"/>
      <c r="O868" s="97"/>
      <c r="P868" s="97"/>
      <c r="Q868" s="97"/>
      <c r="R868" s="97"/>
      <c r="S868" s="97"/>
      <c r="T868" s="97"/>
      <c r="U868" s="97"/>
      <c r="V868" s="97"/>
      <c r="W868" s="97"/>
      <c r="X868" s="97"/>
      <c r="Y868" s="97"/>
    </row>
    <row r="869" spans="1:25" ht="14.25">
      <c r="A869" s="97"/>
      <c r="B869" s="97"/>
      <c r="C869" s="97"/>
      <c r="D869" s="97"/>
      <c r="E869" s="97"/>
      <c r="F869" s="97"/>
      <c r="G869" s="97"/>
      <c r="H869" s="97"/>
      <c r="I869" s="97"/>
      <c r="J869" s="97"/>
      <c r="K869" s="97"/>
      <c r="L869" s="97"/>
      <c r="M869" s="97"/>
      <c r="N869" s="97"/>
      <c r="O869" s="97"/>
      <c r="P869" s="97"/>
      <c r="Q869" s="97"/>
      <c r="R869" s="97"/>
      <c r="S869" s="97"/>
      <c r="T869" s="97"/>
      <c r="U869" s="97"/>
      <c r="V869" s="97"/>
      <c r="W869" s="97"/>
      <c r="X869" s="97"/>
      <c r="Y869" s="97"/>
    </row>
    <row r="870" spans="1:25" ht="14.25">
      <c r="A870" s="97"/>
      <c r="B870" s="97"/>
      <c r="C870" s="97"/>
      <c r="D870" s="97"/>
      <c r="E870" s="97"/>
      <c r="F870" s="97"/>
      <c r="G870" s="97"/>
      <c r="H870" s="97"/>
      <c r="I870" s="97"/>
      <c r="J870" s="97"/>
      <c r="K870" s="97"/>
      <c r="L870" s="97"/>
      <c r="M870" s="97"/>
      <c r="N870" s="97"/>
      <c r="O870" s="97"/>
      <c r="P870" s="97"/>
      <c r="Q870" s="97"/>
      <c r="R870" s="97"/>
      <c r="S870" s="97"/>
      <c r="T870" s="97"/>
      <c r="U870" s="97"/>
      <c r="V870" s="97"/>
      <c r="W870" s="97"/>
      <c r="X870" s="97"/>
      <c r="Y870" s="97"/>
    </row>
    <row r="871" spans="1:25" ht="14.25">
      <c r="A871" s="97"/>
      <c r="B871" s="97"/>
      <c r="C871" s="97"/>
      <c r="D871" s="97"/>
      <c r="E871" s="97"/>
      <c r="F871" s="97"/>
      <c r="G871" s="97"/>
      <c r="H871" s="97"/>
      <c r="I871" s="97"/>
      <c r="J871" s="97"/>
      <c r="K871" s="97"/>
      <c r="L871" s="97"/>
      <c r="M871" s="97"/>
      <c r="N871" s="97"/>
      <c r="O871" s="97"/>
      <c r="P871" s="97"/>
      <c r="Q871" s="97"/>
      <c r="R871" s="97"/>
      <c r="S871" s="97"/>
      <c r="T871" s="97"/>
      <c r="U871" s="97"/>
      <c r="V871" s="97"/>
      <c r="W871" s="97"/>
      <c r="X871" s="97"/>
      <c r="Y871" s="97"/>
    </row>
    <row r="872" spans="1:25" ht="14.25">
      <c r="A872" s="97"/>
      <c r="B872" s="97"/>
      <c r="C872" s="97"/>
      <c r="D872" s="97"/>
      <c r="E872" s="97"/>
      <c r="F872" s="97"/>
      <c r="G872" s="97"/>
      <c r="H872" s="97"/>
      <c r="I872" s="97"/>
      <c r="J872" s="97"/>
      <c r="K872" s="97"/>
      <c r="L872" s="97"/>
      <c r="M872" s="97"/>
      <c r="N872" s="97"/>
      <c r="O872" s="97"/>
      <c r="P872" s="97"/>
      <c r="Q872" s="97"/>
      <c r="R872" s="97"/>
      <c r="S872" s="97"/>
      <c r="T872" s="97"/>
      <c r="U872" s="97"/>
      <c r="V872" s="97"/>
      <c r="W872" s="97"/>
      <c r="X872" s="97"/>
      <c r="Y872" s="97"/>
    </row>
    <row r="873" spans="1:25" ht="14.25">
      <c r="A873" s="97"/>
      <c r="B873" s="97"/>
      <c r="C873" s="97"/>
      <c r="D873" s="97"/>
      <c r="E873" s="97"/>
      <c r="F873" s="97"/>
      <c r="G873" s="97"/>
      <c r="H873" s="97"/>
      <c r="I873" s="97"/>
      <c r="J873" s="97"/>
      <c r="K873" s="97"/>
      <c r="L873" s="97"/>
      <c r="M873" s="97"/>
      <c r="N873" s="97"/>
      <c r="O873" s="97"/>
      <c r="P873" s="97"/>
      <c r="Q873" s="97"/>
      <c r="R873" s="97"/>
      <c r="S873" s="97"/>
      <c r="T873" s="97"/>
      <c r="U873" s="97"/>
      <c r="V873" s="97"/>
      <c r="W873" s="97"/>
      <c r="X873" s="97"/>
      <c r="Y873" s="97"/>
    </row>
    <row r="874" spans="1:25" ht="14.25">
      <c r="A874" s="97"/>
      <c r="B874" s="97"/>
      <c r="C874" s="97"/>
      <c r="D874" s="97"/>
      <c r="E874" s="97"/>
      <c r="F874" s="97"/>
      <c r="G874" s="97"/>
      <c r="H874" s="97"/>
      <c r="I874" s="97"/>
      <c r="J874" s="97"/>
      <c r="K874" s="97"/>
      <c r="L874" s="97"/>
      <c r="M874" s="97"/>
      <c r="N874" s="97"/>
      <c r="O874" s="97"/>
      <c r="P874" s="97"/>
      <c r="Q874" s="97"/>
      <c r="R874" s="97"/>
      <c r="S874" s="97"/>
      <c r="T874" s="97"/>
      <c r="U874" s="97"/>
      <c r="V874" s="97"/>
      <c r="W874" s="97"/>
      <c r="X874" s="97"/>
      <c r="Y874" s="97"/>
    </row>
    <row r="875" spans="1:25" ht="14.25">
      <c r="A875" s="97"/>
      <c r="B875" s="97"/>
      <c r="C875" s="97"/>
      <c r="D875" s="97"/>
      <c r="E875" s="97"/>
      <c r="F875" s="97"/>
      <c r="G875" s="97"/>
      <c r="H875" s="97"/>
      <c r="I875" s="97"/>
      <c r="J875" s="97"/>
      <c r="K875" s="97"/>
      <c r="L875" s="97"/>
      <c r="M875" s="97"/>
      <c r="N875" s="97"/>
      <c r="O875" s="97"/>
      <c r="P875" s="97"/>
      <c r="Q875" s="97"/>
      <c r="R875" s="97"/>
      <c r="S875" s="97"/>
      <c r="T875" s="97"/>
      <c r="U875" s="97"/>
      <c r="V875" s="97"/>
      <c r="W875" s="97"/>
      <c r="X875" s="97"/>
      <c r="Y875" s="97"/>
    </row>
    <row r="876" spans="1:25" ht="14.25">
      <c r="A876" s="97"/>
      <c r="B876" s="97"/>
      <c r="C876" s="97"/>
      <c r="D876" s="97"/>
      <c r="E876" s="97"/>
      <c r="F876" s="97"/>
      <c r="G876" s="97"/>
      <c r="H876" s="97"/>
      <c r="I876" s="97"/>
      <c r="J876" s="97"/>
      <c r="K876" s="97"/>
      <c r="L876" s="97"/>
      <c r="M876" s="97"/>
      <c r="N876" s="97"/>
      <c r="O876" s="97"/>
      <c r="P876" s="97"/>
      <c r="Q876" s="97"/>
      <c r="R876" s="97"/>
      <c r="S876" s="97"/>
      <c r="T876" s="97"/>
      <c r="U876" s="97"/>
      <c r="V876" s="97"/>
      <c r="W876" s="97"/>
      <c r="X876" s="97"/>
      <c r="Y876" s="97"/>
    </row>
    <row r="877" spans="1:25" ht="14.25">
      <c r="A877" s="97"/>
      <c r="B877" s="97"/>
      <c r="C877" s="97"/>
      <c r="D877" s="97"/>
      <c r="E877" s="97"/>
      <c r="F877" s="97"/>
      <c r="G877" s="97"/>
      <c r="H877" s="97"/>
      <c r="I877" s="97"/>
      <c r="J877" s="97"/>
      <c r="K877" s="97"/>
      <c r="L877" s="97"/>
      <c r="M877" s="97"/>
      <c r="N877" s="97"/>
      <c r="O877" s="97"/>
      <c r="P877" s="97"/>
      <c r="Q877" s="97"/>
      <c r="R877" s="97"/>
      <c r="S877" s="97"/>
      <c r="T877" s="97"/>
      <c r="U877" s="97"/>
      <c r="V877" s="97"/>
      <c r="W877" s="97"/>
      <c r="X877" s="97"/>
      <c r="Y877" s="97"/>
    </row>
    <row r="878" spans="1:25" ht="14.25">
      <c r="A878" s="97"/>
      <c r="B878" s="97"/>
      <c r="C878" s="97"/>
      <c r="D878" s="97"/>
      <c r="E878" s="97"/>
      <c r="F878" s="97"/>
      <c r="G878" s="97"/>
      <c r="H878" s="97"/>
      <c r="I878" s="97"/>
      <c r="J878" s="97"/>
      <c r="K878" s="97"/>
      <c r="L878" s="97"/>
      <c r="M878" s="97"/>
      <c r="N878" s="97"/>
      <c r="O878" s="97"/>
      <c r="P878" s="97"/>
      <c r="Q878" s="97"/>
      <c r="R878" s="97"/>
      <c r="S878" s="97"/>
      <c r="T878" s="97"/>
      <c r="U878" s="97"/>
      <c r="V878" s="97"/>
      <c r="W878" s="97"/>
      <c r="X878" s="97"/>
      <c r="Y878" s="97"/>
    </row>
    <row r="879" spans="1:25" ht="14.25">
      <c r="A879" s="97"/>
      <c r="B879" s="97"/>
      <c r="C879" s="97"/>
      <c r="D879" s="97"/>
      <c r="E879" s="97"/>
      <c r="F879" s="97"/>
      <c r="G879" s="97"/>
      <c r="H879" s="97"/>
      <c r="I879" s="97"/>
      <c r="J879" s="97"/>
      <c r="K879" s="97"/>
      <c r="L879" s="97"/>
      <c r="M879" s="97"/>
      <c r="N879" s="97"/>
      <c r="O879" s="97"/>
      <c r="P879" s="97"/>
      <c r="Q879" s="97"/>
      <c r="R879" s="97"/>
      <c r="S879" s="97"/>
      <c r="T879" s="97"/>
      <c r="U879" s="97"/>
      <c r="V879" s="97"/>
      <c r="W879" s="97"/>
      <c r="X879" s="97"/>
      <c r="Y879" s="97"/>
    </row>
    <row r="880" spans="1:25" ht="14.25">
      <c r="A880" s="97"/>
      <c r="B880" s="97"/>
      <c r="C880" s="97"/>
      <c r="D880" s="97"/>
      <c r="E880" s="97"/>
      <c r="F880" s="97"/>
      <c r="G880" s="97"/>
      <c r="H880" s="97"/>
      <c r="I880" s="97"/>
      <c r="J880" s="97"/>
      <c r="K880" s="97"/>
      <c r="L880" s="97"/>
      <c r="M880" s="97"/>
      <c r="N880" s="97"/>
      <c r="O880" s="97"/>
      <c r="P880" s="97"/>
      <c r="Q880" s="97"/>
      <c r="R880" s="97"/>
      <c r="S880" s="97"/>
      <c r="T880" s="97"/>
      <c r="U880" s="97"/>
      <c r="V880" s="97"/>
      <c r="W880" s="97"/>
      <c r="X880" s="97"/>
      <c r="Y880" s="97"/>
    </row>
    <row r="881" spans="1:25" ht="14.25">
      <c r="A881" s="97"/>
      <c r="B881" s="97"/>
      <c r="C881" s="97"/>
      <c r="D881" s="97"/>
      <c r="E881" s="97"/>
      <c r="F881" s="97"/>
      <c r="G881" s="97"/>
      <c r="H881" s="97"/>
      <c r="I881" s="97"/>
      <c r="J881" s="97"/>
      <c r="K881" s="97"/>
      <c r="L881" s="97"/>
      <c r="M881" s="97"/>
      <c r="N881" s="97"/>
      <c r="O881" s="97"/>
      <c r="P881" s="97"/>
      <c r="Q881" s="97"/>
      <c r="R881" s="97"/>
      <c r="S881" s="97"/>
      <c r="T881" s="97"/>
      <c r="U881" s="97"/>
      <c r="V881" s="97"/>
      <c r="W881" s="97"/>
      <c r="X881" s="97"/>
      <c r="Y881" s="97"/>
    </row>
    <row r="882" spans="1:25" ht="14.25">
      <c r="A882" s="97"/>
      <c r="B882" s="97"/>
      <c r="C882" s="97"/>
      <c r="D882" s="97"/>
      <c r="E882" s="97"/>
      <c r="F882" s="97"/>
      <c r="G882" s="97"/>
      <c r="H882" s="97"/>
      <c r="I882" s="97"/>
      <c r="J882" s="97"/>
      <c r="K882" s="97"/>
      <c r="L882" s="97"/>
      <c r="M882" s="97"/>
      <c r="N882" s="97"/>
      <c r="O882" s="97"/>
      <c r="P882" s="97"/>
      <c r="Q882" s="97"/>
      <c r="R882" s="97"/>
      <c r="S882" s="97"/>
      <c r="T882" s="97"/>
      <c r="U882" s="97"/>
      <c r="V882" s="97"/>
      <c r="W882" s="97"/>
      <c r="X882" s="97"/>
      <c r="Y882" s="97"/>
    </row>
    <row r="883" spans="1:25" ht="14.25">
      <c r="A883" s="97"/>
      <c r="B883" s="97"/>
      <c r="C883" s="97"/>
      <c r="D883" s="97"/>
      <c r="E883" s="97"/>
      <c r="F883" s="97"/>
      <c r="G883" s="97"/>
      <c r="H883" s="97"/>
      <c r="I883" s="97"/>
      <c r="J883" s="97"/>
      <c r="K883" s="97"/>
      <c r="L883" s="97"/>
      <c r="M883" s="97"/>
      <c r="N883" s="97"/>
      <c r="O883" s="97"/>
      <c r="P883" s="97"/>
      <c r="Q883" s="97"/>
      <c r="R883" s="97"/>
      <c r="S883" s="97"/>
      <c r="T883" s="97"/>
      <c r="U883" s="97"/>
      <c r="V883" s="97"/>
      <c r="W883" s="97"/>
      <c r="X883" s="97"/>
      <c r="Y883" s="97"/>
    </row>
    <row r="884" spans="1:25" ht="14.25">
      <c r="A884" s="97"/>
      <c r="B884" s="97"/>
      <c r="C884" s="97"/>
      <c r="D884" s="97"/>
      <c r="E884" s="97"/>
      <c r="F884" s="97"/>
      <c r="G884" s="97"/>
      <c r="H884" s="97"/>
      <c r="I884" s="97"/>
      <c r="J884" s="97"/>
      <c r="K884" s="97"/>
      <c r="L884" s="97"/>
      <c r="M884" s="97"/>
      <c r="N884" s="97"/>
      <c r="O884" s="97"/>
      <c r="P884" s="97"/>
      <c r="Q884" s="97"/>
      <c r="R884" s="97"/>
      <c r="S884" s="97"/>
      <c r="T884" s="97"/>
      <c r="U884" s="97"/>
      <c r="V884" s="97"/>
      <c r="W884" s="97"/>
      <c r="X884" s="97"/>
      <c r="Y884" s="97"/>
    </row>
    <row r="885" spans="1:25" ht="14.25">
      <c r="A885" s="97"/>
      <c r="B885" s="97"/>
      <c r="C885" s="97"/>
      <c r="D885" s="97"/>
      <c r="E885" s="97"/>
      <c r="F885" s="97"/>
      <c r="G885" s="97"/>
      <c r="H885" s="97"/>
      <c r="I885" s="97"/>
      <c r="J885" s="97"/>
      <c r="K885" s="97"/>
      <c r="L885" s="97"/>
      <c r="M885" s="97"/>
      <c r="N885" s="97"/>
      <c r="O885" s="97"/>
      <c r="P885" s="97"/>
      <c r="Q885" s="97"/>
      <c r="R885" s="97"/>
      <c r="S885" s="97"/>
      <c r="T885" s="97"/>
      <c r="U885" s="97"/>
      <c r="V885" s="97"/>
      <c r="W885" s="97"/>
      <c r="X885" s="97"/>
      <c r="Y885" s="97"/>
    </row>
    <row r="886" spans="1:25" ht="14.25">
      <c r="A886" s="97"/>
      <c r="B886" s="97"/>
      <c r="C886" s="97"/>
      <c r="D886" s="97"/>
      <c r="E886" s="97"/>
      <c r="F886" s="97"/>
      <c r="G886" s="97"/>
      <c r="H886" s="97"/>
      <c r="I886" s="97"/>
      <c r="J886" s="97"/>
      <c r="K886" s="97"/>
      <c r="L886" s="97"/>
      <c r="M886" s="97"/>
      <c r="N886" s="97"/>
      <c r="O886" s="97"/>
      <c r="P886" s="97"/>
      <c r="Q886" s="97"/>
      <c r="R886" s="97"/>
      <c r="S886" s="97"/>
      <c r="T886" s="97"/>
      <c r="U886" s="97"/>
      <c r="V886" s="97"/>
      <c r="W886" s="97"/>
      <c r="X886" s="97"/>
      <c r="Y886" s="97"/>
    </row>
    <row r="887" spans="1:25" ht="14.25">
      <c r="A887" s="97"/>
      <c r="B887" s="97"/>
      <c r="C887" s="97"/>
      <c r="D887" s="97"/>
      <c r="E887" s="97"/>
      <c r="F887" s="97"/>
      <c r="G887" s="97"/>
      <c r="H887" s="97"/>
      <c r="I887" s="97"/>
      <c r="J887" s="97"/>
      <c r="K887" s="97"/>
      <c r="L887" s="97"/>
      <c r="M887" s="97"/>
      <c r="N887" s="97"/>
      <c r="O887" s="97"/>
      <c r="P887" s="97"/>
      <c r="Q887" s="97"/>
      <c r="R887" s="97"/>
      <c r="S887" s="97"/>
      <c r="T887" s="97"/>
      <c r="U887" s="97"/>
      <c r="V887" s="97"/>
      <c r="W887" s="97"/>
      <c r="X887" s="97"/>
      <c r="Y887" s="97"/>
    </row>
    <row r="888" spans="1:25" ht="14.25">
      <c r="A888" s="97"/>
      <c r="B888" s="97"/>
      <c r="C888" s="97"/>
      <c r="D888" s="97"/>
      <c r="E888" s="97"/>
      <c r="F888" s="97"/>
      <c r="G888" s="97"/>
      <c r="H888" s="97"/>
      <c r="I888" s="97"/>
      <c r="J888" s="97"/>
      <c r="K888" s="97"/>
      <c r="L888" s="97"/>
      <c r="M888" s="97"/>
      <c r="N888" s="97"/>
      <c r="O888" s="97"/>
      <c r="P888" s="97"/>
      <c r="Q888" s="97"/>
      <c r="R888" s="97"/>
      <c r="S888" s="97"/>
      <c r="T888" s="97"/>
      <c r="U888" s="97"/>
      <c r="V888" s="97"/>
      <c r="W888" s="97"/>
      <c r="X888" s="97"/>
      <c r="Y888" s="97"/>
    </row>
    <row r="889" spans="1:25" ht="14.25">
      <c r="A889" s="97"/>
      <c r="B889" s="97"/>
      <c r="C889" s="97"/>
      <c r="D889" s="97"/>
      <c r="E889" s="97"/>
      <c r="F889" s="97"/>
      <c r="G889" s="97"/>
      <c r="H889" s="97"/>
      <c r="I889" s="97"/>
      <c r="J889" s="97"/>
      <c r="K889" s="97"/>
      <c r="L889" s="97"/>
      <c r="M889" s="97"/>
      <c r="N889" s="97"/>
      <c r="O889" s="97"/>
      <c r="P889" s="97"/>
      <c r="Q889" s="97"/>
      <c r="R889" s="97"/>
      <c r="S889" s="97"/>
      <c r="T889" s="97"/>
      <c r="U889" s="97"/>
      <c r="V889" s="97"/>
      <c r="W889" s="97"/>
      <c r="X889" s="97"/>
      <c r="Y889" s="97"/>
    </row>
    <row r="890" spans="1:25" ht="14.25">
      <c r="A890" s="97"/>
      <c r="B890" s="97"/>
      <c r="C890" s="97"/>
      <c r="D890" s="97"/>
      <c r="E890" s="97"/>
      <c r="F890" s="97"/>
      <c r="G890" s="97"/>
      <c r="H890" s="97"/>
      <c r="I890" s="97"/>
      <c r="J890" s="97"/>
      <c r="K890" s="97"/>
      <c r="L890" s="97"/>
      <c r="M890" s="97"/>
      <c r="N890" s="97"/>
      <c r="O890" s="97"/>
      <c r="P890" s="97"/>
      <c r="Q890" s="97"/>
      <c r="R890" s="97"/>
      <c r="S890" s="97"/>
      <c r="T890" s="97"/>
      <c r="U890" s="97"/>
      <c r="V890" s="97"/>
      <c r="W890" s="97"/>
      <c r="X890" s="97"/>
      <c r="Y890" s="97"/>
    </row>
    <row r="891" spans="1:25" ht="14.25">
      <c r="A891" s="97"/>
      <c r="B891" s="97"/>
      <c r="C891" s="97"/>
      <c r="D891" s="97"/>
      <c r="E891" s="97"/>
      <c r="F891" s="97"/>
      <c r="G891" s="97"/>
      <c r="H891" s="97"/>
      <c r="I891" s="97"/>
      <c r="J891" s="97"/>
      <c r="K891" s="97"/>
      <c r="L891" s="97"/>
      <c r="M891" s="97"/>
      <c r="N891" s="97"/>
      <c r="O891" s="97"/>
      <c r="P891" s="97"/>
      <c r="Q891" s="97"/>
      <c r="R891" s="97"/>
      <c r="S891" s="97"/>
      <c r="T891" s="97"/>
      <c r="U891" s="97"/>
      <c r="V891" s="97"/>
      <c r="W891" s="97"/>
      <c r="X891" s="97"/>
      <c r="Y891" s="97"/>
    </row>
    <row r="892" spans="1:25" ht="14.25">
      <c r="A892" s="97"/>
      <c r="B892" s="97"/>
      <c r="C892" s="97"/>
      <c r="D892" s="97"/>
      <c r="E892" s="97"/>
      <c r="F892" s="97"/>
      <c r="G892" s="97"/>
      <c r="H892" s="97"/>
      <c r="I892" s="97"/>
      <c r="J892" s="97"/>
      <c r="K892" s="97"/>
      <c r="L892" s="97"/>
      <c r="M892" s="97"/>
      <c r="N892" s="97"/>
      <c r="O892" s="97"/>
      <c r="P892" s="97"/>
      <c r="Q892" s="97"/>
      <c r="R892" s="97"/>
      <c r="S892" s="97"/>
      <c r="T892" s="97"/>
      <c r="U892" s="97"/>
      <c r="V892" s="97"/>
      <c r="W892" s="97"/>
      <c r="X892" s="97"/>
      <c r="Y892" s="97"/>
    </row>
    <row r="893" spans="1:25" ht="14.25">
      <c r="A893" s="97"/>
      <c r="B893" s="97"/>
      <c r="C893" s="97"/>
      <c r="D893" s="97"/>
      <c r="E893" s="97"/>
      <c r="F893" s="97"/>
      <c r="G893" s="97"/>
      <c r="H893" s="97"/>
      <c r="I893" s="97"/>
      <c r="J893" s="97"/>
      <c r="K893" s="97"/>
      <c r="L893" s="97"/>
      <c r="M893" s="97"/>
      <c r="N893" s="97"/>
      <c r="O893" s="97"/>
      <c r="P893" s="97"/>
      <c r="Q893" s="97"/>
      <c r="R893" s="97"/>
      <c r="S893" s="97"/>
      <c r="T893" s="97"/>
      <c r="U893" s="97"/>
      <c r="V893" s="97"/>
      <c r="W893" s="97"/>
      <c r="X893" s="97"/>
      <c r="Y893" s="97"/>
    </row>
    <row r="894" spans="1:25" ht="14.25">
      <c r="A894" s="97"/>
      <c r="B894" s="97"/>
      <c r="C894" s="97"/>
      <c r="D894" s="97"/>
      <c r="E894" s="97"/>
      <c r="F894" s="97"/>
      <c r="G894" s="97"/>
      <c r="H894" s="97"/>
      <c r="I894" s="97"/>
      <c r="J894" s="97"/>
      <c r="K894" s="97"/>
      <c r="L894" s="97"/>
      <c r="M894" s="97"/>
      <c r="N894" s="97"/>
      <c r="O894" s="97"/>
      <c r="P894" s="97"/>
      <c r="Q894" s="97"/>
      <c r="R894" s="97"/>
      <c r="S894" s="97"/>
      <c r="T894" s="97"/>
      <c r="U894" s="97"/>
      <c r="V894" s="97"/>
      <c r="W894" s="97"/>
      <c r="X894" s="97"/>
      <c r="Y894" s="97"/>
    </row>
    <row r="895" spans="1:25" ht="14.25">
      <c r="A895" s="97"/>
      <c r="B895" s="97"/>
      <c r="C895" s="97"/>
      <c r="D895" s="97"/>
      <c r="E895" s="97"/>
      <c r="F895" s="97"/>
      <c r="G895" s="97"/>
      <c r="H895" s="97"/>
      <c r="I895" s="97"/>
      <c r="J895" s="97"/>
      <c r="K895" s="97"/>
      <c r="L895" s="97"/>
      <c r="M895" s="97"/>
      <c r="N895" s="97"/>
      <c r="O895" s="97"/>
      <c r="P895" s="97"/>
      <c r="Q895" s="97"/>
      <c r="R895" s="97"/>
      <c r="S895" s="97"/>
      <c r="T895" s="97"/>
      <c r="U895" s="97"/>
      <c r="V895" s="97"/>
      <c r="W895" s="97"/>
      <c r="X895" s="97"/>
      <c r="Y895" s="97"/>
    </row>
    <row r="896" spans="1:25" ht="14.25">
      <c r="A896" s="97"/>
      <c r="B896" s="97"/>
      <c r="C896" s="97"/>
      <c r="D896" s="97"/>
      <c r="E896" s="97"/>
      <c r="F896" s="97"/>
      <c r="G896" s="97"/>
      <c r="H896" s="97"/>
      <c r="I896" s="97"/>
      <c r="J896" s="97"/>
      <c r="K896" s="97"/>
      <c r="L896" s="97"/>
      <c r="M896" s="97"/>
      <c r="N896" s="97"/>
      <c r="O896" s="97"/>
      <c r="P896" s="97"/>
      <c r="Q896" s="97"/>
      <c r="R896" s="97"/>
      <c r="S896" s="97"/>
      <c r="T896" s="97"/>
      <c r="U896" s="97"/>
      <c r="V896" s="97"/>
      <c r="W896" s="97"/>
      <c r="X896" s="97"/>
      <c r="Y896" s="97"/>
    </row>
    <row r="897" spans="1:25" ht="14.25">
      <c r="A897" s="97"/>
      <c r="B897" s="97"/>
      <c r="C897" s="97"/>
      <c r="D897" s="97"/>
      <c r="E897" s="97"/>
      <c r="F897" s="97"/>
      <c r="G897" s="97"/>
      <c r="H897" s="97"/>
      <c r="I897" s="97"/>
      <c r="J897" s="97"/>
      <c r="K897" s="97"/>
      <c r="L897" s="97"/>
      <c r="M897" s="97"/>
      <c r="N897" s="97"/>
      <c r="O897" s="97"/>
      <c r="P897" s="97"/>
      <c r="Q897" s="97"/>
      <c r="R897" s="97"/>
      <c r="S897" s="97"/>
      <c r="T897" s="97"/>
      <c r="U897" s="97"/>
      <c r="V897" s="97"/>
      <c r="W897" s="97"/>
      <c r="X897" s="97"/>
      <c r="Y897" s="97"/>
    </row>
    <row r="898" spans="1:25" ht="14.25">
      <c r="A898" s="97"/>
      <c r="B898" s="97"/>
      <c r="C898" s="97"/>
      <c r="D898" s="97"/>
      <c r="E898" s="97"/>
      <c r="F898" s="97"/>
      <c r="G898" s="97"/>
      <c r="H898" s="97"/>
      <c r="I898" s="97"/>
      <c r="J898" s="97"/>
      <c r="K898" s="97"/>
      <c r="L898" s="97"/>
      <c r="M898" s="97"/>
      <c r="N898" s="97"/>
      <c r="O898" s="97"/>
      <c r="P898" s="97"/>
      <c r="Q898" s="97"/>
      <c r="R898" s="97"/>
      <c r="S898" s="97"/>
      <c r="T898" s="97"/>
      <c r="U898" s="97"/>
      <c r="V898" s="97"/>
      <c r="W898" s="97"/>
      <c r="X898" s="97"/>
      <c r="Y898" s="97"/>
    </row>
    <row r="899" spans="1:25" ht="14.25">
      <c r="A899" s="97"/>
      <c r="B899" s="97"/>
      <c r="C899" s="97"/>
      <c r="D899" s="97"/>
      <c r="E899" s="97"/>
      <c r="F899" s="97"/>
      <c r="G899" s="97"/>
      <c r="H899" s="97"/>
      <c r="I899" s="97"/>
      <c r="J899" s="97"/>
      <c r="K899" s="97"/>
      <c r="L899" s="97"/>
      <c r="M899" s="97"/>
      <c r="N899" s="97"/>
      <c r="O899" s="97"/>
      <c r="P899" s="97"/>
      <c r="Q899" s="97"/>
      <c r="R899" s="97"/>
      <c r="S899" s="97"/>
      <c r="T899" s="97"/>
      <c r="U899" s="97"/>
      <c r="V899" s="97"/>
      <c r="W899" s="97"/>
      <c r="X899" s="97"/>
      <c r="Y899" s="97"/>
    </row>
    <row r="900" spans="1:25" ht="14.25">
      <c r="A900" s="97"/>
      <c r="B900" s="97"/>
      <c r="C900" s="97"/>
      <c r="D900" s="97"/>
      <c r="E900" s="97"/>
      <c r="F900" s="97"/>
      <c r="G900" s="97"/>
      <c r="H900" s="97"/>
      <c r="I900" s="97"/>
      <c r="J900" s="97"/>
      <c r="K900" s="97"/>
      <c r="L900" s="97"/>
      <c r="M900" s="97"/>
      <c r="N900" s="97"/>
      <c r="O900" s="97"/>
      <c r="P900" s="97"/>
      <c r="Q900" s="97"/>
      <c r="R900" s="97"/>
      <c r="S900" s="97"/>
      <c r="T900" s="97"/>
      <c r="U900" s="97"/>
      <c r="V900" s="97"/>
      <c r="W900" s="97"/>
      <c r="X900" s="97"/>
      <c r="Y900" s="97"/>
    </row>
    <row r="901" spans="1:25" ht="14.25">
      <c r="A901" s="97"/>
      <c r="B901" s="97"/>
      <c r="C901" s="97"/>
      <c r="D901" s="97"/>
      <c r="E901" s="97"/>
      <c r="F901" s="97"/>
      <c r="G901" s="97"/>
      <c r="H901" s="97"/>
      <c r="I901" s="97"/>
      <c r="J901" s="97"/>
      <c r="K901" s="97"/>
      <c r="L901" s="97"/>
      <c r="M901" s="97"/>
      <c r="N901" s="97"/>
      <c r="O901" s="97"/>
      <c r="P901" s="97"/>
      <c r="Q901" s="97"/>
      <c r="R901" s="97"/>
      <c r="S901" s="97"/>
      <c r="T901" s="97"/>
      <c r="U901" s="97"/>
      <c r="V901" s="97"/>
      <c r="W901" s="97"/>
      <c r="X901" s="97"/>
      <c r="Y901" s="97"/>
    </row>
    <row r="902" spans="1:25" ht="14.25">
      <c r="A902" s="97"/>
      <c r="B902" s="97"/>
      <c r="C902" s="97"/>
      <c r="D902" s="97"/>
      <c r="E902" s="97"/>
      <c r="F902" s="97"/>
      <c r="G902" s="97"/>
      <c r="H902" s="97"/>
      <c r="I902" s="97"/>
      <c r="J902" s="97"/>
      <c r="K902" s="97"/>
      <c r="L902" s="97"/>
      <c r="M902" s="97"/>
      <c r="N902" s="97"/>
      <c r="O902" s="97"/>
      <c r="P902" s="97"/>
      <c r="Q902" s="97"/>
      <c r="R902" s="97"/>
      <c r="S902" s="97"/>
      <c r="T902" s="97"/>
      <c r="U902" s="97"/>
      <c r="V902" s="97"/>
      <c r="W902" s="97"/>
      <c r="X902" s="97"/>
      <c r="Y902" s="97"/>
    </row>
    <row r="903" spans="1:25" ht="14.25">
      <c r="A903" s="97"/>
      <c r="B903" s="97"/>
      <c r="C903" s="97"/>
      <c r="D903" s="97"/>
      <c r="E903" s="97"/>
      <c r="F903" s="97"/>
      <c r="G903" s="97"/>
      <c r="H903" s="97"/>
      <c r="I903" s="97"/>
      <c r="J903" s="97"/>
      <c r="K903" s="97"/>
      <c r="L903" s="97"/>
      <c r="M903" s="97"/>
      <c r="N903" s="97"/>
      <c r="O903" s="97"/>
      <c r="P903" s="97"/>
      <c r="Q903" s="97"/>
      <c r="R903" s="97"/>
      <c r="S903" s="97"/>
      <c r="T903" s="97"/>
      <c r="U903" s="97"/>
      <c r="V903" s="97"/>
      <c r="W903" s="97"/>
      <c r="X903" s="97"/>
      <c r="Y903" s="97"/>
    </row>
    <row r="904" spans="1:25" ht="14.25">
      <c r="A904" s="97"/>
      <c r="B904" s="97"/>
      <c r="C904" s="97"/>
      <c r="D904" s="97"/>
      <c r="E904" s="97"/>
      <c r="F904" s="97"/>
      <c r="G904" s="97"/>
      <c r="H904" s="97"/>
      <c r="I904" s="97"/>
      <c r="J904" s="97"/>
      <c r="K904" s="97"/>
      <c r="L904" s="97"/>
      <c r="M904" s="97"/>
      <c r="N904" s="97"/>
      <c r="O904" s="97"/>
      <c r="P904" s="97"/>
      <c r="Q904" s="97"/>
      <c r="R904" s="97"/>
      <c r="S904" s="97"/>
      <c r="T904" s="97"/>
      <c r="U904" s="97"/>
      <c r="V904" s="97"/>
      <c r="W904" s="97"/>
      <c r="X904" s="97"/>
      <c r="Y904" s="97"/>
    </row>
    <row r="905" spans="1:25" ht="14.25">
      <c r="A905" s="97"/>
      <c r="B905" s="97"/>
      <c r="C905" s="97"/>
      <c r="D905" s="97"/>
      <c r="E905" s="97"/>
      <c r="F905" s="97"/>
      <c r="G905" s="97"/>
      <c r="H905" s="97"/>
      <c r="I905" s="97"/>
      <c r="J905" s="97"/>
      <c r="K905" s="97"/>
      <c r="L905" s="97"/>
      <c r="M905" s="97"/>
      <c r="N905" s="97"/>
      <c r="O905" s="97"/>
      <c r="P905" s="97"/>
      <c r="Q905" s="97"/>
      <c r="R905" s="97"/>
      <c r="S905" s="97"/>
      <c r="T905" s="97"/>
      <c r="U905" s="97"/>
      <c r="V905" s="97"/>
      <c r="W905" s="97"/>
      <c r="X905" s="97"/>
      <c r="Y905" s="97"/>
    </row>
    <row r="906" spans="1:25" ht="14.25">
      <c r="A906" s="97"/>
      <c r="B906" s="97"/>
      <c r="C906" s="97"/>
      <c r="D906" s="97"/>
      <c r="E906" s="97"/>
      <c r="F906" s="97"/>
      <c r="G906" s="97"/>
      <c r="H906" s="97"/>
      <c r="I906" s="97"/>
      <c r="J906" s="97"/>
      <c r="K906" s="97"/>
      <c r="L906" s="97"/>
      <c r="M906" s="97"/>
      <c r="N906" s="97"/>
      <c r="O906" s="97"/>
      <c r="P906" s="97"/>
      <c r="Q906" s="97"/>
      <c r="R906" s="97"/>
      <c r="S906" s="97"/>
      <c r="T906" s="97"/>
      <c r="U906" s="97"/>
      <c r="V906" s="97"/>
      <c r="W906" s="97"/>
      <c r="X906" s="97"/>
      <c r="Y906" s="97"/>
    </row>
    <row r="907" spans="1:25" ht="14.25">
      <c r="A907" s="97"/>
      <c r="B907" s="97"/>
      <c r="C907" s="97"/>
      <c r="D907" s="97"/>
      <c r="E907" s="97"/>
      <c r="F907" s="97"/>
      <c r="G907" s="97"/>
      <c r="H907" s="97"/>
      <c r="I907" s="97"/>
      <c r="J907" s="97"/>
      <c r="K907" s="97"/>
      <c r="L907" s="97"/>
      <c r="M907" s="97"/>
      <c r="N907" s="97"/>
      <c r="O907" s="97"/>
      <c r="P907" s="97"/>
      <c r="Q907" s="97"/>
      <c r="R907" s="97"/>
      <c r="S907" s="97"/>
      <c r="T907" s="97"/>
      <c r="U907" s="97"/>
      <c r="V907" s="97"/>
      <c r="W907" s="97"/>
      <c r="X907" s="97"/>
      <c r="Y907" s="97"/>
    </row>
    <row r="908" spans="1:25" ht="14.25">
      <c r="A908" s="97"/>
      <c r="B908" s="97"/>
      <c r="C908" s="97"/>
      <c r="D908" s="97"/>
      <c r="E908" s="97"/>
      <c r="F908" s="97"/>
      <c r="G908" s="97"/>
      <c r="H908" s="97"/>
      <c r="I908" s="97"/>
      <c r="J908" s="97"/>
      <c r="K908" s="97"/>
      <c r="L908" s="97"/>
      <c r="M908" s="97"/>
      <c r="N908" s="97"/>
      <c r="O908" s="97"/>
      <c r="P908" s="97"/>
      <c r="Q908" s="97"/>
      <c r="R908" s="97"/>
      <c r="S908" s="97"/>
      <c r="T908" s="97"/>
      <c r="U908" s="97"/>
      <c r="V908" s="97"/>
      <c r="W908" s="97"/>
      <c r="X908" s="97"/>
      <c r="Y908" s="97"/>
    </row>
    <row r="909" spans="1:25" ht="14.25">
      <c r="A909" s="97"/>
      <c r="B909" s="97"/>
      <c r="C909" s="97"/>
      <c r="D909" s="97"/>
      <c r="E909" s="97"/>
      <c r="F909" s="97"/>
      <c r="G909" s="97"/>
      <c r="H909" s="97"/>
      <c r="I909" s="97"/>
      <c r="J909" s="97"/>
      <c r="K909" s="97"/>
      <c r="L909" s="97"/>
      <c r="M909" s="97"/>
      <c r="N909" s="97"/>
      <c r="O909" s="97"/>
      <c r="P909" s="97"/>
      <c r="Q909" s="97"/>
      <c r="R909" s="97"/>
      <c r="S909" s="97"/>
      <c r="T909" s="97"/>
      <c r="U909" s="97"/>
      <c r="V909" s="97"/>
      <c r="W909" s="97"/>
      <c r="X909" s="97"/>
      <c r="Y909" s="97"/>
    </row>
    <row r="910" spans="1:25" ht="14.25">
      <c r="A910" s="97"/>
      <c r="B910" s="97"/>
      <c r="C910" s="97"/>
      <c r="D910" s="97"/>
      <c r="E910" s="97"/>
      <c r="F910" s="97"/>
      <c r="G910" s="97"/>
      <c r="H910" s="97"/>
      <c r="I910" s="97"/>
      <c r="J910" s="97"/>
      <c r="K910" s="97"/>
      <c r="L910" s="97"/>
      <c r="M910" s="97"/>
      <c r="N910" s="97"/>
      <c r="O910" s="97"/>
      <c r="P910" s="97"/>
      <c r="Q910" s="97"/>
      <c r="R910" s="97"/>
      <c r="S910" s="97"/>
      <c r="T910" s="97"/>
      <c r="U910" s="97"/>
      <c r="V910" s="97"/>
      <c r="W910" s="97"/>
      <c r="X910" s="97"/>
      <c r="Y910" s="97"/>
    </row>
    <row r="911" spans="1:25" ht="14.25">
      <c r="A911" s="97"/>
      <c r="B911" s="97"/>
      <c r="C911" s="97"/>
      <c r="D911" s="97"/>
      <c r="E911" s="97"/>
      <c r="F911" s="97"/>
      <c r="G911" s="97"/>
      <c r="H911" s="97"/>
      <c r="I911" s="97"/>
      <c r="J911" s="97"/>
      <c r="K911" s="97"/>
      <c r="L911" s="97"/>
      <c r="M911" s="97"/>
      <c r="N911" s="97"/>
      <c r="O911" s="97"/>
      <c r="P911" s="97"/>
      <c r="Q911" s="97"/>
      <c r="R911" s="97"/>
      <c r="S911" s="97"/>
      <c r="T911" s="97"/>
      <c r="U911" s="97"/>
      <c r="V911" s="97"/>
      <c r="W911" s="97"/>
      <c r="X911" s="97"/>
      <c r="Y911" s="97"/>
    </row>
    <row r="912" spans="1:25" ht="14.25">
      <c r="A912" s="97"/>
      <c r="B912" s="97"/>
      <c r="C912" s="97"/>
      <c r="D912" s="97"/>
      <c r="E912" s="97"/>
      <c r="F912" s="97"/>
      <c r="G912" s="97"/>
      <c r="H912" s="97"/>
      <c r="I912" s="97"/>
      <c r="J912" s="97"/>
      <c r="K912" s="97"/>
      <c r="L912" s="97"/>
      <c r="M912" s="97"/>
      <c r="N912" s="97"/>
      <c r="O912" s="97"/>
      <c r="P912" s="97"/>
      <c r="Q912" s="97"/>
      <c r="R912" s="97"/>
      <c r="S912" s="97"/>
      <c r="T912" s="97"/>
      <c r="U912" s="97"/>
      <c r="V912" s="97"/>
      <c r="W912" s="97"/>
      <c r="X912" s="97"/>
      <c r="Y912" s="97"/>
    </row>
    <row r="913" spans="1:25" ht="14.25">
      <c r="A913" s="97"/>
      <c r="B913" s="97"/>
      <c r="C913" s="97"/>
      <c r="D913" s="97"/>
      <c r="E913" s="97"/>
      <c r="F913" s="97"/>
      <c r="G913" s="97"/>
      <c r="H913" s="97"/>
      <c r="I913" s="97"/>
      <c r="J913" s="97"/>
      <c r="K913" s="97"/>
      <c r="L913" s="97"/>
      <c r="M913" s="97"/>
      <c r="N913" s="97"/>
      <c r="O913" s="97"/>
      <c r="P913" s="97"/>
      <c r="Q913" s="97"/>
      <c r="R913" s="97"/>
      <c r="S913" s="97"/>
      <c r="T913" s="97"/>
      <c r="U913" s="97"/>
      <c r="V913" s="97"/>
      <c r="W913" s="97"/>
      <c r="X913" s="97"/>
      <c r="Y913" s="97"/>
    </row>
    <row r="914" spans="1:25" ht="14.25">
      <c r="A914" s="97"/>
      <c r="B914" s="97"/>
      <c r="C914" s="97"/>
      <c r="D914" s="97"/>
      <c r="E914" s="97"/>
      <c r="F914" s="97"/>
      <c r="G914" s="97"/>
      <c r="H914" s="97"/>
      <c r="I914" s="97"/>
      <c r="J914" s="97"/>
      <c r="K914" s="97"/>
      <c r="L914" s="97"/>
      <c r="M914" s="97"/>
      <c r="N914" s="97"/>
      <c r="O914" s="97"/>
      <c r="P914" s="97"/>
      <c r="Q914" s="97"/>
      <c r="R914" s="97"/>
      <c r="S914" s="97"/>
      <c r="T914" s="97"/>
      <c r="U914" s="97"/>
      <c r="V914" s="97"/>
      <c r="W914" s="97"/>
      <c r="X914" s="97"/>
      <c r="Y914" s="97"/>
    </row>
    <row r="915" spans="1:25" ht="14.25">
      <c r="A915" s="97"/>
      <c r="B915" s="97"/>
      <c r="C915" s="97"/>
      <c r="D915" s="97"/>
      <c r="E915" s="97"/>
      <c r="F915" s="97"/>
      <c r="G915" s="97"/>
      <c r="H915" s="97"/>
      <c r="I915" s="97"/>
      <c r="J915" s="97"/>
      <c r="K915" s="97"/>
      <c r="L915" s="97"/>
      <c r="M915" s="97"/>
      <c r="N915" s="97"/>
      <c r="O915" s="97"/>
      <c r="P915" s="97"/>
      <c r="Q915" s="97"/>
      <c r="R915" s="97"/>
      <c r="S915" s="97"/>
      <c r="T915" s="97"/>
      <c r="U915" s="97"/>
      <c r="V915" s="97"/>
      <c r="W915" s="97"/>
      <c r="X915" s="97"/>
      <c r="Y915" s="97"/>
    </row>
    <row r="916" spans="1:25" ht="14.25">
      <c r="A916" s="97"/>
      <c r="B916" s="97"/>
      <c r="C916" s="97"/>
      <c r="D916" s="97"/>
      <c r="E916" s="97"/>
      <c r="F916" s="97"/>
      <c r="G916" s="97"/>
      <c r="H916" s="97"/>
      <c r="I916" s="97"/>
      <c r="J916" s="97"/>
      <c r="K916" s="97"/>
      <c r="L916" s="97"/>
      <c r="M916" s="97"/>
      <c r="N916" s="97"/>
      <c r="O916" s="97"/>
      <c r="P916" s="97"/>
      <c r="Q916" s="97"/>
      <c r="R916" s="97"/>
      <c r="S916" s="97"/>
      <c r="T916" s="97"/>
      <c r="U916" s="97"/>
      <c r="V916" s="97"/>
      <c r="W916" s="97"/>
      <c r="X916" s="97"/>
      <c r="Y916" s="97"/>
    </row>
    <row r="917" spans="1:25" ht="14.25">
      <c r="A917" s="97"/>
      <c r="B917" s="97"/>
      <c r="C917" s="97"/>
      <c r="D917" s="97"/>
      <c r="E917" s="97"/>
      <c r="F917" s="97"/>
      <c r="G917" s="97"/>
      <c r="H917" s="97"/>
      <c r="I917" s="97"/>
      <c r="J917" s="97"/>
      <c r="K917" s="97"/>
      <c r="L917" s="97"/>
      <c r="M917" s="97"/>
      <c r="N917" s="97"/>
      <c r="O917" s="97"/>
      <c r="P917" s="97"/>
      <c r="Q917" s="97"/>
      <c r="R917" s="97"/>
      <c r="S917" s="97"/>
      <c r="T917" s="97"/>
      <c r="U917" s="97"/>
      <c r="V917" s="97"/>
      <c r="W917" s="97"/>
      <c r="X917" s="97"/>
      <c r="Y917" s="97"/>
    </row>
    <row r="918" spans="1:25" ht="14.25">
      <c r="A918" s="97"/>
      <c r="B918" s="97"/>
      <c r="C918" s="97"/>
      <c r="D918" s="97"/>
      <c r="E918" s="97"/>
      <c r="F918" s="97"/>
      <c r="G918" s="97"/>
      <c r="H918" s="97"/>
      <c r="I918" s="97"/>
      <c r="J918" s="97"/>
      <c r="K918" s="97"/>
      <c r="L918" s="97"/>
      <c r="M918" s="97"/>
      <c r="N918" s="97"/>
      <c r="O918" s="97"/>
      <c r="P918" s="97"/>
      <c r="Q918" s="97"/>
      <c r="R918" s="97"/>
      <c r="S918" s="97"/>
      <c r="T918" s="97"/>
      <c r="U918" s="97"/>
      <c r="V918" s="97"/>
      <c r="W918" s="97"/>
      <c r="X918" s="97"/>
      <c r="Y918" s="97"/>
    </row>
    <row r="919" spans="1:25" ht="14.25">
      <c r="A919" s="97"/>
      <c r="B919" s="97"/>
      <c r="C919" s="97"/>
      <c r="D919" s="97"/>
      <c r="E919" s="97"/>
      <c r="F919" s="97"/>
      <c r="G919" s="97"/>
      <c r="H919" s="97"/>
      <c r="I919" s="97"/>
      <c r="J919" s="97"/>
      <c r="K919" s="97"/>
      <c r="L919" s="97"/>
      <c r="M919" s="97"/>
      <c r="N919" s="97"/>
      <c r="O919" s="97"/>
      <c r="P919" s="97"/>
      <c r="Q919" s="97"/>
      <c r="R919" s="97"/>
      <c r="S919" s="97"/>
      <c r="T919" s="97"/>
      <c r="U919" s="97"/>
      <c r="V919" s="97"/>
      <c r="W919" s="97"/>
      <c r="X919" s="97"/>
      <c r="Y919" s="97"/>
    </row>
    <row r="920" spans="1:25" ht="14.25">
      <c r="A920" s="97"/>
      <c r="B920" s="97"/>
      <c r="C920" s="97"/>
      <c r="D920" s="97"/>
      <c r="E920" s="97"/>
      <c r="F920" s="97"/>
      <c r="G920" s="97"/>
      <c r="H920" s="97"/>
      <c r="I920" s="97"/>
      <c r="J920" s="97"/>
      <c r="K920" s="97"/>
      <c r="L920" s="97"/>
      <c r="M920" s="97"/>
      <c r="N920" s="97"/>
      <c r="O920" s="97"/>
      <c r="P920" s="97"/>
      <c r="Q920" s="97"/>
      <c r="R920" s="97"/>
      <c r="S920" s="97"/>
      <c r="T920" s="97"/>
      <c r="U920" s="97"/>
      <c r="V920" s="97"/>
      <c r="W920" s="97"/>
      <c r="X920" s="97"/>
      <c r="Y920" s="97"/>
    </row>
    <row r="921" spans="1:25" ht="14.25">
      <c r="A921" s="97"/>
      <c r="B921" s="97"/>
      <c r="C921" s="97"/>
      <c r="D921" s="97"/>
      <c r="E921" s="97"/>
      <c r="F921" s="97"/>
      <c r="G921" s="97"/>
      <c r="H921" s="97"/>
      <c r="I921" s="97"/>
      <c r="J921" s="97"/>
      <c r="K921" s="97"/>
      <c r="L921" s="97"/>
      <c r="M921" s="97"/>
      <c r="N921" s="97"/>
      <c r="O921" s="97"/>
      <c r="P921" s="97"/>
      <c r="Q921" s="97"/>
      <c r="R921" s="97"/>
      <c r="S921" s="97"/>
      <c r="T921" s="97"/>
      <c r="U921" s="97"/>
      <c r="V921" s="97"/>
      <c r="W921" s="97"/>
      <c r="X921" s="97"/>
      <c r="Y921" s="97"/>
    </row>
    <row r="922" spans="1:25" ht="14.25">
      <c r="A922" s="97"/>
      <c r="B922" s="97"/>
      <c r="C922" s="97"/>
      <c r="D922" s="97"/>
      <c r="E922" s="97"/>
      <c r="F922" s="97"/>
      <c r="G922" s="97"/>
      <c r="H922" s="97"/>
      <c r="I922" s="97"/>
      <c r="J922" s="97"/>
      <c r="K922" s="97"/>
      <c r="L922" s="97"/>
      <c r="M922" s="97"/>
      <c r="N922" s="97"/>
      <c r="O922" s="97"/>
      <c r="P922" s="97"/>
      <c r="Q922" s="97"/>
      <c r="R922" s="97"/>
      <c r="S922" s="97"/>
      <c r="T922" s="97"/>
      <c r="U922" s="97"/>
      <c r="V922" s="97"/>
      <c r="W922" s="97"/>
      <c r="X922" s="97"/>
      <c r="Y922" s="97"/>
    </row>
    <row r="923" spans="1:25" ht="14.25">
      <c r="A923" s="97"/>
      <c r="B923" s="97"/>
      <c r="C923" s="97"/>
      <c r="D923" s="97"/>
      <c r="E923" s="97"/>
      <c r="F923" s="97"/>
      <c r="G923" s="97"/>
      <c r="H923" s="97"/>
      <c r="I923" s="97"/>
      <c r="J923" s="97"/>
      <c r="K923" s="97"/>
      <c r="L923" s="97"/>
      <c r="M923" s="97"/>
      <c r="N923" s="97"/>
      <c r="O923" s="97"/>
      <c r="P923" s="97"/>
      <c r="Q923" s="97"/>
      <c r="R923" s="97"/>
      <c r="S923" s="97"/>
      <c r="T923" s="97"/>
      <c r="U923" s="97"/>
      <c r="V923" s="97"/>
      <c r="W923" s="97"/>
      <c r="X923" s="97"/>
      <c r="Y923" s="97"/>
    </row>
    <row r="924" spans="1:25" ht="14.25">
      <c r="A924" s="97"/>
      <c r="B924" s="97"/>
      <c r="C924" s="97"/>
      <c r="D924" s="97"/>
      <c r="E924" s="97"/>
      <c r="F924" s="97"/>
      <c r="G924" s="97"/>
      <c r="H924" s="97"/>
      <c r="I924" s="97"/>
      <c r="J924" s="97"/>
      <c r="K924" s="97"/>
      <c r="L924" s="97"/>
      <c r="M924" s="97"/>
      <c r="N924" s="97"/>
      <c r="O924" s="97"/>
      <c r="P924" s="97"/>
      <c r="Q924" s="97"/>
      <c r="R924" s="97"/>
      <c r="S924" s="97"/>
      <c r="T924" s="97"/>
      <c r="U924" s="97"/>
      <c r="V924" s="97"/>
      <c r="W924" s="97"/>
      <c r="X924" s="97"/>
      <c r="Y924" s="97"/>
    </row>
    <row r="925" spans="1:25" ht="14.25">
      <c r="A925" s="97"/>
      <c r="B925" s="97"/>
      <c r="C925" s="97"/>
      <c r="D925" s="97"/>
      <c r="E925" s="97"/>
      <c r="F925" s="97"/>
      <c r="G925" s="97"/>
      <c r="H925" s="97"/>
      <c r="I925" s="97"/>
      <c r="J925" s="97"/>
      <c r="K925" s="97"/>
      <c r="L925" s="97"/>
      <c r="M925" s="97"/>
      <c r="N925" s="97"/>
      <c r="O925" s="97"/>
      <c r="P925" s="97"/>
      <c r="Q925" s="97"/>
      <c r="R925" s="97"/>
      <c r="S925" s="97"/>
      <c r="T925" s="97"/>
      <c r="U925" s="97"/>
      <c r="V925" s="97"/>
      <c r="W925" s="97"/>
      <c r="X925" s="97"/>
      <c r="Y925" s="97"/>
    </row>
    <row r="926" spans="1:25" ht="14.25">
      <c r="A926" s="97"/>
      <c r="B926" s="97"/>
      <c r="C926" s="97"/>
      <c r="D926" s="97"/>
      <c r="E926" s="97"/>
      <c r="F926" s="97"/>
      <c r="G926" s="97"/>
      <c r="H926" s="97"/>
      <c r="I926" s="97"/>
      <c r="J926" s="97"/>
      <c r="K926" s="97"/>
      <c r="L926" s="97"/>
      <c r="M926" s="97"/>
      <c r="N926" s="97"/>
      <c r="O926" s="97"/>
      <c r="P926" s="97"/>
      <c r="Q926" s="97"/>
      <c r="R926" s="97"/>
      <c r="S926" s="97"/>
      <c r="T926" s="97"/>
      <c r="U926" s="97"/>
      <c r="V926" s="97"/>
      <c r="W926" s="97"/>
      <c r="X926" s="97"/>
      <c r="Y926" s="97"/>
    </row>
    <row r="927" spans="1:25" ht="14.25">
      <c r="A927" s="97"/>
      <c r="B927" s="97"/>
      <c r="C927" s="97"/>
      <c r="D927" s="97"/>
      <c r="E927" s="97"/>
      <c r="F927" s="97"/>
      <c r="G927" s="97"/>
      <c r="H927" s="97"/>
      <c r="I927" s="97"/>
      <c r="J927" s="97"/>
      <c r="K927" s="97"/>
      <c r="L927" s="97"/>
      <c r="M927" s="97"/>
      <c r="N927" s="97"/>
      <c r="O927" s="97"/>
      <c r="P927" s="97"/>
      <c r="Q927" s="97"/>
      <c r="R927" s="97"/>
      <c r="S927" s="97"/>
      <c r="T927" s="97"/>
      <c r="U927" s="97"/>
      <c r="V927" s="97"/>
      <c r="W927" s="97"/>
      <c r="X927" s="97"/>
      <c r="Y927" s="97"/>
    </row>
    <row r="928" spans="1:25" ht="14.25">
      <c r="A928" s="97"/>
      <c r="B928" s="97"/>
      <c r="C928" s="97"/>
      <c r="D928" s="97"/>
      <c r="E928" s="97"/>
      <c r="F928" s="97"/>
      <c r="G928" s="97"/>
      <c r="H928" s="97"/>
      <c r="I928" s="97"/>
      <c r="J928" s="97"/>
      <c r="K928" s="97"/>
      <c r="L928" s="97"/>
      <c r="M928" s="97"/>
      <c r="N928" s="97"/>
      <c r="O928" s="97"/>
      <c r="P928" s="97"/>
      <c r="Q928" s="97"/>
      <c r="R928" s="97"/>
      <c r="S928" s="97"/>
      <c r="T928" s="97"/>
      <c r="U928" s="97"/>
      <c r="V928" s="97"/>
      <c r="W928" s="97"/>
      <c r="X928" s="97"/>
      <c r="Y928" s="97"/>
    </row>
    <row r="929" spans="1:25" ht="14.25">
      <c r="A929" s="97"/>
      <c r="B929" s="97"/>
      <c r="C929" s="97"/>
      <c r="D929" s="97"/>
      <c r="E929" s="97"/>
      <c r="F929" s="97"/>
      <c r="G929" s="97"/>
      <c r="H929" s="97"/>
      <c r="I929" s="97"/>
      <c r="J929" s="97"/>
      <c r="K929" s="97"/>
      <c r="L929" s="97"/>
      <c r="M929" s="97"/>
      <c r="N929" s="97"/>
      <c r="O929" s="97"/>
      <c r="P929" s="97"/>
      <c r="Q929" s="97"/>
      <c r="R929" s="97"/>
      <c r="S929" s="97"/>
      <c r="T929" s="97"/>
      <c r="U929" s="97"/>
      <c r="V929" s="97"/>
      <c r="W929" s="97"/>
      <c r="X929" s="97"/>
      <c r="Y929" s="97"/>
    </row>
    <row r="930" spans="1:25" ht="14.25">
      <c r="A930" s="97"/>
      <c r="B930" s="97"/>
      <c r="C930" s="97"/>
      <c r="D930" s="97"/>
      <c r="E930" s="97"/>
      <c r="F930" s="97"/>
      <c r="G930" s="97"/>
      <c r="H930" s="97"/>
      <c r="I930" s="97"/>
      <c r="J930" s="97"/>
      <c r="K930" s="97"/>
      <c r="L930" s="97"/>
      <c r="M930" s="97"/>
      <c r="N930" s="97"/>
      <c r="O930" s="97"/>
      <c r="P930" s="97"/>
      <c r="Q930" s="97"/>
      <c r="R930" s="97"/>
      <c r="S930" s="97"/>
      <c r="T930" s="97"/>
      <c r="U930" s="97"/>
      <c r="V930" s="97"/>
      <c r="W930" s="97"/>
      <c r="X930" s="97"/>
      <c r="Y930" s="97"/>
    </row>
    <row r="931" spans="1:25" ht="14.25">
      <c r="A931" s="97"/>
      <c r="B931" s="97"/>
      <c r="C931" s="97"/>
      <c r="D931" s="97"/>
      <c r="E931" s="97"/>
      <c r="F931" s="97"/>
      <c r="G931" s="97"/>
      <c r="H931" s="97"/>
      <c r="I931" s="97"/>
      <c r="J931" s="97"/>
      <c r="K931" s="97"/>
      <c r="L931" s="97"/>
      <c r="M931" s="97"/>
      <c r="N931" s="97"/>
      <c r="O931" s="97"/>
      <c r="P931" s="97"/>
      <c r="Q931" s="97"/>
      <c r="R931" s="97"/>
      <c r="S931" s="97"/>
      <c r="T931" s="97"/>
      <c r="U931" s="97"/>
      <c r="V931" s="97"/>
      <c r="W931" s="97"/>
      <c r="X931" s="97"/>
      <c r="Y931" s="97"/>
    </row>
    <row r="932" spans="1:25" ht="14.25">
      <c r="A932" s="97"/>
      <c r="B932" s="97"/>
      <c r="C932" s="97"/>
      <c r="D932" s="97"/>
      <c r="E932" s="97"/>
      <c r="F932" s="97"/>
      <c r="G932" s="97"/>
      <c r="H932" s="97"/>
      <c r="I932" s="97"/>
      <c r="J932" s="97"/>
      <c r="K932" s="97"/>
      <c r="L932" s="97"/>
      <c r="M932" s="97"/>
      <c r="N932" s="97"/>
      <c r="O932" s="97"/>
      <c r="P932" s="97"/>
      <c r="Q932" s="97"/>
      <c r="R932" s="97"/>
      <c r="S932" s="97"/>
      <c r="T932" s="97"/>
      <c r="U932" s="97"/>
      <c r="V932" s="97"/>
      <c r="W932" s="97"/>
      <c r="X932" s="97"/>
      <c r="Y932" s="97"/>
    </row>
    <row r="933" spans="1:25" ht="14.25">
      <c r="A933" s="97"/>
      <c r="B933" s="97"/>
      <c r="C933" s="97"/>
      <c r="D933" s="97"/>
      <c r="E933" s="97"/>
      <c r="F933" s="97"/>
      <c r="G933" s="97"/>
      <c r="H933" s="97"/>
      <c r="I933" s="97"/>
      <c r="J933" s="97"/>
      <c r="K933" s="97"/>
      <c r="L933" s="97"/>
      <c r="M933" s="97"/>
      <c r="N933" s="97"/>
      <c r="O933" s="97"/>
      <c r="P933" s="97"/>
      <c r="Q933" s="97"/>
      <c r="R933" s="97"/>
      <c r="S933" s="97"/>
      <c r="T933" s="97"/>
      <c r="U933" s="97"/>
      <c r="V933" s="97"/>
      <c r="W933" s="97"/>
      <c r="X933" s="97"/>
      <c r="Y933" s="97"/>
    </row>
    <row r="934" spans="1:25" ht="14.25">
      <c r="A934" s="97"/>
      <c r="B934" s="97"/>
      <c r="C934" s="97"/>
      <c r="D934" s="97"/>
      <c r="E934" s="97"/>
      <c r="F934" s="97"/>
      <c r="G934" s="97"/>
      <c r="H934" s="97"/>
      <c r="I934" s="97"/>
      <c r="J934" s="97"/>
      <c r="K934" s="97"/>
      <c r="L934" s="97"/>
      <c r="M934" s="97"/>
      <c r="N934" s="97"/>
      <c r="O934" s="97"/>
      <c r="P934" s="97"/>
      <c r="Q934" s="97"/>
      <c r="R934" s="97"/>
      <c r="S934" s="97"/>
      <c r="T934" s="97"/>
      <c r="U934" s="97"/>
      <c r="V934" s="97"/>
      <c r="W934" s="97"/>
      <c r="X934" s="97"/>
      <c r="Y934" s="97"/>
    </row>
    <row r="935" spans="1:25" ht="14.25">
      <c r="A935" s="97"/>
      <c r="B935" s="97"/>
      <c r="C935" s="97"/>
      <c r="D935" s="97"/>
      <c r="E935" s="97"/>
      <c r="F935" s="97"/>
      <c r="G935" s="97"/>
      <c r="H935" s="97"/>
      <c r="I935" s="97"/>
      <c r="J935" s="97"/>
      <c r="K935" s="97"/>
      <c r="L935" s="97"/>
      <c r="M935" s="97"/>
      <c r="N935" s="97"/>
      <c r="O935" s="97"/>
      <c r="P935" s="97"/>
      <c r="Q935" s="97"/>
      <c r="R935" s="97"/>
      <c r="S935" s="97"/>
      <c r="T935" s="97"/>
      <c r="U935" s="97"/>
      <c r="V935" s="97"/>
      <c r="W935" s="97"/>
      <c r="X935" s="97"/>
      <c r="Y935" s="97"/>
    </row>
    <row r="936" spans="1:25" ht="14.25">
      <c r="A936" s="97"/>
      <c r="B936" s="97"/>
      <c r="C936" s="97"/>
      <c r="D936" s="97"/>
      <c r="E936" s="97"/>
      <c r="F936" s="97"/>
      <c r="G936" s="97"/>
      <c r="H936" s="97"/>
      <c r="I936" s="97"/>
      <c r="J936" s="97"/>
      <c r="K936" s="97"/>
      <c r="L936" s="97"/>
      <c r="M936" s="97"/>
      <c r="N936" s="97"/>
      <c r="O936" s="97"/>
      <c r="P936" s="97"/>
      <c r="Q936" s="97"/>
      <c r="R936" s="97"/>
      <c r="S936" s="97"/>
      <c r="T936" s="97"/>
      <c r="U936" s="97"/>
      <c r="V936" s="97"/>
      <c r="W936" s="97"/>
      <c r="X936" s="97"/>
      <c r="Y936" s="97"/>
    </row>
    <row r="937" spans="1:25" ht="14.25">
      <c r="A937" s="97"/>
      <c r="B937" s="97"/>
      <c r="C937" s="97"/>
      <c r="D937" s="97"/>
      <c r="E937" s="97"/>
      <c r="F937" s="97"/>
      <c r="G937" s="97"/>
      <c r="H937" s="97"/>
      <c r="I937" s="97"/>
      <c r="J937" s="97"/>
      <c r="K937" s="97"/>
      <c r="L937" s="97"/>
      <c r="M937" s="97"/>
      <c r="N937" s="97"/>
      <c r="O937" s="97"/>
      <c r="P937" s="97"/>
      <c r="Q937" s="97"/>
      <c r="R937" s="97"/>
      <c r="S937" s="97"/>
      <c r="T937" s="97"/>
      <c r="U937" s="97"/>
      <c r="V937" s="97"/>
      <c r="W937" s="97"/>
      <c r="X937" s="97"/>
      <c r="Y937" s="97"/>
    </row>
    <row r="938" spans="1:25" ht="14.25">
      <c r="A938" s="97"/>
      <c r="B938" s="97"/>
      <c r="C938" s="97"/>
      <c r="D938" s="97"/>
      <c r="E938" s="97"/>
      <c r="F938" s="97"/>
      <c r="G938" s="97"/>
      <c r="H938" s="97"/>
      <c r="I938" s="97"/>
      <c r="J938" s="97"/>
      <c r="K938" s="97"/>
      <c r="L938" s="97"/>
      <c r="M938" s="97"/>
      <c r="N938" s="97"/>
      <c r="O938" s="97"/>
      <c r="P938" s="97"/>
      <c r="Q938" s="97"/>
      <c r="R938" s="97"/>
      <c r="S938" s="97"/>
      <c r="T938" s="97"/>
      <c r="U938" s="97"/>
      <c r="V938" s="97"/>
      <c r="W938" s="97"/>
      <c r="X938" s="97"/>
      <c r="Y938" s="97"/>
    </row>
    <row r="939" spans="1:25" ht="14.25">
      <c r="A939" s="97"/>
      <c r="B939" s="97"/>
      <c r="C939" s="97"/>
      <c r="D939" s="97"/>
      <c r="E939" s="97"/>
      <c r="F939" s="97"/>
      <c r="G939" s="97"/>
      <c r="H939" s="97"/>
      <c r="I939" s="97"/>
      <c r="J939" s="97"/>
      <c r="K939" s="97"/>
      <c r="L939" s="97"/>
      <c r="M939" s="97"/>
      <c r="N939" s="97"/>
      <c r="O939" s="97"/>
      <c r="P939" s="97"/>
      <c r="Q939" s="97"/>
      <c r="R939" s="97"/>
      <c r="S939" s="97"/>
      <c r="T939" s="97"/>
      <c r="U939" s="97"/>
      <c r="V939" s="97"/>
      <c r="W939" s="97"/>
      <c r="X939" s="97"/>
      <c r="Y939" s="97"/>
    </row>
    <row r="940" spans="1:25" ht="14.25">
      <c r="A940" s="97"/>
      <c r="B940" s="97"/>
      <c r="C940" s="97"/>
      <c r="D940" s="97"/>
      <c r="E940" s="97"/>
      <c r="F940" s="97"/>
      <c r="G940" s="97"/>
      <c r="H940" s="97"/>
      <c r="I940" s="97"/>
      <c r="J940" s="97"/>
      <c r="K940" s="97"/>
      <c r="L940" s="97"/>
      <c r="M940" s="97"/>
      <c r="N940" s="97"/>
      <c r="O940" s="97"/>
      <c r="P940" s="97"/>
      <c r="Q940" s="97"/>
      <c r="R940" s="97"/>
      <c r="S940" s="97"/>
      <c r="T940" s="97"/>
      <c r="U940" s="97"/>
      <c r="V940" s="97"/>
      <c r="W940" s="97"/>
      <c r="X940" s="97"/>
      <c r="Y940" s="97"/>
    </row>
    <row r="941" spans="1:25" ht="14.25">
      <c r="A941" s="97"/>
      <c r="B941" s="97"/>
      <c r="C941" s="97"/>
      <c r="D941" s="97"/>
      <c r="E941" s="97"/>
      <c r="F941" s="97"/>
      <c r="G941" s="97"/>
      <c r="H941" s="97"/>
      <c r="I941" s="97"/>
      <c r="J941" s="97"/>
      <c r="K941" s="97"/>
      <c r="L941" s="97"/>
      <c r="M941" s="97"/>
      <c r="N941" s="97"/>
      <c r="O941" s="97"/>
      <c r="P941" s="97"/>
      <c r="Q941" s="97"/>
      <c r="R941" s="97"/>
      <c r="S941" s="97"/>
      <c r="T941" s="97"/>
      <c r="U941" s="97"/>
      <c r="V941" s="97"/>
      <c r="W941" s="97"/>
      <c r="X941" s="97"/>
      <c r="Y941" s="97"/>
    </row>
    <row r="942" spans="1:25" ht="14.25">
      <c r="A942" s="97"/>
      <c r="B942" s="97"/>
      <c r="C942" s="97"/>
      <c r="D942" s="97"/>
      <c r="E942" s="97"/>
      <c r="F942" s="97"/>
      <c r="G942" s="97"/>
      <c r="H942" s="97"/>
      <c r="I942" s="97"/>
      <c r="J942" s="97"/>
      <c r="K942" s="97"/>
      <c r="L942" s="97"/>
      <c r="M942" s="97"/>
      <c r="N942" s="97"/>
      <c r="O942" s="97"/>
      <c r="P942" s="97"/>
      <c r="Q942" s="97"/>
      <c r="R942" s="97"/>
      <c r="S942" s="97"/>
      <c r="T942" s="97"/>
      <c r="U942" s="97"/>
      <c r="V942" s="97"/>
      <c r="W942" s="97"/>
      <c r="X942" s="97"/>
      <c r="Y942" s="97"/>
    </row>
    <row r="943" spans="1:25" ht="14.25">
      <c r="A943" s="97"/>
      <c r="B943" s="97"/>
      <c r="C943" s="97"/>
      <c r="D943" s="97"/>
      <c r="E943" s="97"/>
      <c r="F943" s="97"/>
      <c r="G943" s="97"/>
      <c r="H943" s="97"/>
      <c r="I943" s="97"/>
      <c r="J943" s="97"/>
      <c r="K943" s="97"/>
      <c r="L943" s="97"/>
      <c r="M943" s="97"/>
      <c r="N943" s="97"/>
      <c r="O943" s="97"/>
      <c r="P943" s="97"/>
      <c r="Q943" s="97"/>
      <c r="R943" s="97"/>
      <c r="S943" s="97"/>
      <c r="T943" s="97"/>
      <c r="U943" s="97"/>
      <c r="V943" s="97"/>
      <c r="W943" s="97"/>
      <c r="X943" s="97"/>
      <c r="Y943" s="97"/>
    </row>
    <row r="944" spans="1:25" ht="14.25">
      <c r="A944" s="97"/>
      <c r="B944" s="97"/>
      <c r="C944" s="97"/>
      <c r="D944" s="97"/>
      <c r="E944" s="97"/>
      <c r="F944" s="97"/>
      <c r="G944" s="97"/>
      <c r="H944" s="97"/>
      <c r="I944" s="97"/>
      <c r="J944" s="97"/>
      <c r="K944" s="97"/>
      <c r="L944" s="97"/>
      <c r="M944" s="97"/>
      <c r="N944" s="97"/>
      <c r="O944" s="97"/>
      <c r="P944" s="97"/>
      <c r="Q944" s="97"/>
      <c r="R944" s="97"/>
      <c r="S944" s="97"/>
      <c r="T944" s="97"/>
      <c r="U944" s="97"/>
      <c r="V944" s="97"/>
      <c r="W944" s="97"/>
      <c r="X944" s="97"/>
      <c r="Y944" s="97"/>
    </row>
    <row r="945" spans="1:25" ht="14.25">
      <c r="A945" s="97"/>
      <c r="B945" s="97"/>
      <c r="C945" s="97"/>
      <c r="D945" s="97"/>
      <c r="E945" s="97"/>
      <c r="F945" s="97"/>
      <c r="G945" s="97"/>
      <c r="H945" s="97"/>
      <c r="I945" s="97"/>
      <c r="J945" s="97"/>
      <c r="K945" s="97"/>
      <c r="L945" s="97"/>
      <c r="M945" s="97"/>
      <c r="N945" s="97"/>
      <c r="O945" s="97"/>
      <c r="P945" s="97"/>
      <c r="Q945" s="97"/>
      <c r="R945" s="97"/>
      <c r="S945" s="97"/>
      <c r="T945" s="97"/>
      <c r="U945" s="97"/>
      <c r="V945" s="97"/>
      <c r="W945" s="97"/>
      <c r="X945" s="97"/>
      <c r="Y945" s="97"/>
    </row>
    <row r="946" spans="1:25" ht="14.25">
      <c r="A946" s="97"/>
      <c r="B946" s="97"/>
      <c r="C946" s="97"/>
      <c r="D946" s="97"/>
      <c r="E946" s="97"/>
      <c r="F946" s="97"/>
      <c r="G946" s="97"/>
      <c r="H946" s="97"/>
      <c r="I946" s="97"/>
      <c r="J946" s="97"/>
      <c r="K946" s="97"/>
      <c r="L946" s="97"/>
      <c r="M946" s="97"/>
      <c r="N946" s="97"/>
      <c r="O946" s="97"/>
      <c r="P946" s="97"/>
      <c r="Q946" s="97"/>
      <c r="R946" s="97"/>
      <c r="S946" s="97"/>
      <c r="T946" s="97"/>
      <c r="U946" s="97"/>
      <c r="V946" s="97"/>
      <c r="W946" s="97"/>
      <c r="X946" s="97"/>
      <c r="Y946" s="97"/>
    </row>
    <row r="947" spans="1:25" ht="14.25">
      <c r="A947" s="97"/>
      <c r="B947" s="97"/>
      <c r="C947" s="97"/>
      <c r="D947" s="97"/>
      <c r="E947" s="97"/>
      <c r="F947" s="97"/>
      <c r="G947" s="97"/>
      <c r="H947" s="97"/>
      <c r="I947" s="97"/>
      <c r="J947" s="97"/>
      <c r="K947" s="97"/>
      <c r="L947" s="97"/>
      <c r="M947" s="97"/>
      <c r="N947" s="97"/>
      <c r="O947" s="97"/>
      <c r="P947" s="97"/>
      <c r="Q947" s="97"/>
      <c r="R947" s="97"/>
      <c r="S947" s="97"/>
      <c r="T947" s="97"/>
      <c r="U947" s="97"/>
      <c r="V947" s="97"/>
      <c r="W947" s="97"/>
      <c r="X947" s="97"/>
      <c r="Y947" s="97"/>
    </row>
    <row r="948" spans="1:25" ht="14.25">
      <c r="A948" s="97"/>
      <c r="B948" s="97"/>
      <c r="C948" s="97"/>
      <c r="D948" s="97"/>
      <c r="E948" s="97"/>
      <c r="F948" s="97"/>
      <c r="G948" s="97"/>
      <c r="H948" s="97"/>
      <c r="I948" s="97"/>
      <c r="J948" s="97"/>
      <c r="K948" s="97"/>
      <c r="L948" s="97"/>
      <c r="M948" s="97"/>
      <c r="N948" s="97"/>
      <c r="O948" s="97"/>
      <c r="P948" s="97"/>
      <c r="Q948" s="97"/>
      <c r="R948" s="97"/>
      <c r="S948" s="97"/>
      <c r="T948" s="97"/>
      <c r="U948" s="97"/>
      <c r="V948" s="97"/>
      <c r="W948" s="97"/>
      <c r="X948" s="97"/>
      <c r="Y948" s="97"/>
    </row>
    <row r="949" spans="1:25" ht="14.25">
      <c r="A949" s="97"/>
      <c r="B949" s="97"/>
      <c r="C949" s="97"/>
      <c r="D949" s="97"/>
      <c r="E949" s="97"/>
      <c r="F949" s="97"/>
      <c r="G949" s="97"/>
      <c r="H949" s="97"/>
      <c r="I949" s="97"/>
      <c r="J949" s="97"/>
      <c r="K949" s="97"/>
      <c r="L949" s="97"/>
      <c r="M949" s="97"/>
      <c r="N949" s="97"/>
      <c r="O949" s="97"/>
      <c r="P949" s="97"/>
      <c r="Q949" s="97"/>
      <c r="R949" s="97"/>
      <c r="S949" s="97"/>
      <c r="T949" s="97"/>
      <c r="U949" s="97"/>
      <c r="V949" s="97"/>
      <c r="W949" s="97"/>
      <c r="X949" s="97"/>
      <c r="Y949" s="97"/>
    </row>
    <row r="950" spans="1:25" ht="14.25">
      <c r="A950" s="97"/>
      <c r="B950" s="97"/>
      <c r="C950" s="97"/>
      <c r="D950" s="97"/>
      <c r="E950" s="97"/>
      <c r="F950" s="97"/>
      <c r="G950" s="97"/>
      <c r="H950" s="97"/>
      <c r="I950" s="97"/>
      <c r="J950" s="97"/>
      <c r="K950" s="97"/>
      <c r="L950" s="97"/>
      <c r="M950" s="97"/>
      <c r="N950" s="97"/>
      <c r="O950" s="97"/>
      <c r="P950" s="97"/>
      <c r="Q950" s="97"/>
      <c r="R950" s="97"/>
      <c r="S950" s="97"/>
      <c r="T950" s="97"/>
      <c r="U950" s="97"/>
      <c r="V950" s="97"/>
      <c r="W950" s="97"/>
      <c r="X950" s="97"/>
      <c r="Y950" s="97"/>
    </row>
    <row r="951" spans="1:25" ht="14.25">
      <c r="A951" s="97"/>
      <c r="B951" s="97"/>
      <c r="C951" s="97"/>
      <c r="D951" s="97"/>
      <c r="E951" s="97"/>
      <c r="F951" s="97"/>
      <c r="G951" s="97"/>
      <c r="H951" s="97"/>
      <c r="I951" s="97"/>
      <c r="J951" s="97"/>
      <c r="K951" s="97"/>
      <c r="L951" s="97"/>
      <c r="M951" s="97"/>
      <c r="N951" s="97"/>
      <c r="O951" s="97"/>
      <c r="P951" s="97"/>
      <c r="Q951" s="97"/>
      <c r="R951" s="97"/>
      <c r="S951" s="97"/>
      <c r="T951" s="97"/>
      <c r="U951" s="97"/>
      <c r="V951" s="97"/>
      <c r="W951" s="97"/>
      <c r="X951" s="97"/>
      <c r="Y951" s="97"/>
    </row>
    <row r="952" spans="1:25" ht="14.25">
      <c r="A952" s="97"/>
      <c r="B952" s="97"/>
      <c r="C952" s="97"/>
      <c r="D952" s="97"/>
      <c r="E952" s="97"/>
      <c r="F952" s="97"/>
      <c r="G952" s="97"/>
      <c r="H952" s="97"/>
      <c r="I952" s="97"/>
      <c r="J952" s="97"/>
      <c r="K952" s="97"/>
      <c r="L952" s="97"/>
      <c r="M952" s="97"/>
      <c r="N952" s="97"/>
      <c r="O952" s="97"/>
      <c r="P952" s="97"/>
      <c r="Q952" s="97"/>
      <c r="R952" s="97"/>
      <c r="S952" s="97"/>
      <c r="T952" s="97"/>
      <c r="U952" s="97"/>
      <c r="V952" s="97"/>
      <c r="W952" s="97"/>
      <c r="X952" s="97"/>
      <c r="Y952" s="97"/>
    </row>
    <row r="953" spans="1:25" ht="14.25">
      <c r="A953" s="97"/>
      <c r="B953" s="97"/>
      <c r="C953" s="97"/>
      <c r="D953" s="97"/>
      <c r="E953" s="97"/>
      <c r="F953" s="97"/>
      <c r="G953" s="97"/>
      <c r="H953" s="97"/>
      <c r="I953" s="97"/>
      <c r="J953" s="97"/>
      <c r="K953" s="97"/>
      <c r="L953" s="97"/>
      <c r="M953" s="97"/>
      <c r="N953" s="97"/>
      <c r="O953" s="97"/>
      <c r="P953" s="97"/>
      <c r="Q953" s="97"/>
      <c r="R953" s="97"/>
      <c r="S953" s="97"/>
      <c r="T953" s="97"/>
      <c r="U953" s="97"/>
      <c r="V953" s="97"/>
      <c r="W953" s="97"/>
      <c r="X953" s="97"/>
      <c r="Y953" s="97"/>
    </row>
    <row r="954" spans="1:25" ht="14.25">
      <c r="A954" s="97"/>
      <c r="B954" s="97"/>
      <c r="C954" s="97"/>
      <c r="D954" s="97"/>
      <c r="E954" s="97"/>
      <c r="F954" s="97"/>
      <c r="G954" s="97"/>
      <c r="H954" s="97"/>
      <c r="I954" s="97"/>
      <c r="J954" s="97"/>
      <c r="K954" s="97"/>
      <c r="L954" s="97"/>
      <c r="M954" s="97"/>
      <c r="N954" s="97"/>
      <c r="O954" s="97"/>
      <c r="P954" s="97"/>
      <c r="Q954" s="97"/>
      <c r="R954" s="97"/>
      <c r="S954" s="97"/>
      <c r="T954" s="97"/>
      <c r="U954" s="97"/>
      <c r="V954" s="97"/>
      <c r="W954" s="97"/>
      <c r="X954" s="97"/>
      <c r="Y954" s="97"/>
    </row>
    <row r="955" spans="1:25" ht="14.25">
      <c r="A955" s="97"/>
      <c r="B955" s="97"/>
      <c r="C955" s="97"/>
      <c r="D955" s="97"/>
      <c r="E955" s="97"/>
      <c r="F955" s="97"/>
      <c r="G955" s="97"/>
      <c r="H955" s="97"/>
      <c r="I955" s="97"/>
      <c r="J955" s="97"/>
      <c r="K955" s="97"/>
      <c r="L955" s="97"/>
      <c r="M955" s="97"/>
      <c r="N955" s="97"/>
      <c r="O955" s="97"/>
      <c r="P955" s="97"/>
      <c r="Q955" s="97"/>
      <c r="R955" s="97"/>
      <c r="S955" s="97"/>
      <c r="T955" s="97"/>
      <c r="U955" s="97"/>
      <c r="V955" s="97"/>
      <c r="W955" s="97"/>
      <c r="X955" s="97"/>
      <c r="Y955" s="97"/>
    </row>
    <row r="956" spans="1:25" ht="14.25">
      <c r="A956" s="97"/>
      <c r="B956" s="97"/>
      <c r="C956" s="97"/>
      <c r="D956" s="97"/>
      <c r="E956" s="97"/>
      <c r="F956" s="97"/>
      <c r="G956" s="97"/>
      <c r="H956" s="97"/>
      <c r="I956" s="97"/>
      <c r="J956" s="97"/>
      <c r="K956" s="97"/>
      <c r="L956" s="97"/>
      <c r="M956" s="97"/>
      <c r="N956" s="97"/>
      <c r="O956" s="97"/>
      <c r="P956" s="97"/>
      <c r="Q956" s="97"/>
      <c r="R956" s="97"/>
      <c r="S956" s="97"/>
      <c r="T956" s="97"/>
      <c r="U956" s="97"/>
      <c r="V956" s="97"/>
      <c r="W956" s="97"/>
      <c r="X956" s="97"/>
      <c r="Y956" s="97"/>
    </row>
    <row r="957" spans="1:25" ht="14.25">
      <c r="A957" s="97"/>
      <c r="B957" s="97"/>
      <c r="C957" s="97"/>
      <c r="D957" s="97"/>
      <c r="E957" s="97"/>
      <c r="F957" s="97"/>
      <c r="G957" s="97"/>
      <c r="H957" s="97"/>
      <c r="I957" s="97"/>
      <c r="J957" s="97"/>
      <c r="K957" s="97"/>
      <c r="L957" s="97"/>
      <c r="M957" s="97"/>
      <c r="N957" s="97"/>
      <c r="O957" s="97"/>
      <c r="P957" s="97"/>
      <c r="Q957" s="97"/>
      <c r="R957" s="97"/>
      <c r="S957" s="97"/>
      <c r="T957" s="97"/>
      <c r="U957" s="97"/>
      <c r="V957" s="97"/>
      <c r="W957" s="97"/>
      <c r="X957" s="97"/>
      <c r="Y957" s="97"/>
    </row>
    <row r="958" spans="1:25" ht="14.25">
      <c r="A958" s="97"/>
      <c r="B958" s="97"/>
      <c r="C958" s="97"/>
      <c r="D958" s="97"/>
      <c r="E958" s="97"/>
      <c r="F958" s="97"/>
      <c r="G958" s="97"/>
      <c r="H958" s="97"/>
      <c r="I958" s="97"/>
      <c r="J958" s="97"/>
      <c r="K958" s="97"/>
      <c r="L958" s="97"/>
      <c r="M958" s="97"/>
      <c r="N958" s="97"/>
      <c r="O958" s="97"/>
      <c r="P958" s="97"/>
      <c r="Q958" s="97"/>
      <c r="R958" s="97"/>
      <c r="S958" s="97"/>
      <c r="T958" s="97"/>
      <c r="U958" s="97"/>
      <c r="V958" s="97"/>
      <c r="W958" s="97"/>
      <c r="X958" s="97"/>
      <c r="Y958" s="97"/>
    </row>
    <row r="959" spans="1:25" ht="14.25">
      <c r="A959" s="97"/>
      <c r="B959" s="97"/>
      <c r="C959" s="97"/>
      <c r="D959" s="97"/>
      <c r="E959" s="97"/>
      <c r="F959" s="97"/>
      <c r="G959" s="97"/>
      <c r="H959" s="97"/>
      <c r="I959" s="97"/>
      <c r="J959" s="97"/>
      <c r="K959" s="97"/>
      <c r="L959" s="97"/>
      <c r="M959" s="97"/>
      <c r="N959" s="97"/>
      <c r="O959" s="97"/>
      <c r="P959" s="97"/>
      <c r="Q959" s="97"/>
      <c r="R959" s="97"/>
      <c r="S959" s="97"/>
      <c r="T959" s="97"/>
      <c r="U959" s="97"/>
      <c r="V959" s="97"/>
      <c r="W959" s="97"/>
      <c r="X959" s="97"/>
      <c r="Y959" s="97"/>
    </row>
    <row r="960" spans="1:25" ht="14.25">
      <c r="A960" s="97"/>
      <c r="B960" s="97"/>
      <c r="C960" s="97"/>
      <c r="D960" s="97"/>
      <c r="E960" s="97"/>
      <c r="F960" s="97"/>
      <c r="G960" s="97"/>
      <c r="H960" s="97"/>
      <c r="I960" s="97"/>
      <c r="J960" s="97"/>
      <c r="K960" s="97"/>
      <c r="L960" s="97"/>
      <c r="M960" s="97"/>
      <c r="N960" s="97"/>
      <c r="O960" s="97"/>
      <c r="P960" s="97"/>
      <c r="Q960" s="97"/>
      <c r="R960" s="97"/>
      <c r="S960" s="97"/>
      <c r="T960" s="97"/>
      <c r="U960" s="97"/>
      <c r="V960" s="97"/>
      <c r="W960" s="97"/>
      <c r="X960" s="97"/>
      <c r="Y960" s="97"/>
    </row>
    <row r="961" spans="1:25" ht="14.25">
      <c r="A961" s="97"/>
      <c r="B961" s="97"/>
      <c r="C961" s="97"/>
      <c r="D961" s="97"/>
      <c r="E961" s="97"/>
      <c r="F961" s="97"/>
      <c r="G961" s="97"/>
      <c r="H961" s="97"/>
      <c r="I961" s="97"/>
      <c r="J961" s="97"/>
      <c r="K961" s="97"/>
      <c r="L961" s="97"/>
      <c r="M961" s="97"/>
      <c r="N961" s="97"/>
      <c r="O961" s="97"/>
      <c r="P961" s="97"/>
      <c r="Q961" s="97"/>
      <c r="R961" s="97"/>
      <c r="S961" s="97"/>
      <c r="T961" s="97"/>
      <c r="U961" s="97"/>
      <c r="V961" s="97"/>
      <c r="W961" s="97"/>
      <c r="X961" s="97"/>
      <c r="Y961" s="97"/>
    </row>
    <row r="962" spans="1:25" ht="14.25">
      <c r="A962" s="97"/>
      <c r="B962" s="97"/>
      <c r="C962" s="97"/>
      <c r="D962" s="97"/>
      <c r="E962" s="97"/>
      <c r="F962" s="97"/>
      <c r="G962" s="97"/>
      <c r="H962" s="97"/>
      <c r="I962" s="97"/>
      <c r="J962" s="97"/>
      <c r="K962" s="97"/>
      <c r="L962" s="97"/>
      <c r="M962" s="97"/>
      <c r="N962" s="97"/>
      <c r="O962" s="97"/>
      <c r="P962" s="97"/>
      <c r="Q962" s="97"/>
      <c r="R962" s="97"/>
      <c r="S962" s="97"/>
      <c r="T962" s="97"/>
      <c r="U962" s="97"/>
      <c r="V962" s="97"/>
      <c r="W962" s="97"/>
      <c r="X962" s="97"/>
      <c r="Y962" s="97"/>
    </row>
    <row r="963" spans="1:25" ht="14.25">
      <c r="A963" s="97"/>
      <c r="B963" s="97"/>
      <c r="C963" s="97"/>
      <c r="D963" s="97"/>
      <c r="E963" s="97"/>
      <c r="F963" s="97"/>
      <c r="G963" s="97"/>
      <c r="H963" s="97"/>
      <c r="I963" s="97"/>
      <c r="J963" s="97"/>
      <c r="K963" s="97"/>
      <c r="L963" s="97"/>
      <c r="M963" s="97"/>
      <c r="N963" s="97"/>
      <c r="O963" s="97"/>
      <c r="P963" s="97"/>
      <c r="Q963" s="97"/>
      <c r="R963" s="97"/>
      <c r="S963" s="97"/>
      <c r="T963" s="97"/>
      <c r="U963" s="97"/>
      <c r="V963" s="97"/>
      <c r="W963" s="97"/>
      <c r="X963" s="97"/>
      <c r="Y963" s="97"/>
    </row>
    <row r="964" spans="1:25" ht="14.25">
      <c r="A964" s="97"/>
      <c r="B964" s="97"/>
      <c r="C964" s="97"/>
      <c r="D964" s="97"/>
      <c r="E964" s="97"/>
      <c r="F964" s="97"/>
      <c r="G964" s="97"/>
      <c r="H964" s="97"/>
      <c r="I964" s="97"/>
      <c r="J964" s="97"/>
      <c r="K964" s="97"/>
      <c r="L964" s="97"/>
      <c r="M964" s="97"/>
      <c r="N964" s="97"/>
      <c r="O964" s="97"/>
      <c r="P964" s="97"/>
      <c r="Q964" s="97"/>
      <c r="R964" s="97"/>
      <c r="S964" s="97"/>
      <c r="T964" s="97"/>
      <c r="U964" s="97"/>
      <c r="V964" s="97"/>
      <c r="W964" s="97"/>
      <c r="X964" s="97"/>
      <c r="Y964" s="97"/>
    </row>
    <row r="965" spans="1:25" ht="14.25">
      <c r="A965" s="97"/>
      <c r="B965" s="97"/>
      <c r="C965" s="97"/>
      <c r="D965" s="97"/>
      <c r="E965" s="97"/>
      <c r="F965" s="97"/>
      <c r="G965" s="97"/>
      <c r="H965" s="97"/>
      <c r="I965" s="97"/>
      <c r="J965" s="97"/>
      <c r="K965" s="97"/>
      <c r="L965" s="97"/>
      <c r="M965" s="97"/>
      <c r="N965" s="97"/>
      <c r="O965" s="97"/>
      <c r="P965" s="97"/>
      <c r="Q965" s="97"/>
      <c r="R965" s="97"/>
      <c r="S965" s="97"/>
      <c r="T965" s="97"/>
      <c r="U965" s="97"/>
      <c r="V965" s="97"/>
      <c r="W965" s="97"/>
      <c r="X965" s="97"/>
      <c r="Y965" s="97"/>
    </row>
    <row r="966" spans="1:25" ht="14.25">
      <c r="A966" s="97"/>
      <c r="B966" s="97"/>
      <c r="C966" s="97"/>
      <c r="D966" s="97"/>
      <c r="E966" s="97"/>
      <c r="F966" s="97"/>
      <c r="G966" s="97"/>
      <c r="H966" s="97"/>
      <c r="I966" s="97"/>
      <c r="J966" s="97"/>
      <c r="K966" s="97"/>
      <c r="L966" s="97"/>
      <c r="M966" s="97"/>
      <c r="N966" s="97"/>
      <c r="O966" s="97"/>
      <c r="P966" s="97"/>
      <c r="Q966" s="97"/>
      <c r="R966" s="97"/>
      <c r="S966" s="97"/>
      <c r="T966" s="97"/>
      <c r="U966" s="97"/>
      <c r="V966" s="97"/>
      <c r="W966" s="97"/>
      <c r="X966" s="97"/>
      <c r="Y966" s="97"/>
    </row>
    <row r="967" spans="1:25" ht="14.25">
      <c r="A967" s="97"/>
      <c r="B967" s="97"/>
      <c r="C967" s="97"/>
      <c r="D967" s="97"/>
      <c r="E967" s="97"/>
      <c r="F967" s="97"/>
      <c r="G967" s="97"/>
      <c r="H967" s="97"/>
      <c r="I967" s="97"/>
      <c r="J967" s="97"/>
      <c r="K967" s="97"/>
      <c r="L967" s="97"/>
      <c r="M967" s="97"/>
      <c r="N967" s="97"/>
      <c r="O967" s="97"/>
      <c r="P967" s="97"/>
      <c r="Q967" s="97"/>
      <c r="R967" s="97"/>
      <c r="S967" s="97"/>
      <c r="T967" s="97"/>
      <c r="U967" s="97"/>
      <c r="V967" s="97"/>
      <c r="W967" s="97"/>
      <c r="X967" s="97"/>
      <c r="Y967" s="97"/>
    </row>
    <row r="968" spans="1:25" ht="14.25">
      <c r="A968" s="97"/>
      <c r="B968" s="97"/>
      <c r="C968" s="97"/>
      <c r="D968" s="97"/>
      <c r="E968" s="97"/>
      <c r="F968" s="97"/>
      <c r="G968" s="97"/>
      <c r="H968" s="97"/>
      <c r="I968" s="97"/>
      <c r="J968" s="97"/>
      <c r="K968" s="97"/>
      <c r="L968" s="97"/>
      <c r="M968" s="97"/>
      <c r="N968" s="97"/>
      <c r="O968" s="97"/>
      <c r="P968" s="97"/>
      <c r="Q968" s="97"/>
      <c r="R968" s="97"/>
      <c r="S968" s="97"/>
      <c r="T968" s="97"/>
      <c r="U968" s="97"/>
      <c r="V968" s="97"/>
      <c r="W968" s="97"/>
      <c r="X968" s="97"/>
      <c r="Y968" s="97"/>
    </row>
    <row r="969" spans="1:25" ht="14.25">
      <c r="A969" s="97"/>
      <c r="B969" s="97"/>
      <c r="C969" s="97"/>
      <c r="D969" s="97"/>
      <c r="E969" s="97"/>
      <c r="F969" s="97"/>
      <c r="G969" s="97"/>
      <c r="H969" s="97"/>
      <c r="I969" s="97"/>
      <c r="J969" s="97"/>
      <c r="K969" s="97"/>
      <c r="L969" s="97"/>
      <c r="M969" s="97"/>
      <c r="N969" s="97"/>
      <c r="O969" s="97"/>
      <c r="P969" s="97"/>
      <c r="Q969" s="97"/>
      <c r="R969" s="97"/>
      <c r="S969" s="97"/>
      <c r="T969" s="97"/>
      <c r="U969" s="97"/>
      <c r="V969" s="97"/>
      <c r="W969" s="97"/>
      <c r="X969" s="97"/>
      <c r="Y969" s="97"/>
    </row>
    <row r="970" spans="1:25" ht="14.25">
      <c r="A970" s="97"/>
      <c r="B970" s="97"/>
      <c r="C970" s="97"/>
      <c r="D970" s="97"/>
      <c r="E970" s="97"/>
      <c r="F970" s="97"/>
      <c r="G970" s="97"/>
      <c r="H970" s="97"/>
      <c r="I970" s="97"/>
      <c r="J970" s="97"/>
      <c r="K970" s="97"/>
      <c r="L970" s="97"/>
      <c r="M970" s="97"/>
      <c r="N970" s="97"/>
      <c r="O970" s="97"/>
      <c r="P970" s="97"/>
      <c r="Q970" s="97"/>
      <c r="R970" s="97"/>
      <c r="S970" s="97"/>
      <c r="T970" s="97"/>
      <c r="U970" s="97"/>
      <c r="V970" s="97"/>
      <c r="W970" s="97"/>
      <c r="X970" s="97"/>
      <c r="Y970" s="97"/>
    </row>
    <row r="971" spans="1:25" ht="14.25">
      <c r="A971" s="97"/>
      <c r="B971" s="97"/>
      <c r="C971" s="97"/>
      <c r="D971" s="97"/>
      <c r="E971" s="97"/>
      <c r="F971" s="97"/>
      <c r="G971" s="97"/>
      <c r="H971" s="97"/>
      <c r="I971" s="97"/>
      <c r="J971" s="97"/>
      <c r="K971" s="97"/>
      <c r="L971" s="97"/>
      <c r="M971" s="97"/>
      <c r="N971" s="97"/>
      <c r="O971" s="97"/>
      <c r="P971" s="97"/>
      <c r="Q971" s="97"/>
      <c r="R971" s="97"/>
      <c r="S971" s="97"/>
      <c r="T971" s="97"/>
      <c r="U971" s="97"/>
      <c r="V971" s="97"/>
      <c r="W971" s="97"/>
      <c r="X971" s="97"/>
      <c r="Y971" s="97"/>
    </row>
    <row r="972" spans="1:25" ht="14.25">
      <c r="A972" s="97"/>
      <c r="B972" s="97"/>
      <c r="C972" s="97"/>
      <c r="D972" s="97"/>
      <c r="E972" s="97"/>
      <c r="F972" s="97"/>
      <c r="G972" s="97"/>
      <c r="H972" s="97"/>
      <c r="I972" s="97"/>
      <c r="J972" s="97"/>
      <c r="K972" s="97"/>
      <c r="L972" s="97"/>
      <c r="M972" s="97"/>
      <c r="N972" s="97"/>
      <c r="O972" s="97"/>
      <c r="P972" s="97"/>
      <c r="Q972" s="97"/>
      <c r="R972" s="97"/>
      <c r="S972" s="97"/>
      <c r="T972" s="97"/>
      <c r="U972" s="97"/>
      <c r="V972" s="97"/>
      <c r="W972" s="97"/>
      <c r="X972" s="97"/>
      <c r="Y972" s="97"/>
    </row>
    <row r="973" spans="1:25" ht="14.25">
      <c r="A973" s="97"/>
      <c r="B973" s="97"/>
      <c r="C973" s="97"/>
      <c r="D973" s="97"/>
      <c r="E973" s="97"/>
      <c r="F973" s="97"/>
      <c r="G973" s="97"/>
      <c r="H973" s="97"/>
      <c r="I973" s="97"/>
      <c r="J973" s="97"/>
      <c r="K973" s="97"/>
      <c r="L973" s="97"/>
      <c r="M973" s="97"/>
      <c r="N973" s="97"/>
      <c r="O973" s="97"/>
      <c r="P973" s="97"/>
      <c r="Q973" s="97"/>
      <c r="R973" s="97"/>
      <c r="S973" s="97"/>
      <c r="T973" s="97"/>
      <c r="U973" s="97"/>
      <c r="V973" s="97"/>
      <c r="W973" s="97"/>
      <c r="X973" s="97"/>
      <c r="Y973" s="97"/>
    </row>
    <row r="974" spans="1:25" ht="14.25">
      <c r="A974" s="97"/>
      <c r="B974" s="97"/>
      <c r="C974" s="97"/>
      <c r="D974" s="97"/>
      <c r="E974" s="97"/>
      <c r="F974" s="97"/>
      <c r="G974" s="97"/>
      <c r="H974" s="97"/>
      <c r="I974" s="97"/>
      <c r="J974" s="97"/>
      <c r="K974" s="97"/>
      <c r="L974" s="97"/>
      <c r="M974" s="97"/>
      <c r="N974" s="97"/>
      <c r="O974" s="97"/>
      <c r="P974" s="97"/>
      <c r="Q974" s="97"/>
      <c r="R974" s="97"/>
      <c r="S974" s="97"/>
      <c r="T974" s="97"/>
      <c r="U974" s="97"/>
      <c r="V974" s="97"/>
      <c r="W974" s="97"/>
      <c r="X974" s="97"/>
      <c r="Y974" s="97"/>
    </row>
    <row r="975" spans="1:25" ht="14.25">
      <c r="A975" s="97"/>
      <c r="B975" s="97"/>
      <c r="C975" s="97"/>
      <c r="D975" s="97"/>
      <c r="E975" s="97"/>
      <c r="F975" s="97"/>
      <c r="G975" s="97"/>
      <c r="H975" s="97"/>
      <c r="I975" s="97"/>
      <c r="J975" s="97"/>
      <c r="K975" s="97"/>
      <c r="L975" s="97"/>
      <c r="M975" s="97"/>
      <c r="N975" s="97"/>
      <c r="O975" s="97"/>
      <c r="P975" s="97"/>
      <c r="Q975" s="97"/>
      <c r="R975" s="97"/>
      <c r="S975" s="97"/>
      <c r="T975" s="97"/>
      <c r="U975" s="97"/>
      <c r="V975" s="97"/>
      <c r="W975" s="97"/>
      <c r="X975" s="97"/>
      <c r="Y975" s="97"/>
    </row>
    <row r="976" spans="1:25" ht="14.25">
      <c r="A976" s="97"/>
      <c r="B976" s="97"/>
      <c r="C976" s="97"/>
      <c r="D976" s="97"/>
      <c r="E976" s="97"/>
      <c r="F976" s="97"/>
      <c r="G976" s="97"/>
      <c r="H976" s="97"/>
      <c r="I976" s="97"/>
      <c r="J976" s="97"/>
      <c r="K976" s="97"/>
      <c r="L976" s="97"/>
      <c r="M976" s="97"/>
      <c r="N976" s="97"/>
      <c r="O976" s="97"/>
      <c r="P976" s="97"/>
      <c r="Q976" s="97"/>
      <c r="R976" s="97"/>
      <c r="S976" s="97"/>
      <c r="T976" s="97"/>
      <c r="U976" s="97"/>
      <c r="V976" s="97"/>
      <c r="W976" s="97"/>
      <c r="X976" s="97"/>
      <c r="Y976" s="97"/>
    </row>
    <row r="977" spans="1:25" ht="14.25">
      <c r="A977" s="97"/>
      <c r="B977" s="97"/>
      <c r="C977" s="97"/>
      <c r="D977" s="97"/>
      <c r="E977" s="97"/>
      <c r="F977" s="97"/>
      <c r="G977" s="97"/>
      <c r="H977" s="97"/>
      <c r="I977" s="97"/>
      <c r="J977" s="97"/>
      <c r="K977" s="97"/>
      <c r="L977" s="97"/>
      <c r="M977" s="97"/>
      <c r="N977" s="97"/>
      <c r="O977" s="97"/>
      <c r="P977" s="97"/>
      <c r="Q977" s="97"/>
      <c r="R977" s="97"/>
      <c r="S977" s="97"/>
      <c r="T977" s="97"/>
      <c r="U977" s="97"/>
      <c r="V977" s="97"/>
      <c r="W977" s="97"/>
      <c r="X977" s="97"/>
      <c r="Y977" s="97"/>
    </row>
    <row r="978" spans="1:25" ht="14.25">
      <c r="A978" s="97"/>
      <c r="B978" s="97"/>
      <c r="C978" s="97"/>
      <c r="D978" s="97"/>
      <c r="E978" s="97"/>
      <c r="F978" s="97"/>
      <c r="G978" s="97"/>
      <c r="H978" s="97"/>
      <c r="I978" s="97"/>
      <c r="J978" s="97"/>
      <c r="K978" s="97"/>
      <c r="L978" s="97"/>
      <c r="M978" s="97"/>
      <c r="N978" s="97"/>
      <c r="O978" s="97"/>
      <c r="P978" s="97"/>
      <c r="Q978" s="97"/>
      <c r="R978" s="97"/>
      <c r="S978" s="97"/>
      <c r="T978" s="97"/>
      <c r="U978" s="97"/>
      <c r="V978" s="97"/>
      <c r="W978" s="97"/>
      <c r="X978" s="97"/>
      <c r="Y978" s="97"/>
    </row>
    <row r="979" spans="1:25" ht="14.25">
      <c r="A979" s="97"/>
      <c r="B979" s="97"/>
      <c r="C979" s="97"/>
      <c r="D979" s="97"/>
      <c r="E979" s="97"/>
      <c r="F979" s="97"/>
      <c r="G979" s="97"/>
      <c r="H979" s="97"/>
      <c r="I979" s="97"/>
      <c r="J979" s="97"/>
      <c r="K979" s="97"/>
      <c r="L979" s="97"/>
      <c r="M979" s="97"/>
      <c r="N979" s="97"/>
      <c r="O979" s="97"/>
      <c r="P979" s="97"/>
      <c r="Q979" s="97"/>
      <c r="R979" s="97"/>
      <c r="S979" s="97"/>
      <c r="T979" s="97"/>
      <c r="U979" s="97"/>
      <c r="V979" s="97"/>
      <c r="W979" s="97"/>
      <c r="X979" s="97"/>
      <c r="Y979" s="97"/>
    </row>
    <row r="980" spans="1:25" ht="14.25">
      <c r="A980" s="97"/>
      <c r="B980" s="97"/>
      <c r="C980" s="97"/>
      <c r="D980" s="97"/>
      <c r="E980" s="97"/>
      <c r="F980" s="97"/>
      <c r="G980" s="97"/>
      <c r="H980" s="97"/>
      <c r="I980" s="97"/>
      <c r="J980" s="97"/>
      <c r="K980" s="97"/>
      <c r="L980" s="97"/>
      <c r="M980" s="97"/>
      <c r="N980" s="97"/>
      <c r="O980" s="97"/>
      <c r="P980" s="97"/>
      <c r="Q980" s="97"/>
      <c r="R980" s="97"/>
      <c r="S980" s="97"/>
      <c r="T980" s="97"/>
      <c r="U980" s="97"/>
      <c r="V980" s="97"/>
      <c r="W980" s="97"/>
      <c r="X980" s="97"/>
      <c r="Y980" s="97"/>
    </row>
    <row r="981" spans="1:25" ht="14.25">
      <c r="A981" s="97"/>
      <c r="B981" s="97"/>
      <c r="C981" s="97"/>
      <c r="D981" s="97"/>
      <c r="E981" s="97"/>
      <c r="F981" s="97"/>
      <c r="G981" s="97"/>
      <c r="H981" s="97"/>
      <c r="I981" s="97"/>
      <c r="J981" s="97"/>
      <c r="K981" s="97"/>
      <c r="L981" s="97"/>
      <c r="M981" s="97"/>
      <c r="N981" s="97"/>
      <c r="O981" s="97"/>
      <c r="P981" s="97"/>
      <c r="Q981" s="97"/>
      <c r="R981" s="97"/>
      <c r="S981" s="97"/>
      <c r="T981" s="97"/>
      <c r="U981" s="97"/>
      <c r="V981" s="97"/>
      <c r="W981" s="97"/>
      <c r="X981" s="97"/>
      <c r="Y981" s="97"/>
    </row>
    <row r="982" spans="1:25" ht="14.25">
      <c r="A982" s="97"/>
      <c r="B982" s="97"/>
      <c r="C982" s="97"/>
      <c r="D982" s="97"/>
      <c r="E982" s="97"/>
      <c r="F982" s="97"/>
      <c r="G982" s="97"/>
      <c r="H982" s="97"/>
      <c r="I982" s="97"/>
      <c r="J982" s="97"/>
      <c r="K982" s="97"/>
      <c r="L982" s="97"/>
      <c r="M982" s="97"/>
      <c r="N982" s="97"/>
      <c r="O982" s="97"/>
      <c r="P982" s="97"/>
      <c r="Q982" s="97"/>
      <c r="R982" s="97"/>
      <c r="S982" s="97"/>
      <c r="T982" s="97"/>
      <c r="U982" s="97"/>
      <c r="V982" s="97"/>
      <c r="W982" s="97"/>
      <c r="X982" s="97"/>
      <c r="Y982" s="97"/>
    </row>
  </sheetData>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3984375" defaultRowHeight="15" customHeight="1"/>
  <cols>
    <col min="1" max="1" width="35.73046875" customWidth="1"/>
    <col min="2" max="2" width="9.1328125" customWidth="1"/>
    <col min="3" max="3" width="57.86328125" customWidth="1"/>
    <col min="4" max="26" width="9.1328125" customWidth="1"/>
  </cols>
  <sheetData>
    <row r="1" spans="1:3" ht="14.25" customHeight="1">
      <c r="B1" s="114" t="s">
        <v>349</v>
      </c>
      <c r="C1" s="114" t="s">
        <v>350</v>
      </c>
    </row>
    <row r="2" spans="1:3" ht="14.25" customHeight="1">
      <c r="A2" s="69" t="str">
        <f t="shared" ref="A2:A357" si="0">CONCATENATE(B2,"-",C2)</f>
        <v>4555-Academy for Character Education</v>
      </c>
      <c r="B2" s="86">
        <v>4555</v>
      </c>
      <c r="C2" s="86" t="s">
        <v>351</v>
      </c>
    </row>
    <row r="3" spans="1:3" ht="14.25" customHeight="1">
      <c r="A3" s="69" t="str">
        <f t="shared" si="0"/>
        <v>2063-Adel SD 21</v>
      </c>
      <c r="B3" s="86">
        <v>2063</v>
      </c>
      <c r="C3" s="86" t="s">
        <v>352</v>
      </c>
    </row>
    <row r="4" spans="1:3" ht="14.25" customHeight="1">
      <c r="A4" s="69" t="str">
        <f t="shared" si="0"/>
        <v>2113-Adrian SD 61</v>
      </c>
      <c r="B4" s="86">
        <v>2113</v>
      </c>
      <c r="C4" s="86" t="s">
        <v>353</v>
      </c>
    </row>
    <row r="5" spans="1:3" ht="14.25" customHeight="1">
      <c r="A5" s="69" t="str">
        <f t="shared" si="0"/>
        <v>4585-Alliance Charter Academy</v>
      </c>
      <c r="B5" s="86">
        <v>4585</v>
      </c>
      <c r="C5" s="86" t="s">
        <v>354</v>
      </c>
    </row>
    <row r="6" spans="1:3" ht="14.25" customHeight="1">
      <c r="A6" s="69" t="str">
        <f t="shared" si="0"/>
        <v>17-Alsea Charter School</v>
      </c>
      <c r="B6" s="86">
        <v>17</v>
      </c>
      <c r="C6" s="86" t="s">
        <v>355</v>
      </c>
    </row>
    <row r="7" spans="1:3" ht="14.25" customHeight="1">
      <c r="A7" s="69" t="str">
        <f t="shared" si="0"/>
        <v>1899-Alsea SD 7J</v>
      </c>
      <c r="B7" s="86">
        <v>1899</v>
      </c>
      <c r="C7" s="86" t="s">
        <v>356</v>
      </c>
    </row>
    <row r="8" spans="1:3" ht="14.25" customHeight="1">
      <c r="A8" s="69" t="str">
        <f t="shared" si="0"/>
        <v>2252-Amity SD 4J</v>
      </c>
      <c r="B8" s="86">
        <v>2252</v>
      </c>
      <c r="C8" s="86" t="s">
        <v>357</v>
      </c>
    </row>
    <row r="9" spans="1:3" ht="14.25" customHeight="1">
      <c r="A9" s="69" t="str">
        <f t="shared" si="0"/>
        <v>705-Annex Charter School</v>
      </c>
      <c r="B9" s="86">
        <v>705</v>
      </c>
      <c r="C9" s="86" t="s">
        <v>358</v>
      </c>
    </row>
    <row r="10" spans="1:3" ht="14.25" customHeight="1">
      <c r="A10" s="69" t="str">
        <f t="shared" si="0"/>
        <v>2111-Annex SD 29</v>
      </c>
      <c r="B10" s="86">
        <v>2111</v>
      </c>
      <c r="C10" s="86" t="s">
        <v>359</v>
      </c>
    </row>
    <row r="11" spans="1:3" ht="14.25" customHeight="1">
      <c r="A11" s="69" t="str">
        <f t="shared" si="0"/>
        <v>4805-Arco Iris Spanish Immersion School</v>
      </c>
      <c r="B11" s="86">
        <v>4805</v>
      </c>
      <c r="C11" s="86" t="s">
        <v>360</v>
      </c>
    </row>
    <row r="12" spans="1:3" ht="14.25" customHeight="1">
      <c r="A12" s="69" t="str">
        <f t="shared" si="0"/>
        <v>323-Arlington Community Charter School</v>
      </c>
      <c r="B12" s="86">
        <v>323</v>
      </c>
      <c r="C12" s="86" t="s">
        <v>361</v>
      </c>
    </row>
    <row r="13" spans="1:3" ht="14.25" customHeight="1">
      <c r="A13" s="69" t="str">
        <f t="shared" si="0"/>
        <v>2005-Arlington SD 3</v>
      </c>
      <c r="B13" s="86">
        <v>2005</v>
      </c>
      <c r="C13" s="86" t="s">
        <v>362</v>
      </c>
    </row>
    <row r="14" spans="1:3" ht="14.25" customHeight="1">
      <c r="A14" s="69" t="str">
        <f t="shared" si="0"/>
        <v>3247-Armadillo Technical Institute</v>
      </c>
      <c r="B14" s="86">
        <v>3247</v>
      </c>
      <c r="C14" s="86" t="s">
        <v>363</v>
      </c>
    </row>
    <row r="15" spans="1:3" ht="14.25" customHeight="1">
      <c r="A15" s="69" t="str">
        <f t="shared" si="0"/>
        <v>2115-Arock SD 81</v>
      </c>
      <c r="B15" s="86">
        <v>2115</v>
      </c>
      <c r="C15" s="86" t="s">
        <v>364</v>
      </c>
    </row>
    <row r="16" spans="1:3" ht="14.25" customHeight="1">
      <c r="A16" s="69" t="str">
        <f t="shared" si="0"/>
        <v>3580-Arthur Academy</v>
      </c>
      <c r="B16" s="86">
        <v>3580</v>
      </c>
      <c r="C16" s="86" t="s">
        <v>365</v>
      </c>
    </row>
    <row r="17" spans="1:3" ht="14.25" customHeight="1">
      <c r="A17" s="69" t="str">
        <f t="shared" si="0"/>
        <v>2041-Ashland SD 5</v>
      </c>
      <c r="B17" s="86">
        <v>2041</v>
      </c>
      <c r="C17" s="86" t="s">
        <v>366</v>
      </c>
    </row>
    <row r="18" spans="1:3" ht="14.25" customHeight="1">
      <c r="A18" s="69" t="str">
        <f t="shared" si="0"/>
        <v>2051-Ashwood SD 8</v>
      </c>
      <c r="B18" s="86">
        <v>2051</v>
      </c>
      <c r="C18" s="86" t="s">
        <v>367</v>
      </c>
    </row>
    <row r="19" spans="1:3" ht="14.25" customHeight="1">
      <c r="A19" s="69" t="str">
        <f t="shared" si="0"/>
        <v>1933-Astoria SD 1</v>
      </c>
      <c r="B19" s="86">
        <v>1933</v>
      </c>
      <c r="C19" s="86" t="s">
        <v>368</v>
      </c>
    </row>
    <row r="20" spans="1:3" ht="14.25" customHeight="1">
      <c r="A20" s="69" t="str">
        <f t="shared" si="0"/>
        <v>2208-Athena-Weston SD 29RJ</v>
      </c>
      <c r="B20" s="86">
        <v>2208</v>
      </c>
      <c r="C20" s="86" t="s">
        <v>369</v>
      </c>
    </row>
    <row r="21" spans="1:3" ht="14.25" customHeight="1">
      <c r="A21" s="69" t="str">
        <f t="shared" si="0"/>
        <v>2858-Baker Creek School</v>
      </c>
      <c r="B21" s="86">
        <v>2858</v>
      </c>
      <c r="C21" s="86" t="s">
        <v>370</v>
      </c>
    </row>
    <row r="22" spans="1:3" ht="14.25" customHeight="1">
      <c r="A22" s="69" t="str">
        <f t="shared" si="0"/>
        <v>4759-Baker Early College</v>
      </c>
      <c r="B22" s="86">
        <v>4759</v>
      </c>
      <c r="C22" s="86" t="s">
        <v>371</v>
      </c>
    </row>
    <row r="23" spans="1:3" ht="14.25" customHeight="1">
      <c r="A23" s="69" t="str">
        <f t="shared" si="0"/>
        <v>1894-Baker SD 5J</v>
      </c>
      <c r="B23" s="86">
        <v>1894</v>
      </c>
      <c r="C23" s="86" t="s">
        <v>372</v>
      </c>
    </row>
    <row r="24" spans="1:3" ht="14.25" customHeight="1">
      <c r="A24" s="69" t="str">
        <f t="shared" si="0"/>
        <v>4728-Baker Web Academy</v>
      </c>
      <c r="B24" s="86">
        <v>4728</v>
      </c>
      <c r="C24" s="86" t="s">
        <v>373</v>
      </c>
    </row>
    <row r="25" spans="1:3" ht="14.25" customHeight="1">
      <c r="A25" s="69" t="str">
        <f t="shared" si="0"/>
        <v>1969-Bandon SD 54</v>
      </c>
      <c r="B25" s="86">
        <v>1969</v>
      </c>
      <c r="C25" s="86" t="s">
        <v>374</v>
      </c>
    </row>
    <row r="26" spans="1:3" ht="14.25" customHeight="1">
      <c r="A26" s="69" t="str">
        <f t="shared" si="0"/>
        <v>2240-Banks SD 13</v>
      </c>
      <c r="B26" s="86">
        <v>2240</v>
      </c>
      <c r="C26" s="86" t="s">
        <v>375</v>
      </c>
    </row>
    <row r="27" spans="1:3" ht="14.25" customHeight="1">
      <c r="A27" s="69" t="str">
        <f t="shared" si="0"/>
        <v>2243-Beaverton SD 48J</v>
      </c>
      <c r="B27" s="86">
        <v>2243</v>
      </c>
      <c r="C27" s="86" t="s">
        <v>376</v>
      </c>
    </row>
    <row r="28" spans="1:3" ht="14.25" customHeight="1">
      <c r="A28" s="69" t="str">
        <f t="shared" si="0"/>
        <v>5309-Bend International School</v>
      </c>
      <c r="B28" s="86">
        <v>5309</v>
      </c>
      <c r="C28" s="86" t="s">
        <v>377</v>
      </c>
    </row>
    <row r="29" spans="1:3" ht="14.25" customHeight="1">
      <c r="A29" s="69" t="str">
        <f t="shared" si="0"/>
        <v>1976-Bend-LaPine Administrative SD 1</v>
      </c>
      <c r="B29" s="86">
        <v>1976</v>
      </c>
      <c r="C29" s="86" t="s">
        <v>378</v>
      </c>
    </row>
    <row r="30" spans="1:3" ht="14.25" customHeight="1">
      <c r="A30" s="69" t="str">
        <f t="shared" si="0"/>
        <v>784-Bethany Charter School</v>
      </c>
      <c r="B30" s="86">
        <v>784</v>
      </c>
      <c r="C30" s="86" t="s">
        <v>379</v>
      </c>
    </row>
    <row r="31" spans="1:3" ht="14.25" customHeight="1">
      <c r="A31" s="69" t="str">
        <f t="shared" si="0"/>
        <v>2088-Bethel SD 52</v>
      </c>
      <c r="B31" s="86">
        <v>2088</v>
      </c>
      <c r="C31" s="86" t="s">
        <v>380</v>
      </c>
    </row>
    <row r="32" spans="1:3" ht="14.25" customHeight="1">
      <c r="A32" s="69" t="str">
        <f t="shared" si="0"/>
        <v>2095-Blachly SD 90</v>
      </c>
      <c r="B32" s="86">
        <v>2095</v>
      </c>
      <c r="C32" s="86" t="s">
        <v>381</v>
      </c>
    </row>
    <row r="33" spans="1:3" ht="14.25" customHeight="1">
      <c r="A33" s="69" t="str">
        <f t="shared" si="0"/>
        <v>2052-Black Butte SD 41</v>
      </c>
      <c r="B33" s="86">
        <v>2052</v>
      </c>
      <c r="C33" s="86" t="s">
        <v>382</v>
      </c>
    </row>
    <row r="34" spans="1:3" ht="14.25" customHeight="1">
      <c r="A34" s="69" t="str">
        <f t="shared" si="0"/>
        <v>5349-Bridge Charter Academy</v>
      </c>
      <c r="B34" s="86">
        <v>5349</v>
      </c>
      <c r="C34" s="86" t="s">
        <v>383</v>
      </c>
    </row>
    <row r="35" spans="1:3" ht="14.25" customHeight="1">
      <c r="A35" s="69" t="str">
        <f t="shared" si="0"/>
        <v>1974-Brookings-Harbor SD 17C</v>
      </c>
      <c r="B35" s="86">
        <v>1974</v>
      </c>
      <c r="C35" s="86" t="s">
        <v>384</v>
      </c>
    </row>
    <row r="36" spans="1:3" ht="14.25" customHeight="1">
      <c r="A36" s="69" t="str">
        <f t="shared" si="0"/>
        <v>3347-Burnt River School</v>
      </c>
      <c r="B36" s="86">
        <v>3347</v>
      </c>
      <c r="C36" s="86" t="s">
        <v>385</v>
      </c>
    </row>
    <row r="37" spans="1:3" ht="14.25" customHeight="1">
      <c r="A37" s="69" t="str">
        <f t="shared" si="0"/>
        <v>1896-Burnt River SD 30J</v>
      </c>
      <c r="B37" s="86">
        <v>1896</v>
      </c>
      <c r="C37" s="86" t="s">
        <v>386</v>
      </c>
    </row>
    <row r="38" spans="1:3" ht="14.25" customHeight="1">
      <c r="A38" s="69" t="str">
        <f t="shared" si="0"/>
        <v>2046-Butte Falls SD 91</v>
      </c>
      <c r="B38" s="86">
        <v>2046</v>
      </c>
      <c r="C38" s="86" t="s">
        <v>387</v>
      </c>
    </row>
    <row r="39" spans="1:3" ht="14.25" customHeight="1">
      <c r="A39" s="69" t="str">
        <f t="shared" si="0"/>
        <v>1995-Camas Valley SD 21J</v>
      </c>
      <c r="B39" s="86">
        <v>1995</v>
      </c>
      <c r="C39" s="86" t="s">
        <v>388</v>
      </c>
    </row>
    <row r="40" spans="1:3" ht="14.25" customHeight="1">
      <c r="A40" s="69" t="str">
        <f t="shared" si="0"/>
        <v>1929-Canby SD 86</v>
      </c>
      <c r="B40" s="86">
        <v>1929</v>
      </c>
      <c r="C40" s="86" t="s">
        <v>389</v>
      </c>
    </row>
    <row r="41" spans="1:3" ht="14.25" customHeight="1">
      <c r="A41" s="69" t="str">
        <f t="shared" si="0"/>
        <v>4475-Cascade Heights Public Charter School</v>
      </c>
      <c r="B41" s="86">
        <v>4475</v>
      </c>
      <c r="C41" s="86" t="s">
        <v>390</v>
      </c>
    </row>
    <row r="42" spans="1:3" ht="14.25" customHeight="1">
      <c r="A42" s="69" t="str">
        <f t="shared" si="0"/>
        <v>2139-Cascade SD 5</v>
      </c>
      <c r="B42" s="86">
        <v>2139</v>
      </c>
      <c r="C42" s="86" t="s">
        <v>391</v>
      </c>
    </row>
    <row r="43" spans="1:3" ht="14.25" customHeight="1">
      <c r="A43" s="69" t="str">
        <f t="shared" si="0"/>
        <v>5440-Cascade Virtual Academy</v>
      </c>
      <c r="B43" s="86">
        <v>5440</v>
      </c>
      <c r="C43" s="86" t="s">
        <v>392</v>
      </c>
    </row>
    <row r="44" spans="1:3" ht="14.25" customHeight="1">
      <c r="A44" s="69" t="str">
        <f t="shared" si="0"/>
        <v>2185-Centennial SD 28J</v>
      </c>
      <c r="B44" s="86">
        <v>2185</v>
      </c>
      <c r="C44" s="86" t="s">
        <v>393</v>
      </c>
    </row>
    <row r="45" spans="1:3" ht="14.25" customHeight="1">
      <c r="A45" s="69" t="str">
        <f t="shared" si="0"/>
        <v>3553-Center for Advanced Learning</v>
      </c>
      <c r="B45" s="86">
        <v>3553</v>
      </c>
      <c r="C45" s="86" t="s">
        <v>394</v>
      </c>
    </row>
    <row r="46" spans="1:3" ht="14.25" customHeight="1">
      <c r="A46" s="69" t="str">
        <f t="shared" si="0"/>
        <v>1972-Central Curry SD 1</v>
      </c>
      <c r="B46" s="86">
        <v>1972</v>
      </c>
      <c r="C46" s="86" t="s">
        <v>395</v>
      </c>
    </row>
    <row r="47" spans="1:3" ht="14.25" customHeight="1">
      <c r="A47" s="69" t="str">
        <f t="shared" si="0"/>
        <v>2105-Central Linn SD 552</v>
      </c>
      <c r="B47" s="86">
        <v>2105</v>
      </c>
      <c r="C47" s="86" t="s">
        <v>396</v>
      </c>
    </row>
    <row r="48" spans="1:3" ht="14.25" customHeight="1">
      <c r="A48" s="69" t="str">
        <f t="shared" si="0"/>
        <v>2042-Central Point SD 6</v>
      </c>
      <c r="B48" s="86">
        <v>2042</v>
      </c>
      <c r="C48" s="86" t="s">
        <v>397</v>
      </c>
    </row>
    <row r="49" spans="1:3" ht="14.25" customHeight="1">
      <c r="A49" s="69" t="str">
        <f t="shared" si="0"/>
        <v>2191-Central SD 13J</v>
      </c>
      <c r="B49" s="86">
        <v>2191</v>
      </c>
      <c r="C49" s="86" t="s">
        <v>398</v>
      </c>
    </row>
    <row r="50" spans="1:3" ht="14.25" customHeight="1">
      <c r="A50" s="69" t="str">
        <f t="shared" si="0"/>
        <v>4395-Childs Way Charter School</v>
      </c>
      <c r="B50" s="86">
        <v>4395</v>
      </c>
      <c r="C50" s="86" t="s">
        <v>399</v>
      </c>
    </row>
    <row r="51" spans="1:3" ht="14.25" customHeight="1">
      <c r="A51" s="69" t="str">
        <f t="shared" si="0"/>
        <v>4206-City View Charter School</v>
      </c>
      <c r="B51" s="86">
        <v>4206</v>
      </c>
      <c r="C51" s="86" t="s">
        <v>400</v>
      </c>
    </row>
    <row r="52" spans="1:3" ht="14.25" customHeight="1">
      <c r="A52" s="69" t="str">
        <f t="shared" si="0"/>
        <v>4802-Clackamas Academy of Industrial Sciences</v>
      </c>
      <c r="B52" s="86">
        <v>4802</v>
      </c>
      <c r="C52" s="86" t="s">
        <v>401</v>
      </c>
    </row>
    <row r="53" spans="1:3" ht="14.25" customHeight="1">
      <c r="A53" s="69" t="str">
        <f t="shared" si="0"/>
        <v>4226-Clackamas Middle College</v>
      </c>
      <c r="B53" s="86">
        <v>4226</v>
      </c>
      <c r="C53" s="86" t="s">
        <v>402</v>
      </c>
    </row>
    <row r="54" spans="1:3" ht="14.25" customHeight="1">
      <c r="A54" s="69" t="str">
        <f t="shared" si="0"/>
        <v>4223-Clackamas Web Academy</v>
      </c>
      <c r="B54" s="86">
        <v>4223</v>
      </c>
      <c r="C54" s="86" t="s">
        <v>403</v>
      </c>
    </row>
    <row r="55" spans="1:3" ht="14.25" customHeight="1">
      <c r="A55" s="69" t="str">
        <f t="shared" si="0"/>
        <v>1945-Clatskanie SD 6J</v>
      </c>
      <c r="B55" s="86">
        <v>1945</v>
      </c>
      <c r="C55" s="86" t="s">
        <v>404</v>
      </c>
    </row>
    <row r="56" spans="1:3" ht="14.25" customHeight="1">
      <c r="A56" s="69" t="str">
        <f t="shared" si="0"/>
        <v>507-Coburg Community Charter School</v>
      </c>
      <c r="B56" s="86">
        <v>507</v>
      </c>
      <c r="C56" s="86" t="s">
        <v>405</v>
      </c>
    </row>
    <row r="57" spans="1:3" ht="14.25" customHeight="1">
      <c r="A57" s="69" t="str">
        <f t="shared" si="0"/>
        <v>2831-COIC Skills Lab</v>
      </c>
      <c r="B57" s="86">
        <v>2831</v>
      </c>
      <c r="C57" s="86" t="s">
        <v>406</v>
      </c>
    </row>
    <row r="58" spans="1:3" ht="14.25" customHeight="1">
      <c r="A58" s="69" t="str">
        <f t="shared" si="0"/>
        <v>1927-Colton SD 53</v>
      </c>
      <c r="B58" s="86">
        <v>1927</v>
      </c>
      <c r="C58" s="86" t="s">
        <v>407</v>
      </c>
    </row>
    <row r="59" spans="1:3" ht="14.25" customHeight="1">
      <c r="A59" s="69" t="str">
        <f t="shared" si="0"/>
        <v>2006-Condon SD 25J</v>
      </c>
      <c r="B59" s="86">
        <v>2006</v>
      </c>
      <c r="C59" s="86" t="s">
        <v>408</v>
      </c>
    </row>
    <row r="60" spans="1:3" ht="14.25" customHeight="1">
      <c r="A60" s="69" t="str">
        <f t="shared" si="0"/>
        <v>1965-Coos Bay SD 9</v>
      </c>
      <c r="B60" s="86">
        <v>1965</v>
      </c>
      <c r="C60" s="86" t="s">
        <v>409</v>
      </c>
    </row>
    <row r="61" spans="1:3" ht="14.25" customHeight="1">
      <c r="A61" s="69" t="str">
        <f t="shared" si="0"/>
        <v>1964-Coquille SD 8</v>
      </c>
      <c r="B61" s="86">
        <v>1964</v>
      </c>
      <c r="C61" s="86" t="s">
        <v>410</v>
      </c>
    </row>
    <row r="62" spans="1:3" ht="14.25" customHeight="1">
      <c r="A62" s="69" t="str">
        <f t="shared" si="0"/>
        <v>4592-Corbett School</v>
      </c>
      <c r="B62" s="86">
        <v>4592</v>
      </c>
      <c r="C62" s="86" t="s">
        <v>411</v>
      </c>
    </row>
    <row r="63" spans="1:3" ht="14.25" customHeight="1">
      <c r="A63" s="69" t="str">
        <f t="shared" si="0"/>
        <v>2186-Corbett SD 39</v>
      </c>
      <c r="B63" s="86">
        <v>2186</v>
      </c>
      <c r="C63" s="86" t="s">
        <v>412</v>
      </c>
    </row>
    <row r="64" spans="1:3" ht="14.25" customHeight="1">
      <c r="A64" s="69" t="str">
        <f t="shared" si="0"/>
        <v>1901-Corvallis SD 509J</v>
      </c>
      <c r="B64" s="86">
        <v>1901</v>
      </c>
      <c r="C64" s="86" t="s">
        <v>413</v>
      </c>
    </row>
    <row r="65" spans="1:3" ht="14.25" customHeight="1">
      <c r="A65" s="69" t="str">
        <f t="shared" si="0"/>
        <v>3434-Cove Charter School</v>
      </c>
      <c r="B65" s="86">
        <v>3434</v>
      </c>
      <c r="C65" s="86" t="s">
        <v>414</v>
      </c>
    </row>
    <row r="66" spans="1:3" ht="14.25" customHeight="1">
      <c r="A66" s="69" t="str">
        <f t="shared" si="0"/>
        <v>2216-Cove SD 15</v>
      </c>
      <c r="B66" s="86">
        <v>2216</v>
      </c>
      <c r="C66" s="86" t="s">
        <v>415</v>
      </c>
    </row>
    <row r="67" spans="1:3" ht="14.25" customHeight="1">
      <c r="A67" s="69" t="str">
        <f t="shared" si="0"/>
        <v>5251-Crater Lake Academy</v>
      </c>
      <c r="B67" s="86">
        <v>5251</v>
      </c>
      <c r="C67" s="86" t="s">
        <v>416</v>
      </c>
    </row>
    <row r="68" spans="1:3" ht="14.25" customHeight="1">
      <c r="A68" s="69" t="str">
        <f t="shared" si="0"/>
        <v>2086-Creswell SD 40</v>
      </c>
      <c r="B68" s="86">
        <v>2086</v>
      </c>
      <c r="C68" s="86" t="s">
        <v>417</v>
      </c>
    </row>
    <row r="69" spans="1:3" ht="14.25" customHeight="1">
      <c r="A69" s="69" t="str">
        <f t="shared" si="0"/>
        <v>1970-Crook County SD</v>
      </c>
      <c r="B69" s="86">
        <v>1970</v>
      </c>
      <c r="C69" s="86" t="s">
        <v>418</v>
      </c>
    </row>
    <row r="70" spans="1:3" ht="14.25" customHeight="1">
      <c r="A70" s="69" t="str">
        <f t="shared" si="0"/>
        <v>2089-Crow-Applegate-Lorane SD 66</v>
      </c>
      <c r="B70" s="86">
        <v>2089</v>
      </c>
      <c r="C70" s="86" t="s">
        <v>419</v>
      </c>
    </row>
    <row r="71" spans="1:3" ht="14.25" customHeight="1">
      <c r="A71" s="69" t="str">
        <f t="shared" si="0"/>
        <v>2050-Culver SD 4</v>
      </c>
      <c r="B71" s="86">
        <v>2050</v>
      </c>
      <c r="C71" s="86" t="s">
        <v>420</v>
      </c>
    </row>
    <row r="72" spans="1:3" ht="14.25" customHeight="1">
      <c r="A72" s="69" t="str">
        <f t="shared" si="0"/>
        <v>5298-Dallas Community Charter</v>
      </c>
      <c r="B72" s="86">
        <v>5298</v>
      </c>
      <c r="C72" s="86" t="s">
        <v>421</v>
      </c>
    </row>
    <row r="73" spans="1:3" ht="14.25" customHeight="1">
      <c r="A73" s="69" t="str">
        <f t="shared" si="0"/>
        <v>2190-Dallas SD 2</v>
      </c>
      <c r="B73" s="86">
        <v>2190</v>
      </c>
      <c r="C73" s="86" t="s">
        <v>422</v>
      </c>
    </row>
    <row r="74" spans="1:3" ht="14.25" customHeight="1">
      <c r="A74" s="69" t="str">
        <f t="shared" si="0"/>
        <v>2187-David Douglas SD 40</v>
      </c>
      <c r="B74" s="86">
        <v>2187</v>
      </c>
      <c r="C74" s="86" t="s">
        <v>423</v>
      </c>
    </row>
    <row r="75" spans="1:3" ht="14.25" customHeight="1">
      <c r="A75" s="69" t="str">
        <f t="shared" si="0"/>
        <v>2253-Dayton SD 8</v>
      </c>
      <c r="B75" s="86">
        <v>2253</v>
      </c>
      <c r="C75" s="86" t="s">
        <v>424</v>
      </c>
    </row>
    <row r="76" spans="1:3" ht="14.25" customHeight="1">
      <c r="A76" s="69" t="str">
        <f t="shared" si="0"/>
        <v>2011-Dayville SD 16J</v>
      </c>
      <c r="B76" s="86">
        <v>2011</v>
      </c>
      <c r="C76" s="86" t="s">
        <v>425</v>
      </c>
    </row>
    <row r="77" spans="1:3" ht="14.25" customHeight="1">
      <c r="A77" s="69" t="str">
        <f t="shared" si="0"/>
        <v>5384-Desert Sky Montessori</v>
      </c>
      <c r="B77" s="86">
        <v>5384</v>
      </c>
      <c r="C77" s="86" t="s">
        <v>426</v>
      </c>
    </row>
    <row r="78" spans="1:3" ht="14.25" customHeight="1">
      <c r="A78" s="69" t="str">
        <f t="shared" si="0"/>
        <v>5441-Destinations Career Academy of Oregon</v>
      </c>
      <c r="B78" s="86">
        <v>5441</v>
      </c>
      <c r="C78" s="86" t="s">
        <v>427</v>
      </c>
    </row>
    <row r="79" spans="1:3" ht="14.25" customHeight="1">
      <c r="A79" s="69" t="str">
        <f t="shared" si="0"/>
        <v>2017-Diamond SD 7</v>
      </c>
      <c r="B79" s="86">
        <v>2017</v>
      </c>
      <c r="C79" s="86" t="s">
        <v>428</v>
      </c>
    </row>
    <row r="80" spans="1:3" ht="14.25" customHeight="1">
      <c r="A80" s="69" t="str">
        <f t="shared" si="0"/>
        <v>2848-Donald E Long School</v>
      </c>
      <c r="B80" s="86">
        <v>2848</v>
      </c>
      <c r="C80" s="86" t="s">
        <v>429</v>
      </c>
    </row>
    <row r="81" spans="1:3" ht="14.25" customHeight="1">
      <c r="A81" s="69" t="str">
        <f t="shared" si="0"/>
        <v>2848-Donald E. Long School</v>
      </c>
      <c r="B81" s="86">
        <v>2848</v>
      </c>
      <c r="C81" s="86" t="s">
        <v>430</v>
      </c>
    </row>
    <row r="82" spans="1:3" ht="14.25" customHeight="1">
      <c r="A82" s="69" t="str">
        <f t="shared" si="0"/>
        <v>2021-Double O SD 28</v>
      </c>
      <c r="B82" s="86">
        <v>2021</v>
      </c>
      <c r="C82" s="86" t="s">
        <v>431</v>
      </c>
    </row>
    <row r="83" spans="1:3" ht="14.25" customHeight="1">
      <c r="A83" s="69" t="str">
        <f t="shared" si="0"/>
        <v>1993-Douglas County SD 15</v>
      </c>
      <c r="B83" s="86">
        <v>1993</v>
      </c>
      <c r="C83" s="86" t="s">
        <v>432</v>
      </c>
    </row>
    <row r="84" spans="1:3" ht="14.25" customHeight="1">
      <c r="A84" s="69" t="str">
        <f t="shared" si="0"/>
        <v>1991-Douglas County SD 4</v>
      </c>
      <c r="B84" s="86">
        <v>1991</v>
      </c>
      <c r="C84" s="86" t="s">
        <v>433</v>
      </c>
    </row>
    <row r="85" spans="1:3" ht="14.25" customHeight="1">
      <c r="A85" s="69" t="str">
        <f t="shared" si="0"/>
        <v>2019-Drewsey SD 13</v>
      </c>
      <c r="B85" s="86">
        <v>2019</v>
      </c>
      <c r="C85" s="86" t="s">
        <v>434</v>
      </c>
    </row>
    <row r="86" spans="1:3" ht="14.25" customHeight="1">
      <c r="A86" s="69" t="str">
        <f t="shared" si="0"/>
        <v>2229-Dufur SD 29</v>
      </c>
      <c r="B86" s="86">
        <v>2229</v>
      </c>
      <c r="C86" s="86" t="s">
        <v>435</v>
      </c>
    </row>
    <row r="87" spans="1:3" ht="14.25" customHeight="1">
      <c r="A87" s="69" t="str">
        <f t="shared" si="0"/>
        <v>4850-Eagle Charter School</v>
      </c>
      <c r="B87" s="86">
        <v>4850</v>
      </c>
      <c r="C87" s="86" t="s">
        <v>436</v>
      </c>
    </row>
    <row r="88" spans="1:3" ht="14.25" customHeight="1">
      <c r="A88" s="69" t="str">
        <f t="shared" si="0"/>
        <v>2043-Eagle Point SD 9</v>
      </c>
      <c r="B88" s="86">
        <v>2043</v>
      </c>
      <c r="C88" s="86" t="s">
        <v>437</v>
      </c>
    </row>
    <row r="89" spans="1:3" ht="14.25" customHeight="1">
      <c r="A89" s="69" t="str">
        <f t="shared" si="0"/>
        <v>4545-EagleRidge High School</v>
      </c>
      <c r="B89" s="86">
        <v>4545</v>
      </c>
      <c r="C89" s="86" t="s">
        <v>438</v>
      </c>
    </row>
    <row r="90" spans="1:3" ht="14.25" customHeight="1">
      <c r="A90" s="69" t="str">
        <f t="shared" si="0"/>
        <v>2203-Echo SD 5</v>
      </c>
      <c r="B90" s="86">
        <v>2203</v>
      </c>
      <c r="C90" s="86" t="s">
        <v>439</v>
      </c>
    </row>
    <row r="91" spans="1:3" ht="14.25" customHeight="1">
      <c r="A91" s="69" t="str">
        <f t="shared" si="0"/>
        <v>3361-Eddyville Charter School</v>
      </c>
      <c r="B91" s="86">
        <v>3361</v>
      </c>
      <c r="C91" s="86" t="s">
        <v>440</v>
      </c>
    </row>
    <row r="92" spans="1:3" ht="14.25" customHeight="1">
      <c r="A92" s="69" t="str">
        <f t="shared" si="0"/>
        <v>2217-Elgin SD 23</v>
      </c>
      <c r="B92" s="86">
        <v>2217</v>
      </c>
      <c r="C92" s="86" t="s">
        <v>441</v>
      </c>
    </row>
    <row r="93" spans="1:3" ht="14.25" customHeight="1">
      <c r="A93" s="69" t="str">
        <f t="shared" si="0"/>
        <v>1998-Elkton SD 34</v>
      </c>
      <c r="B93" s="86">
        <v>1998</v>
      </c>
      <c r="C93" s="86" t="s">
        <v>442</v>
      </c>
    </row>
    <row r="94" spans="1:3" ht="14.25" customHeight="1">
      <c r="A94" s="69" t="str">
        <f t="shared" si="0"/>
        <v>3991-Emerson School</v>
      </c>
      <c r="B94" s="86">
        <v>3991</v>
      </c>
      <c r="C94" s="86" t="s">
        <v>443</v>
      </c>
    </row>
    <row r="95" spans="1:3" ht="14.25" customHeight="1">
      <c r="A95" s="69" t="str">
        <f t="shared" si="0"/>
        <v>2221-Enterprise SD 21</v>
      </c>
      <c r="B95" s="86">
        <v>2221</v>
      </c>
      <c r="C95" s="86" t="s">
        <v>444</v>
      </c>
    </row>
    <row r="96" spans="1:3" ht="14.25" customHeight="1">
      <c r="A96" s="69" t="str">
        <f t="shared" si="0"/>
        <v>4505-Eola Hills Charter School</v>
      </c>
      <c r="B96" s="86">
        <v>4505</v>
      </c>
      <c r="C96" s="86" t="s">
        <v>445</v>
      </c>
    </row>
    <row r="97" spans="1:3" ht="14.25" customHeight="1">
      <c r="A97" s="69" t="str">
        <f t="shared" si="0"/>
        <v>1930-Estacada SD 108</v>
      </c>
      <c r="B97" s="86">
        <v>1930</v>
      </c>
      <c r="C97" s="86" t="s">
        <v>446</v>
      </c>
    </row>
    <row r="98" spans="1:3" ht="14.25" customHeight="1">
      <c r="A98" s="69" t="str">
        <f t="shared" si="0"/>
        <v>2082-Eugene SD 4J</v>
      </c>
      <c r="B98" s="86">
        <v>2082</v>
      </c>
      <c r="C98" s="86" t="s">
        <v>447</v>
      </c>
    </row>
    <row r="99" spans="1:3" ht="14.25" customHeight="1">
      <c r="A99" s="69" t="str">
        <f t="shared" si="0"/>
        <v>2193-Falls City SD 57</v>
      </c>
      <c r="B99" s="86">
        <v>2193</v>
      </c>
      <c r="C99" s="86" t="s">
        <v>448</v>
      </c>
    </row>
    <row r="100" spans="1:3" ht="14.25" customHeight="1">
      <c r="A100" s="69" t="str">
        <f t="shared" si="0"/>
        <v>2084-Fern Ridge SD 28J</v>
      </c>
      <c r="B100" s="86">
        <v>2084</v>
      </c>
      <c r="C100" s="86" t="s">
        <v>449</v>
      </c>
    </row>
    <row r="101" spans="1:3" ht="14.25" customHeight="1">
      <c r="A101" s="69" t="str">
        <f t="shared" si="0"/>
        <v>4595-Forest Grove Community School</v>
      </c>
      <c r="B101" s="86">
        <v>4595</v>
      </c>
      <c r="C101" s="86" t="s">
        <v>450</v>
      </c>
    </row>
    <row r="102" spans="1:3" ht="14.25" customHeight="1">
      <c r="A102" s="69" t="str">
        <f t="shared" si="0"/>
        <v>2241-Forest Grove SD 15</v>
      </c>
      <c r="B102" s="86">
        <v>2241</v>
      </c>
      <c r="C102" s="86" t="s">
        <v>451</v>
      </c>
    </row>
    <row r="103" spans="1:3" ht="14.25" customHeight="1">
      <c r="A103" s="69" t="str">
        <f t="shared" si="0"/>
        <v>1205-Fossil Charter School</v>
      </c>
      <c r="B103" s="86">
        <v>1205</v>
      </c>
      <c r="C103" s="86" t="s">
        <v>452</v>
      </c>
    </row>
    <row r="104" spans="1:3" ht="14.25" customHeight="1">
      <c r="A104" s="69" t="str">
        <f t="shared" si="0"/>
        <v>2248-Fossil SD 21J</v>
      </c>
      <c r="B104" s="86">
        <v>2248</v>
      </c>
      <c r="C104" s="86" t="s">
        <v>453</v>
      </c>
    </row>
    <row r="105" spans="1:3" ht="14.25" customHeight="1">
      <c r="A105" s="69" t="str">
        <f t="shared" si="0"/>
        <v>4040-Four Rivers Community School</v>
      </c>
      <c r="B105" s="86">
        <v>4040</v>
      </c>
      <c r="C105" s="86" t="s">
        <v>454</v>
      </c>
    </row>
    <row r="106" spans="1:3" ht="14.25" customHeight="1">
      <c r="A106" s="69" t="str">
        <f t="shared" si="0"/>
        <v>2020-Frenchglen SD 16</v>
      </c>
      <c r="B106" s="86">
        <v>2020</v>
      </c>
      <c r="C106" s="86" t="s">
        <v>455</v>
      </c>
    </row>
    <row r="107" spans="1:3" ht="14.25" customHeight="1">
      <c r="A107" s="69" t="str">
        <f t="shared" si="0"/>
        <v>5392-Frontier Charter Academy</v>
      </c>
      <c r="B107" s="86">
        <v>5392</v>
      </c>
      <c r="C107" s="86" t="s">
        <v>456</v>
      </c>
    </row>
    <row r="108" spans="1:3" ht="14.25" customHeight="1">
      <c r="A108" s="69" t="str">
        <f t="shared" si="0"/>
        <v>2245-Gaston SD 511J</v>
      </c>
      <c r="B108" s="86">
        <v>2245</v>
      </c>
      <c r="C108" s="86" t="s">
        <v>457</v>
      </c>
    </row>
    <row r="109" spans="1:3" ht="14.25" customHeight="1">
      <c r="A109" s="69" t="str">
        <f t="shared" si="0"/>
        <v>2137-Gervais SD 1</v>
      </c>
      <c r="B109" s="86">
        <v>2137</v>
      </c>
      <c r="C109" s="86" t="s">
        <v>458</v>
      </c>
    </row>
    <row r="110" spans="1:3" ht="14.25" customHeight="1">
      <c r="A110" s="69" t="str">
        <f t="shared" si="0"/>
        <v>1931-Gladstone SD 115</v>
      </c>
      <c r="B110" s="86">
        <v>1931</v>
      </c>
      <c r="C110" s="86" t="s">
        <v>459</v>
      </c>
    </row>
    <row r="111" spans="1:3" ht="14.25" customHeight="1">
      <c r="A111" s="69" t="str">
        <f t="shared" si="0"/>
        <v>2000-Glendale SD 77</v>
      </c>
      <c r="B111" s="86">
        <v>2000</v>
      </c>
      <c r="C111" s="86" t="s">
        <v>460</v>
      </c>
    </row>
    <row r="112" spans="1:3" ht="14.25" customHeight="1">
      <c r="A112" s="69" t="str">
        <f t="shared" si="0"/>
        <v>1992-Glide SD 12</v>
      </c>
      <c r="B112" s="86">
        <v>1992</v>
      </c>
      <c r="C112" s="86" t="s">
        <v>461</v>
      </c>
    </row>
    <row r="113" spans="1:3" ht="14.25" customHeight="1">
      <c r="A113" s="69" t="str">
        <f t="shared" si="0"/>
        <v>2054-Grants Pass SD 7</v>
      </c>
      <c r="B113" s="86">
        <v>2054</v>
      </c>
      <c r="C113" s="86" t="s">
        <v>462</v>
      </c>
    </row>
    <row r="114" spans="1:3" ht="14.25" customHeight="1">
      <c r="A114" s="69" t="str">
        <f t="shared" si="0"/>
        <v>2100-Greater Albany Public SD 8J</v>
      </c>
      <c r="B114" s="86">
        <v>2100</v>
      </c>
      <c r="C114" s="86" t="s">
        <v>463</v>
      </c>
    </row>
    <row r="115" spans="1:3" ht="14.25" customHeight="1">
      <c r="A115" s="69" t="str">
        <f t="shared" si="0"/>
        <v>4601-Gresham Arthur Academy</v>
      </c>
      <c r="B115" s="86">
        <v>4601</v>
      </c>
      <c r="C115" s="86" t="s">
        <v>464</v>
      </c>
    </row>
    <row r="116" spans="1:3" ht="14.25" customHeight="1">
      <c r="A116" s="69" t="str">
        <f t="shared" si="0"/>
        <v>2183-Gresham-Barlow SD 10J</v>
      </c>
      <c r="B116" s="86">
        <v>2183</v>
      </c>
      <c r="C116" s="86" t="s">
        <v>465</v>
      </c>
    </row>
    <row r="117" spans="1:3" ht="14.25" customHeight="1">
      <c r="A117" s="69" t="str">
        <f t="shared" si="0"/>
        <v>5455-Harmony Academy</v>
      </c>
      <c r="B117" s="86">
        <v>5455</v>
      </c>
      <c r="C117" s="86" t="s">
        <v>466</v>
      </c>
    </row>
    <row r="118" spans="1:3" ht="14.25" customHeight="1">
      <c r="A118" s="69" t="str">
        <f t="shared" si="0"/>
        <v>2014-Harney County SD 3</v>
      </c>
      <c r="B118" s="86">
        <v>2014</v>
      </c>
      <c r="C118" s="86" t="s">
        <v>467</v>
      </c>
    </row>
    <row r="119" spans="1:3" ht="14.25" customHeight="1">
      <c r="A119" s="69" t="str">
        <f t="shared" si="0"/>
        <v>2015-Harney County SD 4</v>
      </c>
      <c r="B119" s="86">
        <v>2015</v>
      </c>
      <c r="C119" s="86" t="s">
        <v>468</v>
      </c>
    </row>
    <row r="120" spans="1:3" ht="14.25" customHeight="1">
      <c r="A120" s="69" t="str">
        <f t="shared" si="0"/>
        <v>2023-Harney County Union High SD 1J</v>
      </c>
      <c r="B120" s="86">
        <v>2023</v>
      </c>
      <c r="C120" s="86" t="s">
        <v>469</v>
      </c>
    </row>
    <row r="121" spans="1:3" ht="14.25" customHeight="1">
      <c r="A121" s="69" t="str">
        <f t="shared" si="0"/>
        <v>3362-Harper Charter School</v>
      </c>
      <c r="B121" s="86">
        <v>3362</v>
      </c>
      <c r="C121" s="86" t="s">
        <v>470</v>
      </c>
    </row>
    <row r="122" spans="1:3" ht="14.25" customHeight="1">
      <c r="A122" s="69" t="str">
        <f t="shared" si="0"/>
        <v>2114-Harper SD 66</v>
      </c>
      <c r="B122" s="86">
        <v>2114</v>
      </c>
      <c r="C122" s="86" t="s">
        <v>471</v>
      </c>
    </row>
    <row r="123" spans="1:3" ht="14.25" customHeight="1">
      <c r="A123" s="69" t="str">
        <f t="shared" si="0"/>
        <v>2099-Harrisburg SD 7J</v>
      </c>
      <c r="B123" s="86">
        <v>2099</v>
      </c>
      <c r="C123" s="86" t="s">
        <v>472</v>
      </c>
    </row>
    <row r="124" spans="1:3" ht="14.25" customHeight="1">
      <c r="A124" s="69" t="str">
        <f t="shared" si="0"/>
        <v>2201-Helix SD 1</v>
      </c>
      <c r="B124" s="86">
        <v>2201</v>
      </c>
      <c r="C124" s="86" t="s">
        <v>473</v>
      </c>
    </row>
    <row r="125" spans="1:3" ht="14.25" customHeight="1">
      <c r="A125" s="69" t="str">
        <f t="shared" si="0"/>
        <v>2206-Hermiston SD 8</v>
      </c>
      <c r="B125" s="86">
        <v>2206</v>
      </c>
      <c r="C125" s="86" t="s">
        <v>474</v>
      </c>
    </row>
    <row r="126" spans="1:3" ht="14.25" customHeight="1">
      <c r="A126" s="69" t="str">
        <f t="shared" si="0"/>
        <v>2239-Hillsboro SD 1J</v>
      </c>
      <c r="B126" s="86">
        <v>2239</v>
      </c>
      <c r="C126" s="86" t="s">
        <v>475</v>
      </c>
    </row>
    <row r="127" spans="1:3" ht="14.25" customHeight="1">
      <c r="A127" s="69" t="str">
        <f t="shared" si="0"/>
        <v>2024-Hood River County SD</v>
      </c>
      <c r="B127" s="86">
        <v>2024</v>
      </c>
      <c r="C127" s="86" t="s">
        <v>476</v>
      </c>
    </row>
    <row r="128" spans="1:3" ht="14.25" customHeight="1">
      <c r="A128" s="69" t="str">
        <f t="shared" si="0"/>
        <v>4867-Hope Chinese Charter School</v>
      </c>
      <c r="B128" s="86">
        <v>4867</v>
      </c>
      <c r="C128" s="86" t="s">
        <v>477</v>
      </c>
    </row>
    <row r="129" spans="1:3" ht="14.25" customHeight="1">
      <c r="A129" s="69" t="str">
        <f t="shared" si="0"/>
        <v>1358-Howard Street Charter</v>
      </c>
      <c r="B129" s="86">
        <v>1358</v>
      </c>
      <c r="C129" s="86" t="s">
        <v>478</v>
      </c>
    </row>
    <row r="130" spans="1:3" ht="14.25" customHeight="1">
      <c r="A130" s="69" t="str">
        <f t="shared" si="0"/>
        <v>3351-Huntington School</v>
      </c>
      <c r="B130" s="86">
        <v>3351</v>
      </c>
      <c r="C130" s="86" t="s">
        <v>479</v>
      </c>
    </row>
    <row r="131" spans="1:3" ht="14.25" customHeight="1">
      <c r="A131" s="69" t="str">
        <f t="shared" si="0"/>
        <v>1895-Huntington SD 16J</v>
      </c>
      <c r="B131" s="86">
        <v>1895</v>
      </c>
      <c r="C131" s="86" t="s">
        <v>480</v>
      </c>
    </row>
    <row r="132" spans="1:3" ht="14.25" customHeight="1">
      <c r="A132" s="69" t="str">
        <f t="shared" si="0"/>
        <v>1079-Imbler Charter School</v>
      </c>
      <c r="B132" s="86">
        <v>1079</v>
      </c>
      <c r="C132" s="86" t="s">
        <v>481</v>
      </c>
    </row>
    <row r="133" spans="1:3" ht="14.25" customHeight="1">
      <c r="A133" s="69" t="str">
        <f t="shared" si="0"/>
        <v>2215-Imbler SD 11</v>
      </c>
      <c r="B133" s="86">
        <v>2215</v>
      </c>
      <c r="C133" s="86" t="s">
        <v>482</v>
      </c>
    </row>
    <row r="134" spans="1:3" ht="14.25" customHeight="1">
      <c r="A134" s="69" t="str">
        <f t="shared" si="0"/>
        <v xml:space="preserve">4637-Inavale Community Partners dba Muddy Creek Charter School </v>
      </c>
      <c r="B134" s="86">
        <v>4637</v>
      </c>
      <c r="C134" s="86" t="s">
        <v>483</v>
      </c>
    </row>
    <row r="135" spans="1:3" ht="14.25" customHeight="1">
      <c r="A135" s="69" t="str">
        <f t="shared" si="0"/>
        <v>5150-Insight School of Oregon Painted Hills</v>
      </c>
      <c r="B135" s="86">
        <v>5150</v>
      </c>
      <c r="C135" s="86" t="s">
        <v>484</v>
      </c>
    </row>
    <row r="136" spans="1:3" ht="14.25" customHeight="1">
      <c r="A136" s="69" t="str">
        <f t="shared" si="0"/>
        <v>3363-Ione Community Charter School</v>
      </c>
      <c r="B136" s="86">
        <v>3363</v>
      </c>
      <c r="C136" s="86" t="s">
        <v>485</v>
      </c>
    </row>
    <row r="137" spans="1:3" ht="14.25" customHeight="1">
      <c r="A137" s="69" t="str">
        <f t="shared" si="0"/>
        <v>3997-Ione SD R2</v>
      </c>
      <c r="B137" s="86">
        <v>3997</v>
      </c>
      <c r="C137" s="86" t="s">
        <v>486</v>
      </c>
    </row>
    <row r="138" spans="1:3" ht="14.25" customHeight="1">
      <c r="A138" s="69" t="str">
        <f t="shared" si="0"/>
        <v>2836-Jackson Co. Juvenile</v>
      </c>
      <c r="B138" s="86">
        <v>2836</v>
      </c>
      <c r="C138" s="86" t="s">
        <v>487</v>
      </c>
    </row>
    <row r="139" spans="1:3" ht="14.25" customHeight="1">
      <c r="A139" s="69" t="str">
        <f t="shared" si="0"/>
        <v>2836-Jackson County Juvenile</v>
      </c>
      <c r="B139" s="86">
        <v>2836</v>
      </c>
      <c r="C139" s="86" t="s">
        <v>488</v>
      </c>
    </row>
    <row r="140" spans="1:3" ht="14.25" customHeight="1">
      <c r="A140" s="69" t="str">
        <f t="shared" si="0"/>
        <v>4210-Jane Goodall Environmental Middle Charter School</v>
      </c>
      <c r="B140" s="86">
        <v>4210</v>
      </c>
      <c r="C140" s="86" t="s">
        <v>489</v>
      </c>
    </row>
    <row r="141" spans="1:3" ht="14.25" customHeight="1">
      <c r="A141" s="69" t="str">
        <f t="shared" si="0"/>
        <v>2053-Jefferson County SD 509J</v>
      </c>
      <c r="B141" s="86">
        <v>2053</v>
      </c>
      <c r="C141" s="86" t="s">
        <v>490</v>
      </c>
    </row>
    <row r="142" spans="1:3" ht="14.25" customHeight="1">
      <c r="A142" s="69" t="str">
        <f t="shared" si="0"/>
        <v>2140-Jefferson SD 14J</v>
      </c>
      <c r="B142" s="86">
        <v>2140</v>
      </c>
      <c r="C142" s="86" t="s">
        <v>491</v>
      </c>
    </row>
    <row r="143" spans="1:3" ht="14.25" customHeight="1">
      <c r="A143" s="69" t="str">
        <f t="shared" si="0"/>
        <v>1934-Jewell SD 8</v>
      </c>
      <c r="B143" s="86">
        <v>1934</v>
      </c>
      <c r="C143" s="86" t="s">
        <v>492</v>
      </c>
    </row>
    <row r="144" spans="1:3" ht="14.25" customHeight="1">
      <c r="A144" s="69" t="str">
        <f t="shared" si="0"/>
        <v>2008-John Day SD 3</v>
      </c>
      <c r="B144" s="86">
        <v>2008</v>
      </c>
      <c r="C144" s="86" t="s">
        <v>493</v>
      </c>
    </row>
    <row r="145" spans="1:3" ht="14.25" customHeight="1">
      <c r="A145" s="69" t="str">
        <f t="shared" si="0"/>
        <v>2107-Jordan Valley SD 3</v>
      </c>
      <c r="B145" s="86">
        <v>2107</v>
      </c>
      <c r="C145" s="86" t="s">
        <v>494</v>
      </c>
    </row>
    <row r="146" spans="1:3" ht="14.25" customHeight="1">
      <c r="A146" s="69" t="str">
        <f t="shared" si="0"/>
        <v>2219-Joseph SD 6</v>
      </c>
      <c r="B146" s="86">
        <v>2219</v>
      </c>
      <c r="C146" s="86" t="s">
        <v>495</v>
      </c>
    </row>
    <row r="147" spans="1:3" ht="14.25" customHeight="1">
      <c r="A147" s="69" t="str">
        <f t="shared" si="0"/>
        <v>2838-Josephine Co. JDC</v>
      </c>
      <c r="B147" s="86">
        <v>2838</v>
      </c>
      <c r="C147" s="86" t="s">
        <v>496</v>
      </c>
    </row>
    <row r="148" spans="1:3" ht="14.25" customHeight="1">
      <c r="A148" s="69" t="str">
        <f t="shared" si="0"/>
        <v>2838-Josephine County</v>
      </c>
      <c r="B148" s="86">
        <v>2838</v>
      </c>
      <c r="C148" s="86" t="s">
        <v>497</v>
      </c>
    </row>
    <row r="149" spans="1:3" ht="14.25" customHeight="1">
      <c r="A149" s="69" t="str">
        <f t="shared" si="0"/>
        <v>2091-Junction City SD 69</v>
      </c>
      <c r="B149" s="86">
        <v>2091</v>
      </c>
      <c r="C149" s="86" t="s">
        <v>498</v>
      </c>
    </row>
    <row r="150" spans="1:3" ht="14.25" customHeight="1">
      <c r="A150" s="69" t="str">
        <f t="shared" si="0"/>
        <v>2109-Juntura SD 12</v>
      </c>
      <c r="B150" s="86">
        <v>2109</v>
      </c>
      <c r="C150" s="86" t="s">
        <v>499</v>
      </c>
    </row>
    <row r="151" spans="1:3" ht="14.25" customHeight="1">
      <c r="A151" s="69" t="str">
        <f t="shared" si="0"/>
        <v>5218-Kairos PDX</v>
      </c>
      <c r="B151" s="86">
        <v>5218</v>
      </c>
      <c r="C151" s="86" t="s">
        <v>500</v>
      </c>
    </row>
    <row r="152" spans="1:3" ht="14.25" customHeight="1">
      <c r="A152" s="69" t="str">
        <f t="shared" si="0"/>
        <v>5205-Kids Unlimited Academy</v>
      </c>
      <c r="B152" s="86">
        <v>5205</v>
      </c>
      <c r="C152" s="86" t="s">
        <v>501</v>
      </c>
    </row>
    <row r="153" spans="1:3" ht="14.25" customHeight="1">
      <c r="A153" s="69" t="str">
        <f t="shared" si="0"/>
        <v>5572-Kids Unlimited Academy White City</v>
      </c>
      <c r="B153" s="86">
        <v>5572</v>
      </c>
      <c r="C153" s="86" t="s">
        <v>502</v>
      </c>
    </row>
    <row r="154" spans="1:3" ht="14.25" customHeight="1">
      <c r="A154" s="69" t="str">
        <f t="shared" si="0"/>
        <v>3440-Kings Valley Charter School</v>
      </c>
      <c r="B154" s="86">
        <v>3440</v>
      </c>
      <c r="C154" s="86" t="s">
        <v>503</v>
      </c>
    </row>
    <row r="155" spans="1:3" ht="14.25" customHeight="1">
      <c r="A155" s="69" t="str">
        <f t="shared" si="0"/>
        <v>2839-Klamath Co. Juvenile</v>
      </c>
      <c r="B155" s="86">
        <v>2839</v>
      </c>
      <c r="C155" s="86" t="s">
        <v>504</v>
      </c>
    </row>
    <row r="156" spans="1:3" ht="14.25" customHeight="1">
      <c r="A156" s="69" t="str">
        <f t="shared" si="0"/>
        <v>2839-Klamath County Juvenile</v>
      </c>
      <c r="B156" s="86">
        <v>2839</v>
      </c>
      <c r="C156" s="86" t="s">
        <v>505</v>
      </c>
    </row>
    <row r="157" spans="1:3" ht="14.25" customHeight="1">
      <c r="A157" s="69" t="str">
        <f t="shared" si="0"/>
        <v>2057-Klamath County SD</v>
      </c>
      <c r="B157" s="86">
        <v>2057</v>
      </c>
      <c r="C157" s="86" t="s">
        <v>506</v>
      </c>
    </row>
    <row r="158" spans="1:3" ht="14.25" customHeight="1">
      <c r="A158" s="69" t="str">
        <f t="shared" si="0"/>
        <v>2056-Klamath Falls City Schools</v>
      </c>
      <c r="B158" s="86">
        <v>2056</v>
      </c>
      <c r="C158" s="86" t="s">
        <v>507</v>
      </c>
    </row>
    <row r="159" spans="1:3" ht="14.25" customHeight="1">
      <c r="A159" s="69" t="str">
        <f t="shared" si="0"/>
        <v>2262-Knappa SD 4</v>
      </c>
      <c r="B159" s="86">
        <v>2262</v>
      </c>
      <c r="C159" s="86" t="s">
        <v>508</v>
      </c>
    </row>
    <row r="160" spans="1:3" ht="14.25" customHeight="1">
      <c r="A160" s="69" t="str">
        <f t="shared" si="0"/>
        <v>2212-La Grande SD 1</v>
      </c>
      <c r="B160" s="86">
        <v>2212</v>
      </c>
      <c r="C160" s="86" t="s">
        <v>509</v>
      </c>
    </row>
    <row r="161" spans="1:3" ht="14.25" customHeight="1">
      <c r="A161" s="69" t="str">
        <f t="shared" si="0"/>
        <v>2059-Lake County SD 7</v>
      </c>
      <c r="B161" s="86">
        <v>2059</v>
      </c>
      <c r="C161" s="86" t="s">
        <v>510</v>
      </c>
    </row>
    <row r="162" spans="1:3" ht="14.25" customHeight="1">
      <c r="A162" s="69" t="str">
        <f t="shared" si="0"/>
        <v>1923-Lake Oswego SD 7J</v>
      </c>
      <c r="B162" s="86">
        <v>1923</v>
      </c>
      <c r="C162" s="86" t="s">
        <v>511</v>
      </c>
    </row>
    <row r="163" spans="1:3" ht="14.25" customHeight="1">
      <c r="A163" s="69" t="str">
        <f t="shared" si="0"/>
        <v>2841-Lane Co. Dept of Youth</v>
      </c>
      <c r="B163" s="86">
        <v>2841</v>
      </c>
      <c r="C163" s="86" t="s">
        <v>512</v>
      </c>
    </row>
    <row r="164" spans="1:3" ht="14.25" customHeight="1">
      <c r="A164" s="69" t="str">
        <f t="shared" si="0"/>
        <v>2841-Lane County Dept of Youth</v>
      </c>
      <c r="B164" s="86">
        <v>2841</v>
      </c>
      <c r="C164" s="86" t="s">
        <v>513</v>
      </c>
    </row>
    <row r="165" spans="1:3" ht="14.25" customHeight="1">
      <c r="A165" s="69" t="str">
        <f t="shared" si="0"/>
        <v>5060-Le Monde French Immersion Public Charter School</v>
      </c>
      <c r="B165" s="86">
        <v>5060</v>
      </c>
      <c r="C165" s="86" t="s">
        <v>514</v>
      </c>
    </row>
    <row r="166" spans="1:3" ht="14.25" customHeight="1">
      <c r="A166" s="69" t="str">
        <f t="shared" si="0"/>
        <v>2101-Lebanon Community SD 9</v>
      </c>
      <c r="B166" s="86">
        <v>2101</v>
      </c>
      <c r="C166" s="86" t="s">
        <v>515</v>
      </c>
    </row>
    <row r="167" spans="1:3" ht="14.25" customHeight="1">
      <c r="A167" s="69" t="str">
        <f t="shared" si="0"/>
        <v>4667-Lewis and Clark Montessori Charter School</v>
      </c>
      <c r="B167" s="86">
        <v>4667</v>
      </c>
      <c r="C167" s="86" t="s">
        <v>516</v>
      </c>
    </row>
    <row r="168" spans="1:3" ht="14.25" customHeight="1">
      <c r="A168" s="69" t="str">
        <f t="shared" si="0"/>
        <v>3615-Lighthouse Charter School</v>
      </c>
      <c r="B168" s="86">
        <v>3615</v>
      </c>
      <c r="C168" s="86" t="s">
        <v>517</v>
      </c>
    </row>
    <row r="169" spans="1:3" ht="14.25" customHeight="1">
      <c r="A169" s="69" t="str">
        <f t="shared" si="0"/>
        <v>3240-Lincoln City Career Technical High School</v>
      </c>
      <c r="B169" s="86">
        <v>3240</v>
      </c>
      <c r="C169" s="86" t="s">
        <v>518</v>
      </c>
    </row>
    <row r="170" spans="1:3" ht="14.25" customHeight="1">
      <c r="A170" s="69" t="str">
        <f t="shared" si="0"/>
        <v>2842-Lincoln County Juvenile</v>
      </c>
      <c r="B170" s="86">
        <v>2842</v>
      </c>
      <c r="C170" s="86" t="s">
        <v>519</v>
      </c>
    </row>
    <row r="171" spans="1:3" ht="14.25" customHeight="1">
      <c r="A171" s="69" t="str">
        <f t="shared" si="0"/>
        <v>2097-Lincoln County SD</v>
      </c>
      <c r="B171" s="86">
        <v>2097</v>
      </c>
      <c r="C171" s="86" t="s">
        <v>520</v>
      </c>
    </row>
    <row r="172" spans="1:3" ht="14.25" customHeight="1">
      <c r="A172" s="69" t="str">
        <f t="shared" si="0"/>
        <v>4821-Logos Public Charter School</v>
      </c>
      <c r="B172" s="86">
        <v>4821</v>
      </c>
      <c r="C172" s="86" t="s">
        <v>521</v>
      </c>
    </row>
    <row r="173" spans="1:3" ht="14.25" customHeight="1">
      <c r="A173" s="69" t="str">
        <f t="shared" si="0"/>
        <v>2012-Long Creek SD 17</v>
      </c>
      <c r="B173" s="86">
        <v>2012</v>
      </c>
      <c r="C173" s="86" t="s">
        <v>522</v>
      </c>
    </row>
    <row r="174" spans="1:3" ht="14.25" customHeight="1">
      <c r="A174" s="69" t="str">
        <f t="shared" si="0"/>
        <v>2994-Lourdes School</v>
      </c>
      <c r="B174" s="86">
        <v>2994</v>
      </c>
      <c r="C174" s="86" t="s">
        <v>523</v>
      </c>
    </row>
    <row r="175" spans="1:3" ht="14.25" customHeight="1">
      <c r="A175" s="69" t="str">
        <f t="shared" si="0"/>
        <v>2092-Lowell SD 71</v>
      </c>
      <c r="B175" s="86">
        <v>2092</v>
      </c>
      <c r="C175" s="86" t="s">
        <v>524</v>
      </c>
    </row>
    <row r="176" spans="1:3" ht="14.25" customHeight="1">
      <c r="A176" s="69" t="str">
        <f t="shared" si="0"/>
        <v>3461-Luckiamute Valley Charter School</v>
      </c>
      <c r="B176" s="86">
        <v>3461</v>
      </c>
      <c r="C176" s="86" t="s">
        <v>525</v>
      </c>
    </row>
    <row r="177" spans="1:3" ht="14.25" customHeight="1">
      <c r="A177" s="69" t="str">
        <f t="shared" si="0"/>
        <v>4593-Madrone Trail Public Charter School</v>
      </c>
      <c r="B177" s="86">
        <v>4593</v>
      </c>
      <c r="C177" s="86" t="s">
        <v>526</v>
      </c>
    </row>
    <row r="178" spans="1:3" ht="14.25" customHeight="1">
      <c r="A178" s="69" t="str">
        <f t="shared" si="0"/>
        <v>2112-Malheur County SD 51</v>
      </c>
      <c r="B178" s="86">
        <v>2112</v>
      </c>
      <c r="C178" s="86" t="s">
        <v>527</v>
      </c>
    </row>
    <row r="179" spans="1:3" ht="14.25" customHeight="1">
      <c r="A179" s="69" t="str">
        <f t="shared" si="0"/>
        <v>2085-Mapleton SD 32</v>
      </c>
      <c r="B179" s="86">
        <v>2085</v>
      </c>
      <c r="C179" s="86" t="s">
        <v>528</v>
      </c>
    </row>
    <row r="180" spans="1:3" ht="14.25" customHeight="1">
      <c r="A180" s="69" t="str">
        <f t="shared" si="0"/>
        <v>2094-Marcola SD 79J</v>
      </c>
      <c r="B180" s="86">
        <v>2094</v>
      </c>
      <c r="C180" s="86" t="s">
        <v>529</v>
      </c>
    </row>
    <row r="181" spans="1:3" ht="14.25" customHeight="1">
      <c r="A181" s="69" t="str">
        <f t="shared" si="0"/>
        <v>594-McKenzie River Community School</v>
      </c>
      <c r="B181" s="86">
        <v>594</v>
      </c>
      <c r="C181" s="86" t="s">
        <v>530</v>
      </c>
    </row>
    <row r="182" spans="1:3" ht="14.25" customHeight="1">
      <c r="A182" s="69" t="str">
        <f t="shared" si="0"/>
        <v>2090-McKenzie SD 68</v>
      </c>
      <c r="B182" s="86">
        <v>2090</v>
      </c>
      <c r="C182" s="86" t="s">
        <v>531</v>
      </c>
    </row>
    <row r="183" spans="1:3" ht="14.25" customHeight="1">
      <c r="A183" s="69" t="str">
        <f t="shared" si="0"/>
        <v>2256-McMinnville SD 40</v>
      </c>
      <c r="B183" s="86">
        <v>2256</v>
      </c>
      <c r="C183" s="86" t="s">
        <v>532</v>
      </c>
    </row>
    <row r="184" spans="1:3" ht="14.25" customHeight="1">
      <c r="A184" s="69" t="str">
        <f t="shared" si="0"/>
        <v>2048-Medford SD 549C</v>
      </c>
      <c r="B184" s="86">
        <v>2048</v>
      </c>
      <c r="C184" s="86" t="s">
        <v>533</v>
      </c>
    </row>
    <row r="185" spans="1:3" ht="14.25" customHeight="1">
      <c r="A185" s="69" t="str">
        <f t="shared" si="0"/>
        <v>4740-Metro East Web Academy</v>
      </c>
      <c r="B185" s="86">
        <v>4740</v>
      </c>
      <c r="C185" s="86" t="s">
        <v>534</v>
      </c>
    </row>
    <row r="186" spans="1:3" ht="14.25" customHeight="1">
      <c r="A186" s="69" t="str">
        <f t="shared" si="0"/>
        <v>2846-Mill Creek Academy</v>
      </c>
      <c r="B186" s="86">
        <v>2846</v>
      </c>
      <c r="C186" s="86" t="s">
        <v>535</v>
      </c>
    </row>
    <row r="187" spans="1:3" ht="14.25" customHeight="1">
      <c r="A187" s="69" t="str">
        <f t="shared" si="0"/>
        <v>2205-Milton-Freewater Unified SD 7</v>
      </c>
      <c r="B187" s="86">
        <v>2205</v>
      </c>
      <c r="C187" s="86" t="s">
        <v>536</v>
      </c>
    </row>
    <row r="188" spans="1:3" ht="14.25" customHeight="1">
      <c r="A188" s="69" t="str">
        <f t="shared" si="0"/>
        <v>4369-Milwaukie Academy of the Arts</v>
      </c>
      <c r="B188" s="86">
        <v>4369</v>
      </c>
      <c r="C188" s="86" t="s">
        <v>537</v>
      </c>
    </row>
    <row r="189" spans="1:3" ht="14.25" customHeight="1">
      <c r="A189" s="69" t="str">
        <f t="shared" si="0"/>
        <v>2249-Mitchell SD 55</v>
      </c>
      <c r="B189" s="86">
        <v>2249</v>
      </c>
      <c r="C189" s="86" t="s">
        <v>538</v>
      </c>
    </row>
    <row r="190" spans="1:3" ht="14.25" customHeight="1">
      <c r="A190" s="69" t="str">
        <f t="shared" si="0"/>
        <v>4745-Molalla River Academy</v>
      </c>
      <c r="B190" s="86">
        <v>4745</v>
      </c>
      <c r="C190" s="86" t="s">
        <v>539</v>
      </c>
    </row>
    <row r="191" spans="1:3" ht="14.25" customHeight="1">
      <c r="A191" s="69" t="str">
        <f t="shared" si="0"/>
        <v>1925-Molalla River SD 35</v>
      </c>
      <c r="B191" s="86">
        <v>1925</v>
      </c>
      <c r="C191" s="86" t="s">
        <v>540</v>
      </c>
    </row>
    <row r="192" spans="1:3" ht="14.25" customHeight="1">
      <c r="A192" s="69" t="str">
        <f t="shared" si="0"/>
        <v>2258-Monroe High School</v>
      </c>
      <c r="B192" s="86">
        <v>2258</v>
      </c>
      <c r="C192" s="86" t="s">
        <v>541</v>
      </c>
    </row>
    <row r="193" spans="1:3" ht="14.25" customHeight="1">
      <c r="A193" s="69" t="str">
        <f t="shared" si="0"/>
        <v>2258-Monroe School</v>
      </c>
      <c r="B193" s="86">
        <v>2258</v>
      </c>
      <c r="C193" s="86" t="s">
        <v>542</v>
      </c>
    </row>
    <row r="194" spans="1:3" ht="14.25" customHeight="1">
      <c r="A194" s="69" t="str">
        <f t="shared" si="0"/>
        <v>1898-Monroe SD 1J</v>
      </c>
      <c r="B194" s="86">
        <v>1898</v>
      </c>
      <c r="C194" s="86" t="s">
        <v>543</v>
      </c>
    </row>
    <row r="195" spans="1:3" ht="14.25" customHeight="1">
      <c r="A195" s="69" t="str">
        <f t="shared" si="0"/>
        <v>2010-Monument SD 8</v>
      </c>
      <c r="B195" s="86">
        <v>2010</v>
      </c>
      <c r="C195" s="86" t="s">
        <v>544</v>
      </c>
    </row>
    <row r="196" spans="1:3" ht="14.25" customHeight="1">
      <c r="A196" s="69" t="str">
        <f t="shared" si="0"/>
        <v>2147-Morrow SD 1</v>
      </c>
      <c r="B196" s="86">
        <v>2147</v>
      </c>
      <c r="C196" s="86" t="s">
        <v>545</v>
      </c>
    </row>
    <row r="197" spans="1:3" ht="14.25" customHeight="1">
      <c r="A197" s="69" t="str">
        <f t="shared" si="0"/>
        <v>1095-Mosier Community School</v>
      </c>
      <c r="B197" s="86">
        <v>1095</v>
      </c>
      <c r="C197" s="86" t="s">
        <v>546</v>
      </c>
    </row>
    <row r="198" spans="1:3" ht="14.25" customHeight="1">
      <c r="A198" s="69" t="str">
        <f t="shared" si="0"/>
        <v>5252-Mountain View Academy</v>
      </c>
      <c r="B198" s="86">
        <v>5252</v>
      </c>
      <c r="C198" s="86" t="s">
        <v>547</v>
      </c>
    </row>
    <row r="199" spans="1:3" ht="14.25" customHeight="1">
      <c r="A199" s="69" t="str">
        <f t="shared" si="0"/>
        <v>2145-Mt Angel SD 91</v>
      </c>
      <c r="B199" s="86">
        <v>2145</v>
      </c>
      <c r="C199" s="86" t="s">
        <v>548</v>
      </c>
    </row>
    <row r="200" spans="1:3" ht="14.25" customHeight="1">
      <c r="A200" s="69" t="str">
        <f t="shared" si="0"/>
        <v>2832-Mt Nebo Alt Ed</v>
      </c>
      <c r="B200" s="86">
        <v>2832</v>
      </c>
      <c r="C200" s="86" t="s">
        <v>549</v>
      </c>
    </row>
    <row r="201" spans="1:3" ht="14.25" customHeight="1">
      <c r="A201" s="69" t="str">
        <f t="shared" si="0"/>
        <v>2832-Mt. Nebo Alt Ed</v>
      </c>
      <c r="B201" s="86">
        <v>2832</v>
      </c>
      <c r="C201" s="86" t="s">
        <v>550</v>
      </c>
    </row>
    <row r="202" spans="1:3" ht="14.25" customHeight="1">
      <c r="A202" s="69" t="str">
        <f t="shared" si="0"/>
        <v>3579-Multi-sensory Instruction Teaching Children Hands-On (MITCH)</v>
      </c>
      <c r="B202" s="86">
        <v>3579</v>
      </c>
      <c r="C202" s="86" t="s">
        <v>551</v>
      </c>
    </row>
    <row r="203" spans="1:3" ht="14.25" customHeight="1">
      <c r="A203" s="69" t="str">
        <f t="shared" si="0"/>
        <v>3490-Multnomah Learning Academy</v>
      </c>
      <c r="B203" s="86">
        <v>3490</v>
      </c>
      <c r="C203" s="86" t="s">
        <v>552</v>
      </c>
    </row>
    <row r="204" spans="1:3" ht="14.25" customHeight="1">
      <c r="A204" s="69" t="str">
        <f t="shared" si="0"/>
        <v>1968-Myrtle Point SD 41</v>
      </c>
      <c r="B204" s="86">
        <v>1968</v>
      </c>
      <c r="C204" s="86" t="s">
        <v>553</v>
      </c>
    </row>
    <row r="205" spans="1:3" ht="14.25" customHeight="1">
      <c r="A205" s="69" t="str">
        <f t="shared" si="0"/>
        <v>2198-Neah-Kah-Nie SD 56</v>
      </c>
      <c r="B205" s="86">
        <v>2198</v>
      </c>
      <c r="C205" s="86" t="s">
        <v>554</v>
      </c>
    </row>
    <row r="206" spans="1:3" ht="14.25" customHeight="1">
      <c r="A206" s="69" t="str">
        <f t="shared" si="0"/>
        <v>2199-Nestucca Valley SD 101J</v>
      </c>
      <c r="B206" s="86">
        <v>2199</v>
      </c>
      <c r="C206" s="86" t="s">
        <v>555</v>
      </c>
    </row>
    <row r="207" spans="1:3" ht="14.25" customHeight="1">
      <c r="A207" s="69" t="str">
        <f t="shared" si="0"/>
        <v>4041-Network Charter School</v>
      </c>
      <c r="B207" s="86">
        <v>4041</v>
      </c>
      <c r="C207" s="86" t="s">
        <v>556</v>
      </c>
    </row>
    <row r="208" spans="1:3" ht="14.25" customHeight="1">
      <c r="A208" s="69" t="str">
        <f t="shared" si="0"/>
        <v>2260-New Bridge High School</v>
      </c>
      <c r="B208" s="86">
        <v>2260</v>
      </c>
      <c r="C208" s="86" t="s">
        <v>557</v>
      </c>
    </row>
    <row r="209" spans="1:3" ht="14.25" customHeight="1">
      <c r="A209" s="69" t="str">
        <f t="shared" si="0"/>
        <v>2254-Newberg SD 29J</v>
      </c>
      <c r="B209" s="86">
        <v>2254</v>
      </c>
      <c r="C209" s="86" t="s">
        <v>558</v>
      </c>
    </row>
    <row r="210" spans="1:3" ht="14.25" customHeight="1">
      <c r="A210" s="69" t="str">
        <f t="shared" si="0"/>
        <v>4202-Nixyaawii Community School</v>
      </c>
      <c r="B210" s="86">
        <v>4202</v>
      </c>
      <c r="C210" s="86" t="s">
        <v>559</v>
      </c>
    </row>
    <row r="211" spans="1:3" ht="14.25" customHeight="1">
      <c r="A211" s="69" t="str">
        <f t="shared" si="0"/>
        <v>3129-NORCOR Education</v>
      </c>
      <c r="B211" s="86">
        <v>3129</v>
      </c>
      <c r="C211" s="86" t="s">
        <v>560</v>
      </c>
    </row>
    <row r="212" spans="1:3" ht="14.25" customHeight="1">
      <c r="A212" s="69" t="str">
        <f t="shared" si="0"/>
        <v>3129-NORCOR Education Detention Center</v>
      </c>
      <c r="B212" s="86">
        <v>3129</v>
      </c>
      <c r="C212" s="86" t="s">
        <v>561</v>
      </c>
    </row>
    <row r="213" spans="1:3" ht="14.25" customHeight="1">
      <c r="A213" s="69" t="str">
        <f t="shared" si="0"/>
        <v>1966-North Bend SD 13</v>
      </c>
      <c r="B213" s="86">
        <v>1966</v>
      </c>
      <c r="C213" s="86" t="s">
        <v>562</v>
      </c>
    </row>
    <row r="214" spans="1:3" ht="14.25" customHeight="1">
      <c r="A214" s="69" t="str">
        <f t="shared" si="0"/>
        <v>1924-North Clackamas SD 12</v>
      </c>
      <c r="B214" s="86">
        <v>1924</v>
      </c>
      <c r="C214" s="86" t="s">
        <v>563</v>
      </c>
    </row>
    <row r="215" spans="1:3" ht="14.25" customHeight="1">
      <c r="A215" s="69" t="str">
        <f t="shared" si="0"/>
        <v>4234-North Columbia Academy</v>
      </c>
      <c r="B215" s="86">
        <v>4234</v>
      </c>
      <c r="C215" s="86" t="s">
        <v>564</v>
      </c>
    </row>
    <row r="216" spans="1:3" ht="14.25" customHeight="1">
      <c r="A216" s="69" t="str">
        <f t="shared" si="0"/>
        <v>1996-North Douglas SD 22</v>
      </c>
      <c r="B216" s="86">
        <v>1996</v>
      </c>
      <c r="C216" s="86" t="s">
        <v>565</v>
      </c>
    </row>
    <row r="217" spans="1:3" ht="14.25" customHeight="1">
      <c r="A217" s="69" t="str">
        <f t="shared" si="0"/>
        <v>2061-North Lake SD 14</v>
      </c>
      <c r="B217" s="86">
        <v>2061</v>
      </c>
      <c r="C217" s="86" t="s">
        <v>566</v>
      </c>
    </row>
    <row r="218" spans="1:3" ht="14.25" customHeight="1">
      <c r="A218" s="69" t="str">
        <f t="shared" si="0"/>
        <v>2141-North Marion SD 15</v>
      </c>
      <c r="B218" s="86">
        <v>2141</v>
      </c>
      <c r="C218" s="86" t="s">
        <v>567</v>
      </c>
    </row>
    <row r="219" spans="1:3" ht="14.25" customHeight="1">
      <c r="A219" s="69" t="str">
        <f t="shared" si="0"/>
        <v>3365-North Powder Charter School</v>
      </c>
      <c r="B219" s="86">
        <v>3365</v>
      </c>
      <c r="C219" s="86" t="s">
        <v>568</v>
      </c>
    </row>
    <row r="220" spans="1:3" ht="14.25" customHeight="1">
      <c r="A220" s="69" t="str">
        <f t="shared" si="0"/>
        <v>2214-North Powder SD 8J</v>
      </c>
      <c r="B220" s="86">
        <v>2214</v>
      </c>
      <c r="C220" s="86" t="s">
        <v>569</v>
      </c>
    </row>
    <row r="221" spans="1:3" ht="14.25" customHeight="1">
      <c r="A221" s="69" t="str">
        <f t="shared" si="0"/>
        <v>2143-North Santiam SD 29J</v>
      </c>
      <c r="B221" s="86">
        <v>2143</v>
      </c>
      <c r="C221" s="86" t="s">
        <v>570</v>
      </c>
    </row>
    <row r="222" spans="1:3" ht="14.25" customHeight="1">
      <c r="A222" s="69" t="str">
        <f t="shared" si="0"/>
        <v>4131-North Wasco County SD 21</v>
      </c>
      <c r="B222" s="86">
        <v>4131</v>
      </c>
      <c r="C222" s="86" t="s">
        <v>571</v>
      </c>
    </row>
    <row r="223" spans="1:3" ht="14.25" customHeight="1">
      <c r="A223" s="69" t="str">
        <f t="shared" si="0"/>
        <v>2110-Nyssa SD 26</v>
      </c>
      <c r="B223" s="86">
        <v>2110</v>
      </c>
      <c r="C223" s="86" t="s">
        <v>572</v>
      </c>
    </row>
    <row r="224" spans="1:3" ht="14.25" customHeight="1">
      <c r="A224" s="69" t="str">
        <f t="shared" si="0"/>
        <v>1990-Oakland SD 1</v>
      </c>
      <c r="B224" s="86">
        <v>1990</v>
      </c>
      <c r="C224" s="86" t="s">
        <v>573</v>
      </c>
    </row>
    <row r="225" spans="1:3" ht="14.25" customHeight="1">
      <c r="A225" s="69" t="str">
        <f t="shared" si="0"/>
        <v>2093-Oakridge SD 76</v>
      </c>
      <c r="B225" s="86">
        <v>2093</v>
      </c>
      <c r="C225" s="86" t="s">
        <v>574</v>
      </c>
    </row>
    <row r="226" spans="1:3" ht="14.25" customHeight="1">
      <c r="A226" s="69" t="str">
        <f t="shared" si="0"/>
        <v>2387-Ocean Dunes High School</v>
      </c>
      <c r="B226" s="86">
        <v>2387</v>
      </c>
      <c r="C226" s="86" t="s">
        <v>575</v>
      </c>
    </row>
    <row r="227" spans="1:3" ht="14.25" customHeight="1">
      <c r="A227" s="69" t="str">
        <f t="shared" si="0"/>
        <v>2108-Ontario SD 8C</v>
      </c>
      <c r="B227" s="86">
        <v>2108</v>
      </c>
      <c r="C227" s="86" t="s">
        <v>576</v>
      </c>
    </row>
    <row r="228" spans="1:3" ht="14.25" customHeight="1">
      <c r="A228" s="69" t="str">
        <f t="shared" si="0"/>
        <v>3451-Opal School of the Portland Children's Museum</v>
      </c>
      <c r="B228" s="86">
        <v>3451</v>
      </c>
      <c r="C228" s="86" t="s">
        <v>577</v>
      </c>
    </row>
    <row r="229" spans="1:3" ht="14.25" customHeight="1">
      <c r="A229" s="69" t="str">
        <f t="shared" si="0"/>
        <v>3528-Optimum Learning Environment Charter School</v>
      </c>
      <c r="B229" s="86">
        <v>3528</v>
      </c>
      <c r="C229" s="86" t="s">
        <v>578</v>
      </c>
    </row>
    <row r="230" spans="1:3" ht="14.25" customHeight="1">
      <c r="A230" s="69" t="str">
        <f t="shared" si="0"/>
        <v>4399-Oregon Charter Academy</v>
      </c>
      <c r="B230" s="86">
        <v>4399</v>
      </c>
      <c r="C230" s="86" t="s">
        <v>579</v>
      </c>
    </row>
    <row r="231" spans="1:3" ht="14.25" customHeight="1">
      <c r="A231" s="69" t="str">
        <f t="shared" si="0"/>
        <v>1928-Oregon City SD 62</v>
      </c>
      <c r="B231" s="86">
        <v>1928</v>
      </c>
      <c r="C231" s="86" t="s">
        <v>580</v>
      </c>
    </row>
    <row r="232" spans="1:3" ht="14.25" customHeight="1">
      <c r="A232" s="69" t="str">
        <f t="shared" si="0"/>
        <v>2735-Oregon City Service Learning Academy</v>
      </c>
      <c r="B232" s="86">
        <v>2735</v>
      </c>
      <c r="C232" s="86" t="s">
        <v>581</v>
      </c>
    </row>
    <row r="233" spans="1:3" ht="14.25" customHeight="1">
      <c r="A233" s="69" t="str">
        <f t="shared" si="0"/>
        <v>5622-Oregon Connections Academy</v>
      </c>
      <c r="B233" s="86">
        <v>5622</v>
      </c>
      <c r="C233" s="86" t="s">
        <v>582</v>
      </c>
    </row>
    <row r="234" spans="1:3" ht="14.25" customHeight="1">
      <c r="A234" s="69" t="str">
        <f t="shared" si="0"/>
        <v>5446-Oregon Family School</v>
      </c>
      <c r="B234" s="86">
        <v>5446</v>
      </c>
      <c r="C234" s="86" t="s">
        <v>583</v>
      </c>
    </row>
    <row r="235" spans="1:3" ht="14.25" customHeight="1">
      <c r="A235" s="69" t="str">
        <f t="shared" si="0"/>
        <v>5491-Oregon International School</v>
      </c>
      <c r="B235" s="86">
        <v>5491</v>
      </c>
      <c r="C235" s="86" t="s">
        <v>584</v>
      </c>
    </row>
    <row r="236" spans="1:3" ht="14.25" customHeight="1">
      <c r="A236" s="69" t="str">
        <f t="shared" si="0"/>
        <v>4820-Oregon Trail  Academy</v>
      </c>
      <c r="B236" s="86">
        <v>4820</v>
      </c>
      <c r="C236" s="86" t="s">
        <v>585</v>
      </c>
    </row>
    <row r="237" spans="1:3" ht="14.25" customHeight="1">
      <c r="A237" s="69" t="str">
        <f t="shared" si="0"/>
        <v>1926-Oregon Trail SD 46</v>
      </c>
      <c r="B237" s="86">
        <v>1926</v>
      </c>
      <c r="C237" s="86" t="s">
        <v>586</v>
      </c>
    </row>
    <row r="238" spans="1:3" ht="14.25" customHeight="1">
      <c r="A238" s="69" t="str">
        <f t="shared" si="0"/>
        <v>4690-Oregon Virtual Academy</v>
      </c>
      <c r="B238" s="86">
        <v>4690</v>
      </c>
      <c r="C238" s="86" t="s">
        <v>587</v>
      </c>
    </row>
    <row r="239" spans="1:3" ht="14.25" customHeight="1">
      <c r="A239" s="69" t="str">
        <f t="shared" si="0"/>
        <v>5061-Oregon Virtual Education</v>
      </c>
      <c r="B239" s="86">
        <v>5061</v>
      </c>
      <c r="C239" s="86" t="s">
        <v>588</v>
      </c>
    </row>
    <row r="240" spans="1:3" ht="14.25" customHeight="1">
      <c r="A240" s="69" t="str">
        <f t="shared" si="0"/>
        <v>3360-Paisley School</v>
      </c>
      <c r="B240" s="86">
        <v>3360</v>
      </c>
      <c r="C240" s="86" t="s">
        <v>589</v>
      </c>
    </row>
    <row r="241" spans="1:3" ht="14.25" customHeight="1">
      <c r="A241" s="69" t="str">
        <f t="shared" si="0"/>
        <v>2060-Paisley SD 11</v>
      </c>
      <c r="B241" s="86">
        <v>2060</v>
      </c>
      <c r="C241" s="86" t="s">
        <v>590</v>
      </c>
    </row>
    <row r="242" spans="1:3" ht="14.25" customHeight="1">
      <c r="A242" s="69" t="str">
        <f t="shared" si="0"/>
        <v>2181-Parkrose SD 3</v>
      </c>
      <c r="B242" s="86">
        <v>2181</v>
      </c>
      <c r="C242" s="86" t="s">
        <v>591</v>
      </c>
    </row>
    <row r="243" spans="1:3" ht="14.25" customHeight="1">
      <c r="A243" s="69" t="str">
        <f t="shared" si="0"/>
        <v>2207-Pendleton SD 16</v>
      </c>
      <c r="B243" s="86">
        <v>2207</v>
      </c>
      <c r="C243" s="86" t="s">
        <v>592</v>
      </c>
    </row>
    <row r="244" spans="1:3" ht="14.25" customHeight="1">
      <c r="A244" s="69" t="str">
        <f t="shared" si="0"/>
        <v>2192-Perrydale SD 21</v>
      </c>
      <c r="B244" s="86">
        <v>2192</v>
      </c>
      <c r="C244" s="86" t="s">
        <v>593</v>
      </c>
    </row>
    <row r="245" spans="1:3" ht="14.25" customHeight="1">
      <c r="A245" s="69" t="str">
        <f t="shared" si="0"/>
        <v>1900-Philomath SD 17J</v>
      </c>
      <c r="B245" s="86">
        <v>1900</v>
      </c>
      <c r="C245" s="86" t="s">
        <v>594</v>
      </c>
    </row>
    <row r="246" spans="1:3" ht="14.25" customHeight="1">
      <c r="A246" s="69" t="str">
        <f t="shared" si="0"/>
        <v>4391-Phoenix School</v>
      </c>
      <c r="B246" s="86">
        <v>4391</v>
      </c>
      <c r="C246" s="86" t="s">
        <v>595</v>
      </c>
    </row>
    <row r="247" spans="1:3" ht="14.25" customHeight="1">
      <c r="A247" s="69" t="str">
        <f t="shared" si="0"/>
        <v>2039-Phoenix-Talent SD 4</v>
      </c>
      <c r="B247" s="86">
        <v>2039</v>
      </c>
      <c r="C247" s="86" t="s">
        <v>596</v>
      </c>
    </row>
    <row r="248" spans="1:3" ht="14.25" customHeight="1">
      <c r="A248" s="69" t="str">
        <f t="shared" si="0"/>
        <v>2202-Pilot Rock SD 2</v>
      </c>
      <c r="B248" s="86">
        <v>2202</v>
      </c>
      <c r="C248" s="86" t="s">
        <v>597</v>
      </c>
    </row>
    <row r="249" spans="1:3" ht="14.25" customHeight="1">
      <c r="A249" s="69" t="str">
        <f t="shared" si="0"/>
        <v>2016-Pine Creek SD 5</v>
      </c>
      <c r="B249" s="86">
        <v>2016</v>
      </c>
      <c r="C249" s="86" t="s">
        <v>598</v>
      </c>
    </row>
    <row r="250" spans="1:3" ht="14.25" customHeight="1">
      <c r="A250" s="69" t="str">
        <f t="shared" si="0"/>
        <v>15-Pine Eagle Charter School</v>
      </c>
      <c r="B250" s="86">
        <v>15</v>
      </c>
      <c r="C250" s="86" t="s">
        <v>599</v>
      </c>
    </row>
    <row r="251" spans="1:3" ht="14.25" customHeight="1">
      <c r="A251" s="69" t="str">
        <f t="shared" si="0"/>
        <v>1897-Pine Eagle SD 61</v>
      </c>
      <c r="B251" s="86">
        <v>1897</v>
      </c>
      <c r="C251" s="86" t="s">
        <v>600</v>
      </c>
    </row>
    <row r="252" spans="1:3" ht="14.25" customHeight="1">
      <c r="A252" s="69" t="str">
        <f t="shared" si="0"/>
        <v>2047-Pinehurst SD 94</v>
      </c>
      <c r="B252" s="86">
        <v>2047</v>
      </c>
      <c r="C252" s="86" t="s">
        <v>601</v>
      </c>
    </row>
    <row r="253" spans="1:3" ht="14.25" customHeight="1">
      <c r="A253" s="69" t="str">
        <f t="shared" si="0"/>
        <v>2081-Pleasant Hill SD 1</v>
      </c>
      <c r="B253" s="86">
        <v>2081</v>
      </c>
      <c r="C253" s="86" t="s">
        <v>602</v>
      </c>
    </row>
    <row r="254" spans="1:3" ht="14.25" customHeight="1">
      <c r="A254" s="69" t="str">
        <f t="shared" si="0"/>
        <v>2062-Plush SD 18</v>
      </c>
      <c r="B254" s="86">
        <v>2062</v>
      </c>
      <c r="C254" s="86" t="s">
        <v>603</v>
      </c>
    </row>
    <row r="255" spans="1:3" ht="14.25" customHeight="1">
      <c r="A255" s="69" t="str">
        <f t="shared" si="0"/>
        <v>2843-Ponderosa Creek School</v>
      </c>
      <c r="B255" s="86">
        <v>2843</v>
      </c>
      <c r="C255" s="86" t="s">
        <v>604</v>
      </c>
    </row>
    <row r="256" spans="1:3" ht="14.25" customHeight="1">
      <c r="A256" s="69" t="str">
        <f t="shared" si="0"/>
        <v>1973-Port Orford-Langlois SD 2CJ</v>
      </c>
      <c r="B256" s="86">
        <v>1973</v>
      </c>
      <c r="C256" s="86" t="s">
        <v>605</v>
      </c>
    </row>
    <row r="257" spans="1:3" ht="14.25" customHeight="1">
      <c r="A257" s="69" t="str">
        <f t="shared" si="0"/>
        <v>4400-Portland Arthur Academy Charter School</v>
      </c>
      <c r="B257" s="86">
        <v>4400</v>
      </c>
      <c r="C257" s="86" t="s">
        <v>606</v>
      </c>
    </row>
    <row r="258" spans="1:3" ht="14.25" customHeight="1">
      <c r="A258" s="69" t="str">
        <f t="shared" si="0"/>
        <v>2180-Portland SD 1J</v>
      </c>
      <c r="B258" s="86">
        <v>2180</v>
      </c>
      <c r="C258" s="86" t="s">
        <v>607</v>
      </c>
    </row>
    <row r="259" spans="1:3" ht="14.25" customHeight="1">
      <c r="A259" s="69" t="str">
        <f t="shared" si="0"/>
        <v>4534-Portland Village School</v>
      </c>
      <c r="B259" s="86">
        <v>4534</v>
      </c>
      <c r="C259" s="86" t="s">
        <v>608</v>
      </c>
    </row>
    <row r="260" spans="1:3" ht="14.25" customHeight="1">
      <c r="A260" s="69" t="str">
        <f t="shared" si="0"/>
        <v>223-Powell Butte Community Charter School</v>
      </c>
      <c r="B260" s="86">
        <v>223</v>
      </c>
      <c r="C260" s="86" t="s">
        <v>609</v>
      </c>
    </row>
    <row r="261" spans="1:3" ht="14.25" customHeight="1">
      <c r="A261" s="69" t="str">
        <f t="shared" si="0"/>
        <v>1967-Powers SD 31</v>
      </c>
      <c r="B261" s="86">
        <v>1967</v>
      </c>
      <c r="C261" s="86" t="s">
        <v>610</v>
      </c>
    </row>
    <row r="262" spans="1:3" ht="14.25" customHeight="1">
      <c r="A262" s="69" t="str">
        <f t="shared" si="0"/>
        <v>2009-Prairie City SD 4</v>
      </c>
      <c r="B262" s="86">
        <v>2009</v>
      </c>
      <c r="C262" s="86" t="s">
        <v>611</v>
      </c>
    </row>
    <row r="263" spans="1:3" ht="14.25" customHeight="1">
      <c r="A263" s="69" t="str">
        <f t="shared" si="0"/>
        <v>2045-Prospect SD 59</v>
      </c>
      <c r="B263" s="86">
        <v>2045</v>
      </c>
      <c r="C263" s="86" t="s">
        <v>612</v>
      </c>
    </row>
    <row r="264" spans="1:3" ht="14.25" customHeight="1">
      <c r="A264" s="69" t="str">
        <f t="shared" si="0"/>
        <v>1946-Rainier SD 13</v>
      </c>
      <c r="B264" s="86">
        <v>1946</v>
      </c>
      <c r="C264" s="86" t="s">
        <v>613</v>
      </c>
    </row>
    <row r="265" spans="1:3" ht="14.25" customHeight="1">
      <c r="A265" s="69" t="str">
        <f t="shared" si="0"/>
        <v>4729-Redmond Proficiency Academy</v>
      </c>
      <c r="B265" s="86">
        <v>4729</v>
      </c>
      <c r="C265" s="86" t="s">
        <v>614</v>
      </c>
    </row>
    <row r="266" spans="1:3" ht="14.25" customHeight="1">
      <c r="A266" s="69" t="str">
        <f t="shared" si="0"/>
        <v>1977-Redmond SD 2J</v>
      </c>
      <c r="B266" s="86">
        <v>1977</v>
      </c>
      <c r="C266" s="86" t="s">
        <v>615</v>
      </c>
    </row>
    <row r="267" spans="1:3" ht="14.25" customHeight="1">
      <c r="A267" s="69" t="str">
        <f t="shared" si="0"/>
        <v>2001-Reedsport SD 105</v>
      </c>
      <c r="B267" s="86">
        <v>2001</v>
      </c>
      <c r="C267" s="86" t="s">
        <v>616</v>
      </c>
    </row>
    <row r="268" spans="1:3" ht="14.25" customHeight="1">
      <c r="A268" s="69" t="str">
        <f t="shared" si="0"/>
        <v>4818-Renaissance Public Academy</v>
      </c>
      <c r="B268" s="86">
        <v>4818</v>
      </c>
      <c r="C268" s="86" t="s">
        <v>617</v>
      </c>
    </row>
    <row r="269" spans="1:3" ht="14.25" customHeight="1">
      <c r="A269" s="69" t="str">
        <f t="shared" si="0"/>
        <v>4079-Resource Link Charter School</v>
      </c>
      <c r="B269" s="86">
        <v>4079</v>
      </c>
      <c r="C269" s="86" t="s">
        <v>618</v>
      </c>
    </row>
    <row r="270" spans="1:3" ht="14.25" customHeight="1">
      <c r="A270" s="69" t="str">
        <f t="shared" si="0"/>
        <v>4216-Reynolds Arthur Academy</v>
      </c>
      <c r="B270" s="86">
        <v>4216</v>
      </c>
      <c r="C270" s="86" t="s">
        <v>619</v>
      </c>
    </row>
    <row r="271" spans="1:3" ht="14.25" customHeight="1">
      <c r="A271" s="69" t="str">
        <f t="shared" si="0"/>
        <v>2182-Reynolds SD 7</v>
      </c>
      <c r="B271" s="86">
        <v>2182</v>
      </c>
      <c r="C271" s="86" t="s">
        <v>620</v>
      </c>
    </row>
    <row r="272" spans="1:3" ht="14.25" customHeight="1">
      <c r="A272" s="69" t="str">
        <f t="shared" si="0"/>
        <v>1999-Riddle SD 70</v>
      </c>
      <c r="B272" s="86">
        <v>1999</v>
      </c>
      <c r="C272" s="86" t="s">
        <v>621</v>
      </c>
    </row>
    <row r="273" spans="1:4" ht="14.25" customHeight="1">
      <c r="A273" s="69" t="str">
        <f t="shared" si="0"/>
        <v>3233-Ridgeline Montessori</v>
      </c>
      <c r="B273" s="86">
        <v>3233</v>
      </c>
      <c r="C273" s="86" t="s">
        <v>622</v>
      </c>
    </row>
    <row r="274" spans="1:4" ht="14.25" customHeight="1">
      <c r="A274" s="69" t="str">
        <f t="shared" si="0"/>
        <v>5250-Riverbend Community School</v>
      </c>
      <c r="B274" s="86">
        <v>5250</v>
      </c>
      <c r="C274" s="86" t="s">
        <v>623</v>
      </c>
    </row>
    <row r="275" spans="1:4" ht="14.25" customHeight="1">
      <c r="A275" s="69" t="str">
        <f t="shared" si="0"/>
        <v>2386-RiverBend High School</v>
      </c>
      <c r="B275" s="86">
        <v>2386</v>
      </c>
      <c r="C275" s="86" t="s">
        <v>624</v>
      </c>
    </row>
    <row r="276" spans="1:4" ht="14.25" customHeight="1">
      <c r="A276" s="69" t="str">
        <f t="shared" si="0"/>
        <v>2188-Riverdale SD 51J</v>
      </c>
      <c r="B276" s="86">
        <v>2188</v>
      </c>
      <c r="C276" s="86" t="s">
        <v>625</v>
      </c>
    </row>
    <row r="277" spans="1:4" ht="14.25" customHeight="1">
      <c r="A277" s="69" t="str">
        <f t="shared" si="0"/>
        <v>4856-Rivers Edge Academy Charter School</v>
      </c>
      <c r="B277" s="86">
        <v>4856</v>
      </c>
      <c r="C277" s="86" t="s">
        <v>626</v>
      </c>
    </row>
    <row r="278" spans="1:4" ht="14.25" customHeight="1">
      <c r="A278" s="69" t="str">
        <f t="shared" si="0"/>
        <v>2388-Riverside High School</v>
      </c>
      <c r="B278" s="86">
        <v>2388</v>
      </c>
      <c r="C278" s="86" t="s">
        <v>627</v>
      </c>
    </row>
    <row r="279" spans="1:4" ht="14.25" customHeight="1">
      <c r="A279" s="69" t="str">
        <f t="shared" si="0"/>
        <v>4822-Rockwood Preparatory Academy</v>
      </c>
      <c r="B279" s="86">
        <v>4822</v>
      </c>
      <c r="C279" s="86" t="s">
        <v>628</v>
      </c>
    </row>
    <row r="280" spans="1:4" ht="14.25" customHeight="1">
      <c r="A280" s="69" t="str">
        <f t="shared" si="0"/>
        <v>2044-Rogue River SD 35</v>
      </c>
      <c r="B280" s="86">
        <v>2044</v>
      </c>
      <c r="C280" s="86" t="s">
        <v>629</v>
      </c>
    </row>
    <row r="281" spans="1:4" ht="14.25" customHeight="1">
      <c r="A281" s="69" t="str">
        <f t="shared" si="0"/>
        <v>4581-Sage Community School</v>
      </c>
      <c r="B281" s="86">
        <v>4581</v>
      </c>
      <c r="C281" s="86" t="s">
        <v>630</v>
      </c>
    </row>
    <row r="282" spans="1:4" ht="14.25" customHeight="1">
      <c r="A282" s="69" t="str">
        <f t="shared" si="0"/>
        <v>2142-Salem-Keizer SD 24J</v>
      </c>
      <c r="B282" s="86">
        <v>2142</v>
      </c>
      <c r="C282" s="86" t="s">
        <v>631</v>
      </c>
    </row>
    <row r="283" spans="1:4" ht="14.25" customHeight="1">
      <c r="A283" s="69" t="str">
        <f t="shared" si="0"/>
        <v>3505-Sand Ridge Charter School</v>
      </c>
      <c r="B283" s="86">
        <v>3505</v>
      </c>
      <c r="C283" s="86" t="s">
        <v>632</v>
      </c>
    </row>
    <row r="284" spans="1:4" ht="14.25" customHeight="1">
      <c r="A284" s="69" t="str">
        <f t="shared" si="0"/>
        <v>2104-Santiam Canyon SD 129J</v>
      </c>
      <c r="B284" s="86">
        <v>2104</v>
      </c>
      <c r="C284" s="86" t="s">
        <v>633</v>
      </c>
    </row>
    <row r="285" spans="1:4" ht="14.25" customHeight="1">
      <c r="A285" s="69" t="str">
        <f t="shared" si="0"/>
        <v>958-Sauvie Island School</v>
      </c>
      <c r="B285" s="86">
        <v>958</v>
      </c>
      <c r="C285" s="86" t="s">
        <v>634</v>
      </c>
      <c r="D285" s="5"/>
    </row>
    <row r="286" spans="1:4" ht="14.25" customHeight="1">
      <c r="A286" s="69" t="str">
        <f t="shared" si="0"/>
        <v>1944-Scappoose SD 1J</v>
      </c>
      <c r="B286" s="86">
        <v>1944</v>
      </c>
      <c r="C286" s="86" t="s">
        <v>635</v>
      </c>
    </row>
    <row r="287" spans="1:4" ht="14.25" customHeight="1">
      <c r="A287" s="69" t="str">
        <f t="shared" si="0"/>
        <v>-School for the Deaf</v>
      </c>
      <c r="B287" s="86"/>
      <c r="C287" s="86" t="s">
        <v>636</v>
      </c>
    </row>
    <row r="288" spans="1:4" ht="14.25" customHeight="1">
      <c r="A288" s="69" t="str">
        <f t="shared" si="0"/>
        <v>2103-Scio SD 95</v>
      </c>
      <c r="B288" s="86">
        <v>2103</v>
      </c>
      <c r="C288" s="86" t="s">
        <v>637</v>
      </c>
    </row>
    <row r="289" spans="1:3" ht="14.25" customHeight="1">
      <c r="A289" s="69" t="str">
        <f t="shared" si="0"/>
        <v>1935-Seaside SD 10</v>
      </c>
      <c r="B289" s="86">
        <v>1935</v>
      </c>
      <c r="C289" s="86" t="s">
        <v>638</v>
      </c>
    </row>
    <row r="290" spans="1:3" ht="14.25" customHeight="1">
      <c r="A290" s="69" t="str">
        <f t="shared" si="0"/>
        <v>4833-Sheridan AllPrep Academy</v>
      </c>
      <c r="B290" s="86">
        <v>4833</v>
      </c>
      <c r="C290" s="86" t="s">
        <v>639</v>
      </c>
    </row>
    <row r="291" spans="1:3" ht="14.25" customHeight="1">
      <c r="A291" s="69" t="str">
        <f t="shared" si="0"/>
        <v>2728-Sheridan Japanese School</v>
      </c>
      <c r="B291" s="86">
        <v>2728</v>
      </c>
      <c r="C291" s="86" t="s">
        <v>640</v>
      </c>
    </row>
    <row r="292" spans="1:3" ht="14.25" customHeight="1">
      <c r="A292" s="69" t="str">
        <f t="shared" si="0"/>
        <v>2257-Sheridan SD 48J</v>
      </c>
      <c r="B292" s="86">
        <v>2257</v>
      </c>
      <c r="C292" s="86" t="s">
        <v>641</v>
      </c>
    </row>
    <row r="293" spans="1:3" ht="14.25" customHeight="1">
      <c r="A293" s="69" t="str">
        <f t="shared" si="0"/>
        <v>2195-Sherman County SD</v>
      </c>
      <c r="B293" s="86">
        <v>2195</v>
      </c>
      <c r="C293" s="86" t="s">
        <v>642</v>
      </c>
    </row>
    <row r="294" spans="1:3" ht="14.25" customHeight="1">
      <c r="A294" s="69" t="str">
        <f t="shared" si="0"/>
        <v>4220-Sherwood Charter School</v>
      </c>
      <c r="B294" s="86">
        <v>4220</v>
      </c>
      <c r="C294" s="86" t="s">
        <v>643</v>
      </c>
    </row>
    <row r="295" spans="1:3" ht="14.25" customHeight="1">
      <c r="A295" s="69" t="str">
        <f t="shared" si="0"/>
        <v>2244-Sherwood SD 88J</v>
      </c>
      <c r="B295" s="86">
        <v>2244</v>
      </c>
      <c r="C295" s="86" t="s">
        <v>644</v>
      </c>
    </row>
    <row r="296" spans="1:3" ht="14.25" customHeight="1">
      <c r="A296" s="69" t="str">
        <f t="shared" si="0"/>
        <v>4038-Siletz Valley Schools</v>
      </c>
      <c r="B296" s="86">
        <v>4038</v>
      </c>
      <c r="C296" s="86" t="s">
        <v>645</v>
      </c>
    </row>
    <row r="297" spans="1:3" ht="14.25" customHeight="1">
      <c r="A297" s="69" t="str">
        <f t="shared" si="0"/>
        <v>2138-Silver Falls SD 4J</v>
      </c>
      <c r="B297" s="86">
        <v>2138</v>
      </c>
      <c r="C297" s="86" t="s">
        <v>646</v>
      </c>
    </row>
    <row r="298" spans="1:3" ht="14.25" customHeight="1">
      <c r="A298" s="69" t="str">
        <f t="shared" si="0"/>
        <v>4702-Silvies River Charter School</v>
      </c>
      <c r="B298" s="86">
        <v>4702</v>
      </c>
      <c r="C298" s="86" t="s">
        <v>647</v>
      </c>
    </row>
    <row r="299" spans="1:3" ht="14.25" customHeight="1">
      <c r="A299" s="69" t="str">
        <f t="shared" si="0"/>
        <v>1978-Sisters SD 6</v>
      </c>
      <c r="B299" s="86">
        <v>1978</v>
      </c>
      <c r="C299" s="86" t="s">
        <v>648</v>
      </c>
    </row>
    <row r="300" spans="1:3" ht="14.25" customHeight="1">
      <c r="A300" s="69" t="str">
        <f t="shared" si="0"/>
        <v>2096-Siuslaw SD 97J</v>
      </c>
      <c r="B300" s="86">
        <v>2096</v>
      </c>
      <c r="C300" s="86" t="s">
        <v>649</v>
      </c>
    </row>
    <row r="301" spans="1:3" ht="14.25" customHeight="1">
      <c r="A301" s="69" t="str">
        <f t="shared" si="0"/>
        <v>4221-South Columbia Family School</v>
      </c>
      <c r="B301" s="86">
        <v>4221</v>
      </c>
      <c r="C301" s="86" t="s">
        <v>650</v>
      </c>
    </row>
    <row r="302" spans="1:3" ht="14.25" customHeight="1">
      <c r="A302" s="69" t="str">
        <f t="shared" si="0"/>
        <v>2022-South Harney SD 33</v>
      </c>
      <c r="B302" s="86">
        <v>2022</v>
      </c>
      <c r="C302" s="86" t="s">
        <v>651</v>
      </c>
    </row>
    <row r="303" spans="1:3" ht="14.25" customHeight="1">
      <c r="A303" s="69" t="str">
        <f t="shared" si="0"/>
        <v>2087-South Lane SD 45J3</v>
      </c>
      <c r="B303" s="86">
        <v>2087</v>
      </c>
      <c r="C303" s="86" t="s">
        <v>652</v>
      </c>
    </row>
    <row r="304" spans="1:3" ht="14.25" customHeight="1">
      <c r="A304" s="69" t="str">
        <f t="shared" si="0"/>
        <v>1994-South Umpqua SD 19</v>
      </c>
      <c r="B304" s="86">
        <v>1994</v>
      </c>
      <c r="C304" s="86" t="s">
        <v>653</v>
      </c>
    </row>
    <row r="305" spans="1:3" ht="14.25" customHeight="1">
      <c r="A305" s="69" t="str">
        <f t="shared" si="0"/>
        <v>2225-South Wasco County SD 1</v>
      </c>
      <c r="B305" s="86">
        <v>2225</v>
      </c>
      <c r="C305" s="86" t="s">
        <v>654</v>
      </c>
    </row>
    <row r="306" spans="1:3" ht="14.25" customHeight="1">
      <c r="A306" s="69" t="str">
        <f t="shared" si="0"/>
        <v>5505-Southern Oregon Success Academy</v>
      </c>
      <c r="B306" s="86">
        <v>5505</v>
      </c>
      <c r="C306" s="86" t="s">
        <v>655</v>
      </c>
    </row>
    <row r="307" spans="1:3" ht="14.25" customHeight="1">
      <c r="A307" s="69" t="str">
        <f t="shared" si="0"/>
        <v>2247-Spray SD 1</v>
      </c>
      <c r="B307" s="86">
        <v>2247</v>
      </c>
      <c r="C307" s="86" t="s">
        <v>656</v>
      </c>
    </row>
    <row r="308" spans="1:3" ht="14.25" customHeight="1">
      <c r="A308" s="69" t="str">
        <f t="shared" si="0"/>
        <v>2083-Springfield SD 19</v>
      </c>
      <c r="B308" s="86">
        <v>2083</v>
      </c>
      <c r="C308" s="86" t="s">
        <v>657</v>
      </c>
    </row>
    <row r="309" spans="1:3" ht="14.25" customHeight="1">
      <c r="A309" s="69" t="str">
        <f t="shared" si="0"/>
        <v>4480-Springwater Environmental Sciences School</v>
      </c>
      <c r="B309" s="86">
        <v>4480</v>
      </c>
      <c r="C309" s="86" t="s">
        <v>658</v>
      </c>
    </row>
    <row r="310" spans="1:3" ht="14.25" customHeight="1">
      <c r="A310" s="69" t="str">
        <f t="shared" si="0"/>
        <v>4602-St Helens Arthur Academy</v>
      </c>
      <c r="B310" s="86">
        <v>4602</v>
      </c>
      <c r="C310" s="86" t="s">
        <v>659</v>
      </c>
    </row>
    <row r="311" spans="1:3" ht="14.25" customHeight="1">
      <c r="A311" s="69" t="str">
        <f t="shared" si="0"/>
        <v>1948-St Helens SD 502</v>
      </c>
      <c r="B311" s="86">
        <v>1948</v>
      </c>
      <c r="C311" s="86" t="s">
        <v>660</v>
      </c>
    </row>
    <row r="312" spans="1:3" ht="14.25" customHeight="1">
      <c r="A312" s="69" t="str">
        <f t="shared" si="0"/>
        <v>2144-St Paul SD 45</v>
      </c>
      <c r="B312" s="86">
        <v>2144</v>
      </c>
      <c r="C312" s="86" t="s">
        <v>661</v>
      </c>
    </row>
    <row r="313" spans="1:3" ht="14.25" customHeight="1">
      <c r="A313" s="69" t="str">
        <f t="shared" si="0"/>
        <v>2209-Stanfield SD 61</v>
      </c>
      <c r="B313" s="86">
        <v>2209</v>
      </c>
      <c r="C313" s="86" t="s">
        <v>662</v>
      </c>
    </row>
    <row r="314" spans="1:3" ht="14.25" customHeight="1">
      <c r="A314" s="69" t="str">
        <f t="shared" si="0"/>
        <v>4760-Summit Community College High School</v>
      </c>
      <c r="B314" s="86">
        <v>4760</v>
      </c>
      <c r="C314" s="86" t="s">
        <v>663</v>
      </c>
    </row>
    <row r="315" spans="1:3" ht="14.25" customHeight="1">
      <c r="A315" s="69" t="str">
        <f t="shared" si="0"/>
        <v>4670-Summit Learning Charter</v>
      </c>
      <c r="B315" s="86">
        <v>4670</v>
      </c>
      <c r="C315" s="86" t="s">
        <v>664</v>
      </c>
    </row>
    <row r="316" spans="1:3" ht="14.25" customHeight="1">
      <c r="A316" s="69" t="str">
        <f t="shared" si="0"/>
        <v>4823-Sunny Wolf Charter School</v>
      </c>
      <c r="B316" s="86">
        <v>4823</v>
      </c>
      <c r="C316" s="86" t="s">
        <v>665</v>
      </c>
    </row>
    <row r="317" spans="1:3" ht="14.25" customHeight="1">
      <c r="A317" s="69" t="str">
        <f t="shared" si="0"/>
        <v>2018-Suntex SD 10</v>
      </c>
      <c r="B317" s="86">
        <v>2018</v>
      </c>
      <c r="C317" s="86" t="s">
        <v>666</v>
      </c>
    </row>
    <row r="318" spans="1:3" ht="14.25" customHeight="1">
      <c r="A318" s="69" t="str">
        <f t="shared" si="0"/>
        <v>2003-Sutherlin SD 130</v>
      </c>
      <c r="B318" s="86">
        <v>2003</v>
      </c>
      <c r="C318" s="86" t="s">
        <v>667</v>
      </c>
    </row>
    <row r="319" spans="1:3" ht="14.25" customHeight="1">
      <c r="A319" s="69" t="str">
        <f t="shared" si="0"/>
        <v>4484-Sweet Home Charter School</v>
      </c>
      <c r="B319" s="86">
        <v>4484</v>
      </c>
      <c r="C319" s="86" t="s">
        <v>668</v>
      </c>
    </row>
    <row r="320" spans="1:3" ht="14.25" customHeight="1">
      <c r="A320" s="69" t="str">
        <f t="shared" si="0"/>
        <v>2102-Sweet Home SD 55</v>
      </c>
      <c r="B320" s="86">
        <v>2102</v>
      </c>
      <c r="C320" s="86" t="s">
        <v>669</v>
      </c>
    </row>
    <row r="321" spans="1:3" ht="14.25" customHeight="1">
      <c r="A321" s="69" t="str">
        <f t="shared" si="0"/>
        <v>5444-TEACH-NW</v>
      </c>
      <c r="B321" s="86">
        <v>5444</v>
      </c>
      <c r="C321" s="86" t="s">
        <v>670</v>
      </c>
    </row>
    <row r="322" spans="1:3" ht="14.25" customHeight="1">
      <c r="A322" s="69" t="str">
        <f t="shared" si="0"/>
        <v>5385-The Cannon Beach Academy</v>
      </c>
      <c r="B322" s="86">
        <v>5385</v>
      </c>
      <c r="C322" s="86" t="s">
        <v>671</v>
      </c>
    </row>
    <row r="323" spans="1:3" ht="14.25" customHeight="1">
      <c r="A323" s="69" t="str">
        <f t="shared" si="0"/>
        <v>4746-The Community Roots School</v>
      </c>
      <c r="B323" s="86">
        <v>4746</v>
      </c>
      <c r="C323" s="86" t="s">
        <v>672</v>
      </c>
    </row>
    <row r="324" spans="1:3" ht="14.25" customHeight="1">
      <c r="A324" s="69" t="str">
        <f t="shared" si="0"/>
        <v>4604-The Cottonwood School of Civics and Science</v>
      </c>
      <c r="B324" s="86">
        <v>4604</v>
      </c>
      <c r="C324" s="86" t="s">
        <v>673</v>
      </c>
    </row>
    <row r="325" spans="1:3" ht="14.25" customHeight="1">
      <c r="A325" s="69" t="str">
        <f t="shared" si="0"/>
        <v>4720-The Ivy School</v>
      </c>
      <c r="B325" s="86">
        <v>4720</v>
      </c>
      <c r="C325" s="86" t="s">
        <v>674</v>
      </c>
    </row>
    <row r="326" spans="1:3" ht="14.25" customHeight="1">
      <c r="A326" s="69" t="str">
        <f t="shared" si="0"/>
        <v>5304-The Valley School of Southern Oregon</v>
      </c>
      <c r="B326" s="86">
        <v>5304</v>
      </c>
      <c r="C326" s="86" t="s">
        <v>675</v>
      </c>
    </row>
    <row r="327" spans="1:3" ht="14.25" customHeight="1">
      <c r="A327" s="69" t="str">
        <f t="shared" si="0"/>
        <v>4609-Three Lakes High School</v>
      </c>
      <c r="B327" s="86">
        <v>4609</v>
      </c>
      <c r="C327" s="86" t="s">
        <v>676</v>
      </c>
    </row>
    <row r="328" spans="1:3" ht="14.25" customHeight="1">
      <c r="A328" s="69" t="str">
        <f t="shared" si="0"/>
        <v>3452-Three Rivers Charter School</v>
      </c>
      <c r="B328" s="69">
        <v>3452</v>
      </c>
      <c r="C328" s="69" t="s">
        <v>677</v>
      </c>
    </row>
    <row r="329" spans="1:3" ht="14.25" customHeight="1">
      <c r="A329" s="69" t="str">
        <f t="shared" si="0"/>
        <v>2055-Three Rivers/Josephine County SD</v>
      </c>
      <c r="B329" s="69">
        <v>2055</v>
      </c>
      <c r="C329" s="69" t="s">
        <v>678</v>
      </c>
    </row>
    <row r="330" spans="1:3" ht="14.25" customHeight="1">
      <c r="A330" s="69" t="str">
        <f t="shared" si="0"/>
        <v>2242-Tigard-Tualatin SD 23J</v>
      </c>
      <c r="B330" s="69">
        <v>2242</v>
      </c>
      <c r="C330" s="69" t="s">
        <v>679</v>
      </c>
    </row>
    <row r="331" spans="1:3" ht="14.25" customHeight="1">
      <c r="A331" s="69" t="str">
        <f t="shared" si="0"/>
        <v>2197-Tillamook SD 9</v>
      </c>
      <c r="B331" s="69">
        <v>2197</v>
      </c>
      <c r="C331" s="69" t="s">
        <v>680</v>
      </c>
    </row>
    <row r="332" spans="1:3" ht="14.25" customHeight="1">
      <c r="A332" s="69" t="str">
        <f t="shared" si="0"/>
        <v>4588-Trask River High School</v>
      </c>
      <c r="B332" s="69">
        <v>4588</v>
      </c>
      <c r="C332" s="69" t="s">
        <v>681</v>
      </c>
    </row>
    <row r="333" spans="1:3" ht="14.25" customHeight="1">
      <c r="A333" s="69" t="str">
        <f t="shared" si="0"/>
        <v>3401-Triangle Lake Charter School</v>
      </c>
      <c r="B333" s="69">
        <v>3401</v>
      </c>
      <c r="C333" s="69" t="s">
        <v>682</v>
      </c>
    </row>
    <row r="334" spans="1:3" ht="14.25" customHeight="1">
      <c r="A334" s="69" t="str">
        <f t="shared" si="0"/>
        <v>2222-Troy SD 54</v>
      </c>
      <c r="B334" s="69">
        <v>2222</v>
      </c>
      <c r="C334" s="69" t="s">
        <v>683</v>
      </c>
    </row>
    <row r="335" spans="1:3" ht="14.25" customHeight="1">
      <c r="A335" s="69" t="str">
        <f t="shared" si="0"/>
        <v>1861-Twin Rivers Charter School</v>
      </c>
      <c r="B335" s="69">
        <v>1861</v>
      </c>
      <c r="C335" s="69" t="s">
        <v>684</v>
      </c>
    </row>
    <row r="336" spans="1:3" ht="14.25" customHeight="1">
      <c r="A336" s="69" t="str">
        <f t="shared" si="0"/>
        <v>2210-Ukiah SD 80R</v>
      </c>
      <c r="B336" s="69">
        <v>2210</v>
      </c>
      <c r="C336" s="69" t="s">
        <v>685</v>
      </c>
    </row>
    <row r="337" spans="1:3" ht="14.25" customHeight="1">
      <c r="A337" s="69" t="str">
        <f t="shared" si="0"/>
        <v>2204-Umatilla SD 6R</v>
      </c>
      <c r="B337" s="69">
        <v>2204</v>
      </c>
      <c r="C337" s="69" t="s">
        <v>686</v>
      </c>
    </row>
    <row r="338" spans="1:3" ht="14.25" customHeight="1">
      <c r="A338" s="69" t="str">
        <f t="shared" si="0"/>
        <v>2213-Union SD 5</v>
      </c>
      <c r="B338" s="69">
        <v>2213</v>
      </c>
      <c r="C338" s="69" t="s">
        <v>687</v>
      </c>
    </row>
    <row r="339" spans="1:3" ht="14.25" customHeight="1">
      <c r="A339" s="69" t="str">
        <f t="shared" si="0"/>
        <v>2116-Vale SD 84</v>
      </c>
      <c r="B339" s="69">
        <v>2116</v>
      </c>
      <c r="C339" s="69" t="s">
        <v>688</v>
      </c>
    </row>
    <row r="340" spans="1:3" ht="14.25" customHeight="1">
      <c r="A340" s="69" t="str">
        <f t="shared" si="0"/>
        <v>4390-Valley Inquiry Charter School</v>
      </c>
      <c r="B340" s="69">
        <v>4390</v>
      </c>
      <c r="C340" s="69" t="s">
        <v>689</v>
      </c>
    </row>
    <row r="341" spans="1:3" ht="14.25" customHeight="1">
      <c r="A341" s="69" t="str">
        <f t="shared" si="0"/>
        <v>1947-Vernonia SD 47J</v>
      </c>
      <c r="B341" s="69">
        <v>1947</v>
      </c>
      <c r="C341" s="69" t="s">
        <v>690</v>
      </c>
    </row>
    <row r="342" spans="1:3" ht="14.25" customHeight="1">
      <c r="A342" s="69" t="str">
        <f t="shared" si="0"/>
        <v>3229-Village School</v>
      </c>
      <c r="B342" s="69">
        <v>3229</v>
      </c>
      <c r="C342" s="69" t="s">
        <v>691</v>
      </c>
    </row>
    <row r="343" spans="1:3" ht="14.25" customHeight="1">
      <c r="A343" s="69" t="str">
        <f t="shared" si="0"/>
        <v>2220-Wallowa SD 12</v>
      </c>
      <c r="B343" s="69">
        <v>2220</v>
      </c>
      <c r="C343" s="69" t="s">
        <v>692</v>
      </c>
    </row>
    <row r="344" spans="1:3" ht="14.25" customHeight="1">
      <c r="A344" s="69" t="str">
        <f t="shared" si="0"/>
        <v>1936-Warrenton-Hammond SD 30</v>
      </c>
      <c r="B344" s="69">
        <v>1936</v>
      </c>
      <c r="C344" s="69" t="s">
        <v>693</v>
      </c>
    </row>
    <row r="345" spans="1:3" ht="14.25" customHeight="1">
      <c r="A345" s="69" t="str">
        <f t="shared" si="0"/>
        <v>4045-West Lane Charter School</v>
      </c>
      <c r="B345" s="69">
        <v>4045</v>
      </c>
      <c r="C345" s="69" t="s">
        <v>694</v>
      </c>
    </row>
    <row r="346" spans="1:3" ht="14.25" customHeight="1">
      <c r="A346" s="69" t="str">
        <f t="shared" si="0"/>
        <v>1922-West Linn-Wilsonville SD 3J</v>
      </c>
      <c r="B346" s="69">
        <v>1922</v>
      </c>
      <c r="C346" s="69" t="s">
        <v>695</v>
      </c>
    </row>
    <row r="347" spans="1:3" ht="14.25" customHeight="1">
      <c r="A347" s="69" t="str">
        <f t="shared" si="0"/>
        <v>5457-Willamette Connections Academy</v>
      </c>
      <c r="B347" s="69">
        <v>5457</v>
      </c>
      <c r="C347" s="69" t="s">
        <v>696</v>
      </c>
    </row>
    <row r="348" spans="1:3" ht="14.25" customHeight="1">
      <c r="A348" s="69" t="str">
        <f t="shared" si="0"/>
        <v>4058-Willamette Leadership Academy</v>
      </c>
      <c r="B348" s="69">
        <v>4058</v>
      </c>
      <c r="C348" s="69" t="s">
        <v>697</v>
      </c>
    </row>
    <row r="349" spans="1:3" ht="14.25" customHeight="1">
      <c r="A349" s="69" t="str">
        <f t="shared" si="0"/>
        <v>2255-Willamina SD 30J</v>
      </c>
      <c r="B349" s="69">
        <v>2255</v>
      </c>
      <c r="C349" s="69" t="s">
        <v>698</v>
      </c>
    </row>
    <row r="350" spans="1:3" ht="14.25" customHeight="1">
      <c r="A350" s="69" t="str">
        <f t="shared" si="0"/>
        <v>1828-William P Lord High School</v>
      </c>
      <c r="B350" s="69">
        <v>1828</v>
      </c>
      <c r="C350" s="69" t="s">
        <v>699</v>
      </c>
    </row>
    <row r="351" spans="1:3" ht="14.25" customHeight="1">
      <c r="A351" s="69" t="str">
        <f t="shared" si="0"/>
        <v>1828-William P. Lord High School</v>
      </c>
      <c r="B351" s="69">
        <v>1828</v>
      </c>
      <c r="C351" s="69" t="s">
        <v>700</v>
      </c>
    </row>
    <row r="352" spans="1:3" ht="14.25" customHeight="1">
      <c r="A352" s="69" t="str">
        <f t="shared" si="0"/>
        <v>2002-Winston-Dillard SD 116</v>
      </c>
      <c r="B352" s="69">
        <v>2002</v>
      </c>
      <c r="C352" s="69" t="s">
        <v>701</v>
      </c>
    </row>
    <row r="353" spans="1:3" ht="14.25" customHeight="1">
      <c r="A353" s="69" t="str">
        <f t="shared" si="0"/>
        <v>4230-Woodburn Arthur Academy</v>
      </c>
      <c r="B353" s="69">
        <v>4230</v>
      </c>
      <c r="C353" s="69" t="s">
        <v>702</v>
      </c>
    </row>
    <row r="354" spans="1:3" ht="14.25" customHeight="1">
      <c r="A354" s="69" t="str">
        <f t="shared" si="0"/>
        <v>2146-Woodburn SD 103</v>
      </c>
      <c r="B354" s="69">
        <v>2146</v>
      </c>
      <c r="C354" s="69" t="s">
        <v>703</v>
      </c>
    </row>
    <row r="355" spans="1:3" ht="14.25" customHeight="1">
      <c r="A355" s="69" t="str">
        <f t="shared" si="0"/>
        <v>5063-Woodland Charter School</v>
      </c>
      <c r="B355" s="69">
        <v>5063</v>
      </c>
      <c r="C355" s="69" t="s">
        <v>704</v>
      </c>
    </row>
    <row r="356" spans="1:3" ht="14.25" customHeight="1">
      <c r="A356" s="69" t="str">
        <f t="shared" si="0"/>
        <v>2251-Yamhill Carlton SD 1</v>
      </c>
      <c r="B356" s="69">
        <v>2251</v>
      </c>
      <c r="C356" s="69" t="s">
        <v>705</v>
      </c>
    </row>
    <row r="357" spans="1:3" ht="14.25" customHeight="1">
      <c r="A357" s="69" t="str">
        <f t="shared" si="0"/>
        <v>1997-Yoncalla SD 32</v>
      </c>
      <c r="B357" s="69">
        <v>1997</v>
      </c>
      <c r="C357" s="69" t="s">
        <v>706</v>
      </c>
    </row>
    <row r="358" spans="1:3" ht="14.25" customHeight="1"/>
    <row r="359" spans="1:3" ht="14.25" customHeight="1"/>
    <row r="360" spans="1:3" ht="14.25" customHeight="1"/>
    <row r="361" spans="1:3" ht="14.25" customHeight="1"/>
    <row r="362" spans="1:3" ht="14.25" customHeight="1"/>
    <row r="363" spans="1:3" ht="14.25" customHeight="1"/>
    <row r="364" spans="1:3" ht="14.25" customHeight="1"/>
    <row r="365" spans="1:3" ht="14.25" customHeight="1"/>
    <row r="366" spans="1:3" ht="14.25" customHeight="1"/>
    <row r="367" spans="1:3" ht="14.25" customHeight="1"/>
    <row r="368" spans="1:3"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Views>
    <sheetView workbookViewId="0"/>
  </sheetViews>
  <sheetFormatPr defaultColWidth="14.3984375" defaultRowHeight="15" customHeight="1"/>
  <cols>
    <col min="1" max="1" width="62" customWidth="1"/>
    <col min="2" max="2" width="9.1328125" customWidth="1"/>
    <col min="3" max="3" width="32" customWidth="1"/>
    <col min="4" max="4" width="9.1328125" customWidth="1"/>
    <col min="5" max="5" width="57.86328125" customWidth="1"/>
    <col min="6" max="6" width="19.53125" hidden="1" customWidth="1"/>
    <col min="7" max="7" width="23.3984375" customWidth="1"/>
    <col min="8" max="8" width="19.53125" hidden="1" customWidth="1"/>
    <col min="9" max="9" width="23.3984375" customWidth="1"/>
    <col min="10" max="26" width="8.73046875" customWidth="1"/>
  </cols>
  <sheetData>
    <row r="1" spans="1:9" ht="14.25" customHeight="1">
      <c r="B1" s="114" t="s">
        <v>349</v>
      </c>
      <c r="C1" s="114" t="s">
        <v>350</v>
      </c>
      <c r="D1" s="114" t="s">
        <v>349</v>
      </c>
      <c r="E1" s="114" t="s">
        <v>707</v>
      </c>
      <c r="F1" s="115" t="s">
        <v>708</v>
      </c>
      <c r="G1" s="115" t="s">
        <v>709</v>
      </c>
      <c r="H1" s="115" t="s">
        <v>710</v>
      </c>
      <c r="I1" s="115" t="s">
        <v>711</v>
      </c>
    </row>
    <row r="2" spans="1:9" ht="14.25" customHeight="1">
      <c r="A2" s="69" t="str">
        <f>CONCATENATE(B2,"-",C2)</f>
        <v>1894-Baker SD 5J</v>
      </c>
      <c r="B2" s="86">
        <v>1894</v>
      </c>
      <c r="C2" s="86" t="s">
        <v>372</v>
      </c>
      <c r="D2" s="86">
        <v>1894</v>
      </c>
      <c r="E2" s="86"/>
      <c r="F2" s="116">
        <v>13599.36</v>
      </c>
      <c r="G2" s="116">
        <v>4821.42</v>
      </c>
      <c r="H2" s="116">
        <v>13599.36</v>
      </c>
      <c r="I2" s="116">
        <v>4821.42</v>
      </c>
    </row>
    <row r="3" spans="1:9" ht="14.25" customHeight="1">
      <c r="A3" s="69" t="str">
        <f t="shared" ref="A3:A5" si="0">CONCATENATE(B3,"-",E3)</f>
        <v>4728-Baker Web Academy</v>
      </c>
      <c r="B3" s="86">
        <v>4728</v>
      </c>
      <c r="C3" s="86" t="s">
        <v>372</v>
      </c>
      <c r="D3" s="86">
        <v>4728</v>
      </c>
      <c r="E3" s="86" t="s">
        <v>373</v>
      </c>
      <c r="F3" s="116">
        <v>0</v>
      </c>
      <c r="G3" s="116">
        <v>7806.84</v>
      </c>
      <c r="H3" s="116">
        <v>0</v>
      </c>
      <c r="I3" s="116">
        <v>7806.84</v>
      </c>
    </row>
    <row r="4" spans="1:9" ht="14.25" customHeight="1">
      <c r="A4" s="69" t="str">
        <f t="shared" si="0"/>
        <v>4759-Baker Early College</v>
      </c>
      <c r="B4" s="86">
        <v>4759</v>
      </c>
      <c r="C4" s="86" t="s">
        <v>372</v>
      </c>
      <c r="D4" s="86">
        <v>4759</v>
      </c>
      <c r="E4" s="86" t="s">
        <v>371</v>
      </c>
      <c r="F4" s="116">
        <v>0</v>
      </c>
      <c r="G4" s="116">
        <v>971.09999999999991</v>
      </c>
      <c r="H4" s="116">
        <v>0</v>
      </c>
      <c r="I4" s="116">
        <v>971.09999999999991</v>
      </c>
    </row>
    <row r="5" spans="1:9" ht="14.25" customHeight="1">
      <c r="A5" s="69" t="str">
        <f t="shared" si="0"/>
        <v>5491-Oregon International School</v>
      </c>
      <c r="B5" s="86">
        <v>5491</v>
      </c>
      <c r="C5" s="86" t="s">
        <v>372</v>
      </c>
      <c r="D5" s="86">
        <v>5491</v>
      </c>
      <c r="E5" s="86" t="s">
        <v>584</v>
      </c>
      <c r="F5" s="116">
        <v>0</v>
      </c>
      <c r="G5" s="116">
        <v>0</v>
      </c>
      <c r="H5" s="116">
        <v>0</v>
      </c>
      <c r="I5" s="116">
        <v>0</v>
      </c>
    </row>
    <row r="6" spans="1:9" ht="14.25" customHeight="1">
      <c r="A6" s="69" t="str">
        <f>CONCATENATE(B6,"-",C6)</f>
        <v>1895-Huntington SD 16J</v>
      </c>
      <c r="B6" s="86">
        <v>1895</v>
      </c>
      <c r="C6" s="86" t="s">
        <v>480</v>
      </c>
      <c r="D6" s="86">
        <v>1895</v>
      </c>
      <c r="E6" s="86"/>
      <c r="F6" s="116">
        <v>284.70000000000005</v>
      </c>
      <c r="G6" s="116">
        <v>0</v>
      </c>
      <c r="H6" s="116">
        <v>284.70000000000005</v>
      </c>
      <c r="I6" s="116">
        <v>0</v>
      </c>
    </row>
    <row r="7" spans="1:9" ht="14.25" customHeight="1">
      <c r="A7" s="69" t="str">
        <f>CONCATENATE(B7,"-",E7)</f>
        <v>3351-Huntington School</v>
      </c>
      <c r="B7" s="86">
        <v>3351</v>
      </c>
      <c r="C7" s="86" t="s">
        <v>480</v>
      </c>
      <c r="D7" s="86">
        <v>3351</v>
      </c>
      <c r="E7" s="86" t="s">
        <v>479</v>
      </c>
      <c r="F7" s="116">
        <v>0</v>
      </c>
      <c r="G7" s="116">
        <v>284.70000000000005</v>
      </c>
      <c r="H7" s="116">
        <v>0</v>
      </c>
      <c r="I7" s="116">
        <v>284.70000000000005</v>
      </c>
    </row>
    <row r="8" spans="1:9" ht="14.25" customHeight="1">
      <c r="A8" s="69" t="str">
        <f>CONCATENATE(B8,"-",C8)</f>
        <v>1896-Burnt River SD 30J</v>
      </c>
      <c r="B8" s="86">
        <v>1896</v>
      </c>
      <c r="C8" s="86" t="s">
        <v>386</v>
      </c>
      <c r="D8" s="86">
        <v>1896</v>
      </c>
      <c r="E8" s="86"/>
      <c r="F8" s="116">
        <v>72.42</v>
      </c>
      <c r="G8" s="116">
        <v>0</v>
      </c>
      <c r="H8" s="116">
        <v>72.42</v>
      </c>
      <c r="I8" s="116">
        <v>0</v>
      </c>
    </row>
    <row r="9" spans="1:9" ht="14.25" customHeight="1">
      <c r="A9" s="69" t="str">
        <f>CONCATENATE(B9,"-",E9)</f>
        <v>3347-Burnt River School</v>
      </c>
      <c r="B9" s="86">
        <v>3347</v>
      </c>
      <c r="C9" s="86" t="s">
        <v>386</v>
      </c>
      <c r="D9" s="86">
        <v>3347</v>
      </c>
      <c r="E9" s="86" t="s">
        <v>385</v>
      </c>
      <c r="F9" s="116">
        <v>0</v>
      </c>
      <c r="G9" s="116">
        <v>72.42</v>
      </c>
      <c r="H9" s="116">
        <v>0</v>
      </c>
      <c r="I9" s="116">
        <v>72.42</v>
      </c>
    </row>
    <row r="10" spans="1:9" ht="14.25" customHeight="1">
      <c r="A10" s="69" t="str">
        <f>CONCATENATE(B10,"-",C10)</f>
        <v>1897-Pine Eagle SD 61</v>
      </c>
      <c r="B10" s="86">
        <v>1897</v>
      </c>
      <c r="C10" s="86" t="s">
        <v>600</v>
      </c>
      <c r="D10" s="86">
        <v>1897</v>
      </c>
      <c r="E10" s="86"/>
      <c r="F10" s="116">
        <v>577.91999999999996</v>
      </c>
      <c r="G10" s="116">
        <v>0</v>
      </c>
      <c r="H10" s="116">
        <v>577.91999999999996</v>
      </c>
      <c r="I10" s="116">
        <v>0</v>
      </c>
    </row>
    <row r="11" spans="1:9" ht="14.25" customHeight="1">
      <c r="A11" s="69" t="str">
        <f>CONCATENATE(B11,"-",E11)</f>
        <v>15-Pine Eagle Charter School</v>
      </c>
      <c r="B11" s="86">
        <v>15</v>
      </c>
      <c r="C11" s="86" t="s">
        <v>600</v>
      </c>
      <c r="D11" s="86">
        <v>15</v>
      </c>
      <c r="E11" s="86" t="s">
        <v>599</v>
      </c>
      <c r="F11" s="116">
        <v>0</v>
      </c>
      <c r="G11" s="116">
        <v>577.91999999999996</v>
      </c>
      <c r="H11" s="116">
        <v>0</v>
      </c>
      <c r="I11" s="116">
        <v>577.91999999999996</v>
      </c>
    </row>
    <row r="12" spans="1:9" ht="14.25" customHeight="1">
      <c r="A12" s="69" t="str">
        <f t="shared" ref="A12:A13" si="1">CONCATENATE(B12,"-",C12)</f>
        <v>1898-Monroe SD 1J</v>
      </c>
      <c r="B12" s="86">
        <v>1898</v>
      </c>
      <c r="C12" s="86" t="s">
        <v>543</v>
      </c>
      <c r="D12" s="86">
        <v>1898</v>
      </c>
      <c r="E12" s="86"/>
      <c r="F12" s="116">
        <v>1074.6600000000001</v>
      </c>
      <c r="G12" s="116">
        <v>1074.6600000000001</v>
      </c>
      <c r="H12" s="116">
        <v>1074.6600000000001</v>
      </c>
      <c r="I12" s="116">
        <v>1074.6600000000001</v>
      </c>
    </row>
    <row r="13" spans="1:9" ht="14.25" customHeight="1">
      <c r="A13" s="69" t="str">
        <f t="shared" si="1"/>
        <v>1899-Alsea SD 7J</v>
      </c>
      <c r="B13" s="86">
        <v>1899</v>
      </c>
      <c r="C13" s="86" t="s">
        <v>356</v>
      </c>
      <c r="D13" s="86">
        <v>1899</v>
      </c>
      <c r="E13" s="86"/>
      <c r="F13" s="116">
        <v>2765.13</v>
      </c>
      <c r="G13" s="116">
        <v>0</v>
      </c>
      <c r="H13" s="116">
        <v>2765.13</v>
      </c>
      <c r="I13" s="116">
        <v>0</v>
      </c>
    </row>
    <row r="14" spans="1:9" ht="14.25" customHeight="1">
      <c r="A14" s="69" t="str">
        <f>CONCATENATE(B14,"-",E14)</f>
        <v>17-Alsea Charter School</v>
      </c>
      <c r="B14" s="86">
        <v>17</v>
      </c>
      <c r="C14" s="86" t="s">
        <v>356</v>
      </c>
      <c r="D14" s="86">
        <v>17</v>
      </c>
      <c r="E14" s="86" t="s">
        <v>355</v>
      </c>
      <c r="F14" s="116">
        <v>0</v>
      </c>
      <c r="G14" s="116">
        <v>2765.13</v>
      </c>
      <c r="H14" s="116">
        <v>0</v>
      </c>
      <c r="I14" s="116">
        <v>2765.13</v>
      </c>
    </row>
    <row r="15" spans="1:9" ht="14.25" customHeight="1">
      <c r="A15" s="69" t="str">
        <f>CONCATENATE(B15,"-",C15)</f>
        <v>1900-Philomath SD 17J</v>
      </c>
      <c r="B15" s="86">
        <v>1900</v>
      </c>
      <c r="C15" s="86" t="s">
        <v>594</v>
      </c>
      <c r="D15" s="86">
        <v>1900</v>
      </c>
      <c r="E15" s="86"/>
      <c r="F15" s="116">
        <v>4630.5</v>
      </c>
      <c r="G15" s="116">
        <v>4044.21</v>
      </c>
      <c r="H15" s="116">
        <v>4630.5</v>
      </c>
      <c r="I15" s="116">
        <v>4044.21</v>
      </c>
    </row>
    <row r="16" spans="1:9" ht="14.25" customHeight="1">
      <c r="A16" s="69" t="str">
        <f>CONCATENATE(B16,"-",E16)</f>
        <v>3440-Kings Valley Charter School</v>
      </c>
      <c r="B16" s="86">
        <v>3440</v>
      </c>
      <c r="C16" s="86" t="s">
        <v>594</v>
      </c>
      <c r="D16" s="86">
        <v>3440</v>
      </c>
      <c r="E16" s="86" t="s">
        <v>503</v>
      </c>
      <c r="F16" s="116">
        <v>0</v>
      </c>
      <c r="G16" s="116">
        <v>586.29</v>
      </c>
      <c r="H16" s="116">
        <v>0</v>
      </c>
      <c r="I16" s="116">
        <v>586.29</v>
      </c>
    </row>
    <row r="17" spans="1:9" ht="14.25" customHeight="1">
      <c r="A17" s="69" t="str">
        <f>CONCATENATE(B17,"-",C17)</f>
        <v>1901-Corvallis SD 509J</v>
      </c>
      <c r="B17" s="86">
        <v>1901</v>
      </c>
      <c r="C17" s="86" t="s">
        <v>413</v>
      </c>
      <c r="D17" s="86">
        <v>1901</v>
      </c>
      <c r="E17" s="86"/>
      <c r="F17" s="116">
        <v>19020.48</v>
      </c>
      <c r="G17" s="116">
        <v>18727.560000000001</v>
      </c>
      <c r="H17" s="116">
        <v>19020.48</v>
      </c>
      <c r="I17" s="116">
        <v>18727.560000000001</v>
      </c>
    </row>
    <row r="18" spans="1:9" ht="14.25" customHeight="1">
      <c r="A18" s="69" t="str">
        <f>CONCATENATE(B18,"-",E18)</f>
        <v xml:space="preserve">4637-Inavale Community Partners dba Muddy Creek Charter School </v>
      </c>
      <c r="B18" s="86">
        <v>4637</v>
      </c>
      <c r="C18" s="86" t="s">
        <v>413</v>
      </c>
      <c r="D18" s="86">
        <v>4637</v>
      </c>
      <c r="E18" s="86" t="s">
        <v>483</v>
      </c>
      <c r="F18" s="116">
        <v>0</v>
      </c>
      <c r="G18" s="116">
        <v>292.92</v>
      </c>
      <c r="H18" s="116">
        <v>0</v>
      </c>
      <c r="I18" s="116">
        <v>292.92</v>
      </c>
    </row>
    <row r="19" spans="1:9" ht="14.25" customHeight="1">
      <c r="A19" s="69" t="str">
        <f>CONCATENATE(B19,"-",C19)</f>
        <v>1922-West Linn-Wilsonville SD 3J</v>
      </c>
      <c r="B19" s="86">
        <v>1922</v>
      </c>
      <c r="C19" s="86" t="s">
        <v>695</v>
      </c>
      <c r="D19" s="86">
        <v>1922</v>
      </c>
      <c r="E19" s="86"/>
      <c r="F19" s="116">
        <v>27320.159999999996</v>
      </c>
      <c r="G19" s="116">
        <v>26990.61</v>
      </c>
      <c r="H19" s="116">
        <v>27320.159999999996</v>
      </c>
      <c r="I19" s="116">
        <v>26990.61</v>
      </c>
    </row>
    <row r="20" spans="1:9" ht="14.25" customHeight="1">
      <c r="A20" s="69" t="str">
        <f>CONCATENATE(B20,"-",E20)</f>
        <v>3452-Three Rivers Charter School</v>
      </c>
      <c r="B20" s="86">
        <v>3452</v>
      </c>
      <c r="C20" s="86" t="s">
        <v>695</v>
      </c>
      <c r="D20" s="86">
        <v>3452</v>
      </c>
      <c r="E20" s="86" t="s">
        <v>677</v>
      </c>
      <c r="F20" s="116">
        <v>0</v>
      </c>
      <c r="G20" s="116">
        <v>329.54999999999995</v>
      </c>
      <c r="H20" s="116">
        <v>0</v>
      </c>
      <c r="I20" s="116">
        <v>329.54999999999995</v>
      </c>
    </row>
    <row r="21" spans="1:9" ht="14.25" customHeight="1">
      <c r="A21" s="69" t="str">
        <f>CONCATENATE(B21,"-",C21)</f>
        <v>1923-Lake Oswego SD 7J</v>
      </c>
      <c r="B21" s="86">
        <v>1923</v>
      </c>
      <c r="C21" s="86" t="s">
        <v>511</v>
      </c>
      <c r="D21" s="86">
        <v>1923</v>
      </c>
      <c r="E21" s="86"/>
      <c r="F21" s="116">
        <v>20407.560000000001</v>
      </c>
      <c r="G21" s="116">
        <v>20371.920000000002</v>
      </c>
      <c r="H21" s="116">
        <v>20407.560000000001</v>
      </c>
      <c r="I21" s="116">
        <v>20371.920000000002</v>
      </c>
    </row>
    <row r="22" spans="1:9" ht="14.25" customHeight="1">
      <c r="A22" s="69" t="str">
        <f>CONCATENATE(B22,"-",E22)</f>
        <v>5455-Harmony Academy</v>
      </c>
      <c r="B22" s="86">
        <v>5455</v>
      </c>
      <c r="C22" s="86" t="s">
        <v>511</v>
      </c>
      <c r="D22" s="86">
        <v>5455</v>
      </c>
      <c r="E22" s="86" t="s">
        <v>466</v>
      </c>
      <c r="F22" s="116">
        <v>0</v>
      </c>
      <c r="G22" s="116">
        <v>35.64</v>
      </c>
      <c r="H22" s="116">
        <v>0</v>
      </c>
      <c r="I22" s="116">
        <v>35.64</v>
      </c>
    </row>
    <row r="23" spans="1:9" ht="14.25" customHeight="1">
      <c r="A23" s="69" t="str">
        <f>CONCATENATE(B23,"-",C23)</f>
        <v>1924-North Clackamas SD 12</v>
      </c>
      <c r="B23" s="86">
        <v>1924</v>
      </c>
      <c r="C23" s="86" t="s">
        <v>563</v>
      </c>
      <c r="D23" s="86">
        <v>1924</v>
      </c>
      <c r="E23" s="86"/>
      <c r="F23" s="116">
        <v>49736.160000000003</v>
      </c>
      <c r="G23" s="116">
        <v>45852.99</v>
      </c>
      <c r="H23" s="116">
        <v>49736.160000000003</v>
      </c>
      <c r="I23" s="116">
        <v>45852.99</v>
      </c>
    </row>
    <row r="24" spans="1:9" ht="14.25" customHeight="1">
      <c r="A24" s="69" t="str">
        <f t="shared" ref="A24:A27" si="2">CONCATENATE(B24,"-",E24)</f>
        <v>4223-Clackamas Web Academy</v>
      </c>
      <c r="B24" s="86">
        <v>4223</v>
      </c>
      <c r="C24" s="86" t="s">
        <v>563</v>
      </c>
      <c r="D24" s="86">
        <v>4223</v>
      </c>
      <c r="E24" s="86" t="s">
        <v>403</v>
      </c>
      <c r="F24" s="116">
        <v>0</v>
      </c>
      <c r="G24" s="116">
        <v>1594.8899999999999</v>
      </c>
      <c r="H24" s="116">
        <v>0</v>
      </c>
      <c r="I24" s="116">
        <v>1594.8899999999999</v>
      </c>
    </row>
    <row r="25" spans="1:9" ht="14.25" customHeight="1">
      <c r="A25" s="69" t="str">
        <f t="shared" si="2"/>
        <v>4226-Clackamas Middle College</v>
      </c>
      <c r="B25" s="86">
        <v>4226</v>
      </c>
      <c r="C25" s="86" t="s">
        <v>563</v>
      </c>
      <c r="D25" s="86">
        <v>4226</v>
      </c>
      <c r="E25" s="86" t="s">
        <v>402</v>
      </c>
      <c r="F25" s="116">
        <v>0</v>
      </c>
      <c r="G25" s="116">
        <v>701.61</v>
      </c>
      <c r="H25" s="116">
        <v>0</v>
      </c>
      <c r="I25" s="116">
        <v>701.61</v>
      </c>
    </row>
    <row r="26" spans="1:9" ht="14.25" customHeight="1">
      <c r="A26" s="69" t="str">
        <f t="shared" si="2"/>
        <v>4369-Milwaukie Academy of the Arts</v>
      </c>
      <c r="B26" s="86">
        <v>4369</v>
      </c>
      <c r="C26" s="86" t="s">
        <v>563</v>
      </c>
      <c r="D26" s="86">
        <v>4369</v>
      </c>
      <c r="E26" s="86" t="s">
        <v>537</v>
      </c>
      <c r="F26" s="116">
        <v>0</v>
      </c>
      <c r="G26" s="116">
        <v>925.89</v>
      </c>
      <c r="H26" s="116">
        <v>0</v>
      </c>
      <c r="I26" s="116">
        <v>925.89</v>
      </c>
    </row>
    <row r="27" spans="1:9" ht="14.25" customHeight="1">
      <c r="A27" s="69" t="str">
        <f t="shared" si="2"/>
        <v>4475-Cascade Heights Public Charter School</v>
      </c>
      <c r="B27" s="86">
        <v>4475</v>
      </c>
      <c r="C27" s="86" t="s">
        <v>563</v>
      </c>
      <c r="D27" s="86">
        <v>4475</v>
      </c>
      <c r="E27" s="86" t="s">
        <v>390</v>
      </c>
      <c r="F27" s="116">
        <v>0</v>
      </c>
      <c r="G27" s="116">
        <v>660.78</v>
      </c>
      <c r="H27" s="116">
        <v>0</v>
      </c>
      <c r="I27" s="116">
        <v>660.78</v>
      </c>
    </row>
    <row r="28" spans="1:9" ht="14.25" customHeight="1">
      <c r="A28" s="69" t="str">
        <f>CONCATENATE(B28,"-",C28)</f>
        <v>1925-Molalla River SD 35</v>
      </c>
      <c r="B28" s="86">
        <v>1925</v>
      </c>
      <c r="C28" s="86" t="s">
        <v>540</v>
      </c>
      <c r="D28" s="86">
        <v>1925</v>
      </c>
      <c r="E28" s="86"/>
      <c r="F28" s="116">
        <v>7408.32</v>
      </c>
      <c r="G28" s="116">
        <v>6681.0300000000007</v>
      </c>
      <c r="H28" s="116">
        <v>7408.32</v>
      </c>
      <c r="I28" s="116">
        <v>6681.0300000000007</v>
      </c>
    </row>
    <row r="29" spans="1:9" ht="14.25" customHeight="1">
      <c r="A29" s="69" t="str">
        <f t="shared" ref="A29:A30" si="3">CONCATENATE(B29,"-",E29)</f>
        <v>4745-Molalla River Academy</v>
      </c>
      <c r="B29" s="86">
        <v>4745</v>
      </c>
      <c r="C29" s="86" t="s">
        <v>540</v>
      </c>
      <c r="D29" s="86">
        <v>4745</v>
      </c>
      <c r="E29" s="86" t="s">
        <v>539</v>
      </c>
      <c r="F29" s="116">
        <v>0</v>
      </c>
      <c r="G29" s="116">
        <v>563.16</v>
      </c>
      <c r="H29" s="116">
        <v>0</v>
      </c>
      <c r="I29" s="116">
        <v>563.16</v>
      </c>
    </row>
    <row r="30" spans="1:9" ht="14.25" customHeight="1">
      <c r="A30" s="69" t="str">
        <f t="shared" si="3"/>
        <v>4818-Renaissance Public Academy</v>
      </c>
      <c r="B30" s="86">
        <v>4818</v>
      </c>
      <c r="C30" s="86" t="s">
        <v>540</v>
      </c>
      <c r="D30" s="86">
        <v>4818</v>
      </c>
      <c r="E30" s="86" t="s">
        <v>617</v>
      </c>
      <c r="F30" s="116">
        <v>0</v>
      </c>
      <c r="G30" s="116">
        <v>164.13</v>
      </c>
      <c r="H30" s="116">
        <v>0</v>
      </c>
      <c r="I30" s="116">
        <v>164.13</v>
      </c>
    </row>
    <row r="31" spans="1:9" ht="14.25" customHeight="1">
      <c r="A31" s="69" t="str">
        <f>CONCATENATE(B31,"-",C31)</f>
        <v>1926-Oregon Trail SD 46</v>
      </c>
      <c r="B31" s="86">
        <v>1926</v>
      </c>
      <c r="C31" s="86" t="s">
        <v>586</v>
      </c>
      <c r="D31" s="86">
        <v>1926</v>
      </c>
      <c r="E31" s="86"/>
      <c r="F31" s="116">
        <v>12896.670000000002</v>
      </c>
      <c r="G31" s="116">
        <v>12152.67</v>
      </c>
      <c r="H31" s="116">
        <v>12896.670000000002</v>
      </c>
      <c r="I31" s="116">
        <v>12152.67</v>
      </c>
    </row>
    <row r="32" spans="1:9" ht="14.25" customHeight="1">
      <c r="A32" s="69" t="str">
        <f>CONCATENATE(B32,"-",E32)</f>
        <v>4820-Oregon Trail  Academy</v>
      </c>
      <c r="B32" s="86">
        <v>4820</v>
      </c>
      <c r="C32" s="86" t="s">
        <v>586</v>
      </c>
      <c r="D32" s="86">
        <v>4820</v>
      </c>
      <c r="E32" s="86" t="s">
        <v>585</v>
      </c>
      <c r="F32" s="116">
        <v>0</v>
      </c>
      <c r="G32" s="116">
        <v>744</v>
      </c>
      <c r="H32" s="116">
        <v>0</v>
      </c>
      <c r="I32" s="116">
        <v>744</v>
      </c>
    </row>
    <row r="33" spans="1:9" ht="14.25" customHeight="1">
      <c r="A33" s="69" t="str">
        <f t="shared" ref="A33:A34" si="4">CONCATENATE(B33,"-",C33)</f>
        <v>1927-Colton SD 53</v>
      </c>
      <c r="B33" s="86">
        <v>1927</v>
      </c>
      <c r="C33" s="86" t="s">
        <v>407</v>
      </c>
      <c r="D33" s="86">
        <v>1927</v>
      </c>
      <c r="E33" s="86"/>
      <c r="F33" s="116">
        <v>1418.1</v>
      </c>
      <c r="G33" s="116">
        <v>1418.1</v>
      </c>
      <c r="H33" s="116">
        <v>1418.1</v>
      </c>
      <c r="I33" s="116">
        <v>1418.1</v>
      </c>
    </row>
    <row r="34" spans="1:9" ht="14.25" customHeight="1">
      <c r="A34" s="69" t="str">
        <f t="shared" si="4"/>
        <v>1928-Oregon City SD 62</v>
      </c>
      <c r="B34" s="86">
        <v>1928</v>
      </c>
      <c r="C34" s="86" t="s">
        <v>580</v>
      </c>
      <c r="D34" s="86">
        <v>1928</v>
      </c>
      <c r="E34" s="86"/>
      <c r="F34" s="116">
        <v>21660.75</v>
      </c>
      <c r="G34" s="116">
        <v>18660.810000000001</v>
      </c>
      <c r="H34" s="116">
        <v>21660.75</v>
      </c>
      <c r="I34" s="116">
        <v>18660.810000000001</v>
      </c>
    </row>
    <row r="35" spans="1:9" ht="14.25" customHeight="1">
      <c r="A35" s="69" t="str">
        <f t="shared" ref="A35:A38" si="5">CONCATENATE(B35,"-",E35)</f>
        <v>2735-Oregon City Service Learning Academy</v>
      </c>
      <c r="B35" s="86">
        <v>2735</v>
      </c>
      <c r="C35" s="86" t="s">
        <v>580</v>
      </c>
      <c r="D35" s="86">
        <v>2735</v>
      </c>
      <c r="E35" s="86" t="s">
        <v>581</v>
      </c>
      <c r="F35" s="116">
        <v>0</v>
      </c>
      <c r="G35" s="116">
        <v>391.91999999999996</v>
      </c>
      <c r="H35" s="116">
        <v>0</v>
      </c>
      <c r="I35" s="116">
        <v>391.91999999999996</v>
      </c>
    </row>
    <row r="36" spans="1:9" ht="14.25" customHeight="1">
      <c r="A36" s="69" t="str">
        <f t="shared" si="5"/>
        <v>4480-Springwater Environmental Sciences School</v>
      </c>
      <c r="B36" s="86">
        <v>4480</v>
      </c>
      <c r="C36" s="86" t="s">
        <v>580</v>
      </c>
      <c r="D36" s="86">
        <v>4480</v>
      </c>
      <c r="E36" s="86" t="s">
        <v>658</v>
      </c>
      <c r="F36" s="116">
        <v>0</v>
      </c>
      <c r="G36" s="116">
        <v>600.21</v>
      </c>
      <c r="H36" s="116">
        <v>0</v>
      </c>
      <c r="I36" s="116">
        <v>600.21</v>
      </c>
    </row>
    <row r="37" spans="1:9" ht="14.25" customHeight="1">
      <c r="A37" s="69" t="str">
        <f t="shared" si="5"/>
        <v>4585-Alliance Charter Academy</v>
      </c>
      <c r="B37" s="86">
        <v>4585</v>
      </c>
      <c r="C37" s="86" t="s">
        <v>580</v>
      </c>
      <c r="D37" s="86">
        <v>4585</v>
      </c>
      <c r="E37" s="86" t="s">
        <v>354</v>
      </c>
      <c r="F37" s="116">
        <v>0</v>
      </c>
      <c r="G37" s="116">
        <v>1106.58</v>
      </c>
      <c r="H37" s="116">
        <v>0</v>
      </c>
      <c r="I37" s="116">
        <v>1106.58</v>
      </c>
    </row>
    <row r="38" spans="1:9" ht="14.25" customHeight="1">
      <c r="A38" s="69" t="str">
        <f t="shared" si="5"/>
        <v>4802-Clackamas Academy of Industrial Sciences</v>
      </c>
      <c r="B38" s="86">
        <v>4802</v>
      </c>
      <c r="C38" s="86" t="s">
        <v>580</v>
      </c>
      <c r="D38" s="86">
        <v>4802</v>
      </c>
      <c r="E38" s="86" t="s">
        <v>401</v>
      </c>
      <c r="F38" s="116">
        <v>0</v>
      </c>
      <c r="G38" s="116">
        <v>901.23</v>
      </c>
      <c r="H38" s="116">
        <v>0</v>
      </c>
      <c r="I38" s="116">
        <v>901.23</v>
      </c>
    </row>
    <row r="39" spans="1:9" ht="14.25" customHeight="1">
      <c r="A39" s="69" t="str">
        <f t="shared" ref="A39:A40" si="6">CONCATENATE(B39,"-",C39)</f>
        <v>1929-Canby SD 86</v>
      </c>
      <c r="B39" s="86">
        <v>1929</v>
      </c>
      <c r="C39" s="86" t="s">
        <v>389</v>
      </c>
      <c r="D39" s="86">
        <v>1929</v>
      </c>
      <c r="E39" s="86"/>
      <c r="F39" s="116">
        <v>12497.22</v>
      </c>
      <c r="G39" s="116">
        <v>12497.22</v>
      </c>
      <c r="H39" s="116">
        <v>12497.22</v>
      </c>
      <c r="I39" s="116">
        <v>12497.22</v>
      </c>
    </row>
    <row r="40" spans="1:9" ht="14.25" customHeight="1">
      <c r="A40" s="69" t="str">
        <f t="shared" si="6"/>
        <v>1930-Estacada SD 108</v>
      </c>
      <c r="B40" s="86">
        <v>1930</v>
      </c>
      <c r="C40" s="86" t="s">
        <v>446</v>
      </c>
      <c r="D40" s="86">
        <v>1930</v>
      </c>
      <c r="E40" s="86"/>
      <c r="F40" s="116">
        <v>9038.82</v>
      </c>
      <c r="G40" s="116">
        <v>5120.82</v>
      </c>
      <c r="H40" s="116">
        <v>9038.82</v>
      </c>
      <c r="I40" s="116">
        <v>5120.82</v>
      </c>
    </row>
    <row r="41" spans="1:9" ht="14.25" customHeight="1">
      <c r="A41" s="69" t="str">
        <f t="shared" ref="A41:A42" si="7">CONCATENATE(B41,"-",E41)</f>
        <v>4670-Summit Learning Charter</v>
      </c>
      <c r="B41" s="86">
        <v>4670</v>
      </c>
      <c r="C41" s="86" t="s">
        <v>446</v>
      </c>
      <c r="D41" s="86">
        <v>4670</v>
      </c>
      <c r="E41" s="86" t="s">
        <v>664</v>
      </c>
      <c r="F41" s="116">
        <v>0</v>
      </c>
      <c r="G41" s="116">
        <v>3918</v>
      </c>
      <c r="H41" s="116">
        <v>0</v>
      </c>
      <c r="I41" s="116">
        <v>3918</v>
      </c>
    </row>
    <row r="42" spans="1:9" ht="14.25" customHeight="1">
      <c r="A42" s="69" t="str">
        <f t="shared" si="7"/>
        <v>4760-Summit Community College High School</v>
      </c>
      <c r="B42" s="86">
        <v>4760</v>
      </c>
      <c r="C42" s="86" t="s">
        <v>446</v>
      </c>
      <c r="D42" s="86">
        <v>4760</v>
      </c>
      <c r="E42" s="86" t="s">
        <v>663</v>
      </c>
      <c r="F42" s="116">
        <v>0</v>
      </c>
      <c r="G42" s="116">
        <v>0</v>
      </c>
      <c r="H42" s="116">
        <v>0</v>
      </c>
      <c r="I42" s="116">
        <v>0</v>
      </c>
    </row>
    <row r="43" spans="1:9" ht="14.25" customHeight="1">
      <c r="A43" s="69" t="str">
        <f t="shared" ref="A43:A46" si="8">CONCATENATE(B43,"-",C43)</f>
        <v>1931-Gladstone SD 115</v>
      </c>
      <c r="B43" s="86">
        <v>1931</v>
      </c>
      <c r="C43" s="86" t="s">
        <v>459</v>
      </c>
      <c r="D43" s="86">
        <v>1931</v>
      </c>
      <c r="E43" s="86"/>
      <c r="F43" s="116">
        <v>5243.82</v>
      </c>
      <c r="G43" s="116">
        <v>5243.82</v>
      </c>
      <c r="H43" s="116">
        <v>5243.82</v>
      </c>
      <c r="I43" s="116">
        <v>5243.82</v>
      </c>
    </row>
    <row r="44" spans="1:9" ht="14.25" customHeight="1">
      <c r="A44" s="69" t="str">
        <f t="shared" si="8"/>
        <v>1933-Astoria SD 1</v>
      </c>
      <c r="B44" s="86">
        <v>1933</v>
      </c>
      <c r="C44" s="86" t="s">
        <v>368</v>
      </c>
      <c r="D44" s="86">
        <v>1933</v>
      </c>
      <c r="E44" s="86"/>
      <c r="F44" s="116">
        <v>5227.71</v>
      </c>
      <c r="G44" s="116">
        <v>5227.71</v>
      </c>
      <c r="H44" s="116">
        <v>5227.71</v>
      </c>
      <c r="I44" s="116">
        <v>5227.71</v>
      </c>
    </row>
    <row r="45" spans="1:9" ht="14.25" customHeight="1">
      <c r="A45" s="69" t="str">
        <f t="shared" si="8"/>
        <v>1934-Jewell SD 8</v>
      </c>
      <c r="B45" s="86">
        <v>1934</v>
      </c>
      <c r="C45" s="86" t="s">
        <v>492</v>
      </c>
      <c r="D45" s="86">
        <v>1934</v>
      </c>
      <c r="E45" s="86"/>
      <c r="F45" s="116">
        <v>381.03000000000003</v>
      </c>
      <c r="G45" s="116">
        <v>381.03000000000003</v>
      </c>
      <c r="H45" s="116">
        <v>381.03000000000003</v>
      </c>
      <c r="I45" s="116">
        <v>381.03000000000003</v>
      </c>
    </row>
    <row r="46" spans="1:9" ht="14.25" customHeight="1">
      <c r="A46" s="69" t="str">
        <f t="shared" si="8"/>
        <v>1935-Seaside SD 10</v>
      </c>
      <c r="B46" s="86">
        <v>1935</v>
      </c>
      <c r="C46" s="86" t="s">
        <v>638</v>
      </c>
      <c r="D46" s="86">
        <v>1935</v>
      </c>
      <c r="E46" s="86"/>
      <c r="F46" s="116">
        <v>4472.43</v>
      </c>
      <c r="G46" s="116">
        <v>4326.6900000000005</v>
      </c>
      <c r="H46" s="116">
        <v>4472.43</v>
      </c>
      <c r="I46" s="116">
        <v>4326.6900000000005</v>
      </c>
    </row>
    <row r="47" spans="1:9" ht="14.25" customHeight="1">
      <c r="A47" s="69" t="str">
        <f>CONCATENATE(B47,"-",E47)</f>
        <v>5385-The Cannon Beach Academy</v>
      </c>
      <c r="B47" s="86">
        <v>5385</v>
      </c>
      <c r="C47" s="86" t="s">
        <v>638</v>
      </c>
      <c r="D47" s="86">
        <v>5385</v>
      </c>
      <c r="E47" s="86" t="s">
        <v>671</v>
      </c>
      <c r="F47" s="116">
        <v>0</v>
      </c>
      <c r="G47" s="116">
        <v>145.74</v>
      </c>
      <c r="H47" s="116">
        <v>0</v>
      </c>
      <c r="I47" s="116">
        <v>145.74</v>
      </c>
    </row>
    <row r="48" spans="1:9" ht="14.25" customHeight="1">
      <c r="A48" s="69" t="str">
        <f t="shared" ref="A48:A50" si="9">CONCATENATE(B48,"-",C48)</f>
        <v>1936-Warrenton-Hammond SD 30</v>
      </c>
      <c r="B48" s="86">
        <v>1936</v>
      </c>
      <c r="C48" s="86" t="s">
        <v>693</v>
      </c>
      <c r="D48" s="86">
        <v>1936</v>
      </c>
      <c r="E48" s="86"/>
      <c r="F48" s="116">
        <v>2924.1000000000004</v>
      </c>
      <c r="G48" s="116">
        <v>2924.1000000000004</v>
      </c>
      <c r="H48" s="116">
        <v>2924.1000000000004</v>
      </c>
      <c r="I48" s="116">
        <v>2924.1000000000004</v>
      </c>
    </row>
    <row r="49" spans="1:9" ht="14.25" customHeight="1">
      <c r="A49" s="69" t="str">
        <f t="shared" si="9"/>
        <v>2262-Knappa SD 4</v>
      </c>
      <c r="B49" s="86">
        <v>2262</v>
      </c>
      <c r="C49" s="86" t="s">
        <v>508</v>
      </c>
      <c r="D49" s="86">
        <v>2262</v>
      </c>
      <c r="E49" s="86"/>
      <c r="F49" s="116">
        <v>1406.19</v>
      </c>
      <c r="G49" s="116">
        <v>1406.19</v>
      </c>
      <c r="H49" s="116">
        <v>1406.19</v>
      </c>
      <c r="I49" s="116">
        <v>1406.19</v>
      </c>
    </row>
    <row r="50" spans="1:9" ht="14.25" customHeight="1">
      <c r="A50" s="69" t="str">
        <f t="shared" si="9"/>
        <v>1944-Scappoose SD 1J</v>
      </c>
      <c r="B50" s="86">
        <v>1944</v>
      </c>
      <c r="C50" s="86" t="s">
        <v>635</v>
      </c>
      <c r="D50" s="86">
        <v>1944</v>
      </c>
      <c r="E50" s="86"/>
      <c r="F50" s="116">
        <v>6508.5</v>
      </c>
      <c r="G50" s="116">
        <v>5693.25</v>
      </c>
      <c r="H50" s="116">
        <v>6508.5</v>
      </c>
      <c r="I50" s="116">
        <v>5693.25</v>
      </c>
    </row>
    <row r="51" spans="1:9" ht="14.25" customHeight="1">
      <c r="A51" s="69" t="str">
        <f>CONCATENATE(B51,"-",E51)</f>
        <v>4221-South Columbia Family School</v>
      </c>
      <c r="B51" s="86">
        <v>4221</v>
      </c>
      <c r="C51" s="86" t="s">
        <v>635</v>
      </c>
      <c r="D51" s="86">
        <v>4221</v>
      </c>
      <c r="E51" s="86" t="s">
        <v>650</v>
      </c>
      <c r="F51" s="116">
        <v>0</v>
      </c>
      <c r="G51" s="116">
        <v>176.34</v>
      </c>
      <c r="H51" s="116">
        <v>0</v>
      </c>
      <c r="I51" s="116">
        <v>176.34</v>
      </c>
    </row>
    <row r="52" spans="1:9" ht="14.25" customHeight="1">
      <c r="A52" s="69" t="str">
        <f t="shared" ref="A52:A53" si="10">CONCATENATE(B52,"-",C52)</f>
        <v>1945-Clatskanie SD 6J</v>
      </c>
      <c r="B52" s="86">
        <v>1945</v>
      </c>
      <c r="C52" s="86" t="s">
        <v>404</v>
      </c>
      <c r="D52" s="86">
        <v>1945</v>
      </c>
      <c r="E52" s="86"/>
      <c r="F52" s="116">
        <v>1969.71</v>
      </c>
      <c r="G52" s="116">
        <v>1969.71</v>
      </c>
      <c r="H52" s="116">
        <v>1969.71</v>
      </c>
      <c r="I52" s="116">
        <v>1969.71</v>
      </c>
    </row>
    <row r="53" spans="1:9" ht="14.25" customHeight="1">
      <c r="A53" s="69" t="str">
        <f t="shared" si="10"/>
        <v>1946-Rainier SD 13</v>
      </c>
      <c r="B53" s="86">
        <v>1946</v>
      </c>
      <c r="C53" s="86" t="s">
        <v>613</v>
      </c>
      <c r="D53" s="86">
        <v>1946</v>
      </c>
      <c r="E53" s="86"/>
      <c r="F53" s="116">
        <v>2557.59</v>
      </c>
      <c r="G53" s="116">
        <v>2557.59</v>
      </c>
      <c r="H53" s="116">
        <v>2557.59</v>
      </c>
      <c r="I53" s="116">
        <v>2557.59</v>
      </c>
    </row>
    <row r="54" spans="1:9" ht="14.25" customHeight="1">
      <c r="A54" s="69" t="str">
        <f>CONCATENATE(B54,"-",E54)</f>
        <v>4234-North Columbia Academy</v>
      </c>
      <c r="B54" s="86">
        <v>4234</v>
      </c>
      <c r="C54" s="86" t="s">
        <v>613</v>
      </c>
      <c r="D54" s="86">
        <v>4234</v>
      </c>
      <c r="E54" s="86" t="s">
        <v>564</v>
      </c>
      <c r="F54" s="116">
        <v>0</v>
      </c>
      <c r="G54" s="116">
        <v>0</v>
      </c>
      <c r="H54" s="116">
        <v>0</v>
      </c>
      <c r="I54" s="116">
        <v>0</v>
      </c>
    </row>
    <row r="55" spans="1:9" ht="14.25" customHeight="1">
      <c r="A55" s="69" t="str">
        <f t="shared" ref="A55:A56" si="11">CONCATENATE(B55,"-",C55)</f>
        <v>1947-Vernonia SD 47J</v>
      </c>
      <c r="B55" s="86">
        <v>1947</v>
      </c>
      <c r="C55" s="86" t="s">
        <v>690</v>
      </c>
      <c r="D55" s="86">
        <v>1947</v>
      </c>
      <c r="E55" s="86"/>
      <c r="F55" s="116">
        <v>1734.72</v>
      </c>
      <c r="G55" s="116">
        <v>1734.72</v>
      </c>
      <c r="H55" s="116">
        <v>1734.72</v>
      </c>
      <c r="I55" s="116">
        <v>1734.72</v>
      </c>
    </row>
    <row r="56" spans="1:9" ht="14.25" customHeight="1">
      <c r="A56" s="69" t="str">
        <f t="shared" si="11"/>
        <v>1948-St Helens SD 502</v>
      </c>
      <c r="B56" s="86">
        <v>1948</v>
      </c>
      <c r="C56" s="86" t="s">
        <v>660</v>
      </c>
      <c r="D56" s="86">
        <v>1948</v>
      </c>
      <c r="E56" s="86"/>
      <c r="F56" s="116">
        <v>8355.7199999999993</v>
      </c>
      <c r="G56" s="116">
        <v>7823.4000000000005</v>
      </c>
      <c r="H56" s="116">
        <v>8355.7199999999993</v>
      </c>
      <c r="I56" s="116">
        <v>7823.4000000000005</v>
      </c>
    </row>
    <row r="57" spans="1:9" ht="14.25" customHeight="1">
      <c r="A57" s="69" t="str">
        <f>CONCATENATE(B57,"-",E57)</f>
        <v>4602-St Helens Arthur Academy</v>
      </c>
      <c r="B57" s="86">
        <v>4602</v>
      </c>
      <c r="C57" s="86" t="s">
        <v>660</v>
      </c>
      <c r="D57" s="86">
        <v>4602</v>
      </c>
      <c r="E57" s="86" t="s">
        <v>659</v>
      </c>
      <c r="F57" s="116">
        <v>0</v>
      </c>
      <c r="G57" s="116">
        <v>532.31999999999994</v>
      </c>
      <c r="H57" s="116">
        <v>0</v>
      </c>
      <c r="I57" s="116">
        <v>532.31999999999994</v>
      </c>
    </row>
    <row r="58" spans="1:9" ht="14.25" customHeight="1">
      <c r="A58" s="69" t="str">
        <f t="shared" ref="A58:A59" si="12">CONCATENATE(B58,"-",C58)</f>
        <v>1964-Coquille SD 8</v>
      </c>
      <c r="B58" s="86">
        <v>1964</v>
      </c>
      <c r="C58" s="86" t="s">
        <v>410</v>
      </c>
      <c r="D58" s="86">
        <v>1964</v>
      </c>
      <c r="E58" s="86"/>
      <c r="F58" s="116">
        <v>3728.82</v>
      </c>
      <c r="G58" s="116">
        <v>3728.82</v>
      </c>
      <c r="H58" s="116">
        <v>3728.82</v>
      </c>
      <c r="I58" s="116">
        <v>3728.82</v>
      </c>
    </row>
    <row r="59" spans="1:9" ht="14.25" customHeight="1">
      <c r="A59" s="69" t="str">
        <f t="shared" si="12"/>
        <v>1965-Coos Bay SD 9</v>
      </c>
      <c r="B59" s="86">
        <v>1965</v>
      </c>
      <c r="C59" s="86" t="s">
        <v>409</v>
      </c>
      <c r="D59" s="86">
        <v>1965</v>
      </c>
      <c r="E59" s="86"/>
      <c r="F59" s="116">
        <v>9081.99</v>
      </c>
      <c r="G59" s="116">
        <v>8304.33</v>
      </c>
      <c r="H59" s="116">
        <v>9081.99</v>
      </c>
      <c r="I59" s="116">
        <v>8304.33</v>
      </c>
    </row>
    <row r="60" spans="1:9" ht="14.25" customHeight="1">
      <c r="A60" s="69" t="str">
        <f t="shared" ref="A60:A61" si="13">CONCATENATE(B60,"-",E60)</f>
        <v>3615-Lighthouse Charter School</v>
      </c>
      <c r="B60" s="86">
        <v>3615</v>
      </c>
      <c r="C60" s="86" t="s">
        <v>409</v>
      </c>
      <c r="D60" s="86">
        <v>3615</v>
      </c>
      <c r="E60" s="86" t="s">
        <v>517</v>
      </c>
      <c r="F60" s="116">
        <v>0</v>
      </c>
      <c r="G60" s="116">
        <v>613.89</v>
      </c>
      <c r="H60" s="116">
        <v>0</v>
      </c>
      <c r="I60" s="116">
        <v>613.89</v>
      </c>
    </row>
    <row r="61" spans="1:9" ht="14.25" customHeight="1">
      <c r="A61" s="69" t="str">
        <f t="shared" si="13"/>
        <v>4079-Resource Link Charter School</v>
      </c>
      <c r="B61" s="86">
        <v>4079</v>
      </c>
      <c r="C61" s="86" t="s">
        <v>409</v>
      </c>
      <c r="D61" s="86">
        <v>4079</v>
      </c>
      <c r="E61" s="86" t="s">
        <v>618</v>
      </c>
      <c r="F61" s="116">
        <v>0</v>
      </c>
      <c r="G61" s="116">
        <v>163.77000000000001</v>
      </c>
      <c r="H61" s="116">
        <v>0</v>
      </c>
      <c r="I61" s="116">
        <v>163.77000000000001</v>
      </c>
    </row>
    <row r="62" spans="1:9" ht="14.25" customHeight="1">
      <c r="A62" s="69" t="str">
        <f>CONCATENATE(B62,"-",C62)</f>
        <v>1966-North Bend SD 13</v>
      </c>
      <c r="B62" s="86">
        <v>1966</v>
      </c>
      <c r="C62" s="86" t="s">
        <v>562</v>
      </c>
      <c r="D62" s="86">
        <v>1966</v>
      </c>
      <c r="E62" s="86"/>
      <c r="F62" s="116">
        <v>12115.380000000001</v>
      </c>
      <c r="G62" s="116">
        <v>6548.88</v>
      </c>
      <c r="H62" s="116">
        <v>12115.380000000001</v>
      </c>
      <c r="I62" s="116">
        <v>6548.88</v>
      </c>
    </row>
    <row r="63" spans="1:9" ht="14.25" customHeight="1">
      <c r="A63" s="69" t="str">
        <f>CONCATENATE(B63,"-",E63)</f>
        <v>4690-Oregon Virtual Academy</v>
      </c>
      <c r="B63" s="86">
        <v>4690</v>
      </c>
      <c r="C63" s="86" t="s">
        <v>562</v>
      </c>
      <c r="D63" s="86">
        <v>4690</v>
      </c>
      <c r="E63" s="86" t="s">
        <v>587</v>
      </c>
      <c r="F63" s="116">
        <v>0</v>
      </c>
      <c r="G63" s="116">
        <v>5566.5</v>
      </c>
      <c r="H63" s="116">
        <v>0</v>
      </c>
      <c r="I63" s="116">
        <v>5566.5</v>
      </c>
    </row>
    <row r="64" spans="1:9" ht="14.25" customHeight="1">
      <c r="A64" s="69" t="str">
        <f t="shared" ref="A64:A67" si="14">CONCATENATE(B64,"-",C64)</f>
        <v>1967-Powers SD 31</v>
      </c>
      <c r="B64" s="86">
        <v>1967</v>
      </c>
      <c r="C64" s="86" t="s">
        <v>610</v>
      </c>
      <c r="D64" s="86">
        <v>1967</v>
      </c>
      <c r="E64" s="86"/>
      <c r="F64" s="116">
        <v>370.53000000000003</v>
      </c>
      <c r="G64" s="116">
        <v>370.53000000000003</v>
      </c>
      <c r="H64" s="116">
        <v>370.53000000000003</v>
      </c>
      <c r="I64" s="116">
        <v>370.53000000000003</v>
      </c>
    </row>
    <row r="65" spans="1:9" ht="14.25" customHeight="1">
      <c r="A65" s="69" t="str">
        <f t="shared" si="14"/>
        <v>1968-Myrtle Point SD 41</v>
      </c>
      <c r="B65" s="86">
        <v>1968</v>
      </c>
      <c r="C65" s="86" t="s">
        <v>553</v>
      </c>
      <c r="D65" s="86">
        <v>1968</v>
      </c>
      <c r="E65" s="86"/>
      <c r="F65" s="116">
        <v>1345.92</v>
      </c>
      <c r="G65" s="116">
        <v>1345.92</v>
      </c>
      <c r="H65" s="116">
        <v>1345.92</v>
      </c>
      <c r="I65" s="116">
        <v>1345.92</v>
      </c>
    </row>
    <row r="66" spans="1:9" ht="14.25" customHeight="1">
      <c r="A66" s="69" t="str">
        <f t="shared" si="14"/>
        <v>1969-Bandon SD 54</v>
      </c>
      <c r="B66" s="86">
        <v>1969</v>
      </c>
      <c r="C66" s="86" t="s">
        <v>374</v>
      </c>
      <c r="D66" s="86">
        <v>1969</v>
      </c>
      <c r="E66" s="86"/>
      <c r="F66" s="116">
        <v>1823.94</v>
      </c>
      <c r="G66" s="116">
        <v>1823.94</v>
      </c>
      <c r="H66" s="116">
        <v>1823.94</v>
      </c>
      <c r="I66" s="116">
        <v>1823.94</v>
      </c>
    </row>
    <row r="67" spans="1:9" ht="14.25" customHeight="1">
      <c r="A67" s="69" t="str">
        <f t="shared" si="14"/>
        <v>1970-Crook County SD</v>
      </c>
      <c r="B67" s="86">
        <v>1970</v>
      </c>
      <c r="C67" s="86" t="s">
        <v>418</v>
      </c>
      <c r="D67" s="86">
        <v>1970</v>
      </c>
      <c r="E67" s="86"/>
      <c r="F67" s="116">
        <v>9477.57</v>
      </c>
      <c r="G67" s="116">
        <v>8847.5999999999985</v>
      </c>
      <c r="H67" s="116">
        <v>9477.57</v>
      </c>
      <c r="I67" s="116">
        <v>8847.5999999999985</v>
      </c>
    </row>
    <row r="68" spans="1:9" ht="14.25" customHeight="1">
      <c r="A68" s="69" t="str">
        <f>CONCATENATE(B68,"-",E68)</f>
        <v>223-Powell Butte Community Charter School</v>
      </c>
      <c r="B68" s="86">
        <v>223</v>
      </c>
      <c r="C68" s="86" t="s">
        <v>418</v>
      </c>
      <c r="D68" s="86">
        <v>223</v>
      </c>
      <c r="E68" s="86" t="s">
        <v>609</v>
      </c>
      <c r="F68" s="116">
        <v>0</v>
      </c>
      <c r="G68" s="116">
        <v>629.97</v>
      </c>
      <c r="H68" s="116">
        <v>0</v>
      </c>
      <c r="I68" s="116">
        <v>629.97</v>
      </c>
    </row>
    <row r="69" spans="1:9" ht="14.25" customHeight="1">
      <c r="A69" s="69" t="str">
        <f t="shared" ref="A69:A72" si="15">CONCATENATE(B69,"-",C69)</f>
        <v>1972-Central Curry SD 1</v>
      </c>
      <c r="B69" s="86">
        <v>1972</v>
      </c>
      <c r="C69" s="86" t="s">
        <v>395</v>
      </c>
      <c r="D69" s="86">
        <v>1972</v>
      </c>
      <c r="E69" s="86"/>
      <c r="F69" s="116">
        <v>1273.17</v>
      </c>
      <c r="G69" s="116">
        <v>1273.17</v>
      </c>
      <c r="H69" s="116">
        <v>1273.17</v>
      </c>
      <c r="I69" s="116">
        <v>1273.17</v>
      </c>
    </row>
    <row r="70" spans="1:9" ht="14.25" customHeight="1">
      <c r="A70" s="69" t="str">
        <f t="shared" si="15"/>
        <v>1973-Port Orford-Langlois SD 2CJ</v>
      </c>
      <c r="B70" s="86">
        <v>1973</v>
      </c>
      <c r="C70" s="86" t="s">
        <v>605</v>
      </c>
      <c r="D70" s="86">
        <v>1973</v>
      </c>
      <c r="E70" s="86"/>
      <c r="F70" s="116">
        <v>653.22</v>
      </c>
      <c r="G70" s="116">
        <v>653.22</v>
      </c>
      <c r="H70" s="116">
        <v>653.22</v>
      </c>
      <c r="I70" s="116">
        <v>653.22</v>
      </c>
    </row>
    <row r="71" spans="1:9" ht="14.25" customHeight="1">
      <c r="A71" s="69" t="str">
        <f t="shared" si="15"/>
        <v>1974-Brookings-Harbor SD 17C</v>
      </c>
      <c r="B71" s="86">
        <v>1974</v>
      </c>
      <c r="C71" s="86" t="s">
        <v>384</v>
      </c>
      <c r="D71" s="86">
        <v>1974</v>
      </c>
      <c r="E71" s="86"/>
      <c r="F71" s="116">
        <v>4195.0499999999993</v>
      </c>
      <c r="G71" s="116">
        <v>4195.0499999999993</v>
      </c>
      <c r="H71" s="116">
        <v>4195.0499999999993</v>
      </c>
      <c r="I71" s="116">
        <v>4195.0499999999993</v>
      </c>
    </row>
    <row r="72" spans="1:9" ht="14.25" customHeight="1">
      <c r="A72" s="69" t="str">
        <f t="shared" si="15"/>
        <v>1976-Bend-LaPine Administrative SD 1</v>
      </c>
      <c r="B72" s="86">
        <v>1976</v>
      </c>
      <c r="C72" s="86" t="s">
        <v>378</v>
      </c>
      <c r="D72" s="86">
        <v>1976</v>
      </c>
      <c r="E72" s="86"/>
      <c r="F72" s="116">
        <v>51893.069999999992</v>
      </c>
      <c r="G72" s="116">
        <v>50742.240000000005</v>
      </c>
      <c r="H72" s="116">
        <v>51893.069999999992</v>
      </c>
      <c r="I72" s="116">
        <v>50742.240000000005</v>
      </c>
    </row>
    <row r="73" spans="1:9" ht="14.25" customHeight="1">
      <c r="A73" s="69" t="str">
        <f t="shared" ref="A73:A74" si="16">CONCATENATE(B73,"-",E73)</f>
        <v>5309-Bend International School</v>
      </c>
      <c r="B73" s="86">
        <v>5309</v>
      </c>
      <c r="C73" s="86" t="s">
        <v>378</v>
      </c>
      <c r="D73" s="86">
        <v>5309</v>
      </c>
      <c r="E73" s="86" t="s">
        <v>377</v>
      </c>
      <c r="F73" s="116">
        <v>0</v>
      </c>
      <c r="G73" s="116">
        <v>651.24</v>
      </c>
      <c r="H73" s="116">
        <v>0</v>
      </c>
      <c r="I73" s="116">
        <v>651.24</v>
      </c>
    </row>
    <row r="74" spans="1:9" ht="14.25" customHeight="1">
      <c r="A74" s="69" t="str">
        <f t="shared" si="16"/>
        <v>5384-Desert Sky Montessori</v>
      </c>
      <c r="B74" s="86">
        <v>5384</v>
      </c>
      <c r="C74" s="86" t="s">
        <v>378</v>
      </c>
      <c r="D74" s="86">
        <v>5384</v>
      </c>
      <c r="E74" s="86" t="s">
        <v>426</v>
      </c>
      <c r="F74" s="116">
        <v>0</v>
      </c>
      <c r="G74" s="116">
        <v>499.59000000000003</v>
      </c>
      <c r="H74" s="116">
        <v>0</v>
      </c>
      <c r="I74" s="116">
        <v>499.59000000000003</v>
      </c>
    </row>
    <row r="75" spans="1:9" ht="14.25" customHeight="1">
      <c r="A75" s="69" t="str">
        <f>CONCATENATE(B75,"-",C75)</f>
        <v>1977-Redmond SD 2J</v>
      </c>
      <c r="B75" s="86">
        <v>1977</v>
      </c>
      <c r="C75" s="86" t="s">
        <v>615</v>
      </c>
      <c r="D75" s="86">
        <v>1977</v>
      </c>
      <c r="E75" s="86"/>
      <c r="F75" s="116">
        <v>21082.44</v>
      </c>
      <c r="G75" s="116">
        <v>18358.920000000002</v>
      </c>
      <c r="H75" s="116">
        <v>21082.44</v>
      </c>
      <c r="I75" s="116">
        <v>18358.920000000002</v>
      </c>
    </row>
    <row r="76" spans="1:9" ht="14.25" customHeight="1">
      <c r="A76" s="69" t="str">
        <f>CONCATENATE(B76,"-",E76)</f>
        <v>4729-Redmond Proficiency Academy</v>
      </c>
      <c r="B76" s="86">
        <v>4729</v>
      </c>
      <c r="C76" s="86" t="s">
        <v>615</v>
      </c>
      <c r="D76" s="86">
        <v>4729</v>
      </c>
      <c r="E76" s="86" t="s">
        <v>614</v>
      </c>
      <c r="F76" s="116">
        <v>0</v>
      </c>
      <c r="G76" s="116">
        <v>2723.52</v>
      </c>
      <c r="H76" s="116">
        <v>0</v>
      </c>
      <c r="I76" s="116">
        <v>2723.52</v>
      </c>
    </row>
    <row r="77" spans="1:9" ht="14.25" customHeight="1">
      <c r="A77" s="69" t="str">
        <f t="shared" ref="A77:A79" si="17">CONCATENATE(B77,"-",C77)</f>
        <v>1978-Sisters SD 6</v>
      </c>
      <c r="B77" s="86">
        <v>1978</v>
      </c>
      <c r="C77" s="86" t="s">
        <v>648</v>
      </c>
      <c r="D77" s="86">
        <v>1978</v>
      </c>
      <c r="E77" s="86"/>
      <c r="F77" s="116">
        <v>3240.12</v>
      </c>
      <c r="G77" s="116">
        <v>3240.12</v>
      </c>
      <c r="H77" s="116">
        <v>3240.12</v>
      </c>
      <c r="I77" s="116">
        <v>3240.12</v>
      </c>
    </row>
    <row r="78" spans="1:9" ht="14.25" customHeight="1">
      <c r="A78" s="69" t="str">
        <f t="shared" si="17"/>
        <v>1990-Oakland SD 1</v>
      </c>
      <c r="B78" s="86">
        <v>1990</v>
      </c>
      <c r="C78" s="86" t="s">
        <v>573</v>
      </c>
      <c r="D78" s="86">
        <v>1990</v>
      </c>
      <c r="E78" s="86"/>
      <c r="F78" s="116">
        <v>1786.8899999999999</v>
      </c>
      <c r="G78" s="116">
        <v>1786.8899999999999</v>
      </c>
      <c r="H78" s="116">
        <v>1786.8899999999999</v>
      </c>
      <c r="I78" s="116">
        <v>1786.8899999999999</v>
      </c>
    </row>
    <row r="79" spans="1:9" ht="14.25" customHeight="1">
      <c r="A79" s="69" t="str">
        <f t="shared" si="17"/>
        <v>1991-Douglas County SD 4</v>
      </c>
      <c r="B79" s="86">
        <v>1991</v>
      </c>
      <c r="C79" s="86" t="s">
        <v>433</v>
      </c>
      <c r="D79" s="86">
        <v>1991</v>
      </c>
      <c r="E79" s="86"/>
      <c r="F79" s="116">
        <v>16858.739999999998</v>
      </c>
      <c r="G79" s="116">
        <v>16300.619999999999</v>
      </c>
      <c r="H79" s="116">
        <v>16858.739999999998</v>
      </c>
      <c r="I79" s="116">
        <v>16300.619999999999</v>
      </c>
    </row>
    <row r="80" spans="1:9" ht="14.25" customHeight="1">
      <c r="A80" s="69" t="str">
        <f>CONCATENATE(B80,"-",E80)</f>
        <v>4391-Phoenix School</v>
      </c>
      <c r="B80" s="86">
        <v>4391</v>
      </c>
      <c r="C80" s="86" t="s">
        <v>433</v>
      </c>
      <c r="D80" s="86">
        <v>4391</v>
      </c>
      <c r="E80" s="86" t="s">
        <v>595</v>
      </c>
      <c r="F80" s="116">
        <v>0</v>
      </c>
      <c r="G80" s="116">
        <v>558.12</v>
      </c>
      <c r="H80" s="116">
        <v>0</v>
      </c>
      <c r="I80" s="116">
        <v>558.12</v>
      </c>
    </row>
    <row r="81" spans="1:9" ht="14.25" customHeight="1">
      <c r="A81" s="69" t="str">
        <f t="shared" ref="A81:A93" si="18">CONCATENATE(B81,"-",C81)</f>
        <v>1992-Glide SD 12</v>
      </c>
      <c r="B81" s="86">
        <v>1992</v>
      </c>
      <c r="C81" s="86" t="s">
        <v>461</v>
      </c>
      <c r="D81" s="86">
        <v>1992</v>
      </c>
      <c r="E81" s="86"/>
      <c r="F81" s="116">
        <v>2022.81</v>
      </c>
      <c r="G81" s="116">
        <v>2022.81</v>
      </c>
      <c r="H81" s="116">
        <v>2022.81</v>
      </c>
      <c r="I81" s="116">
        <v>2022.81</v>
      </c>
    </row>
    <row r="82" spans="1:9" ht="14.25" customHeight="1">
      <c r="A82" s="69" t="str">
        <f t="shared" si="18"/>
        <v>1993-Douglas County SD 15</v>
      </c>
      <c r="B82" s="86">
        <v>1993</v>
      </c>
      <c r="C82" s="86" t="s">
        <v>432</v>
      </c>
      <c r="D82" s="86">
        <v>1993</v>
      </c>
      <c r="E82" s="86"/>
      <c r="F82" s="116">
        <v>653.61</v>
      </c>
      <c r="G82" s="116">
        <v>653.61</v>
      </c>
      <c r="H82" s="116">
        <v>653.61</v>
      </c>
      <c r="I82" s="116">
        <v>653.61</v>
      </c>
    </row>
    <row r="83" spans="1:9" ht="14.25" customHeight="1">
      <c r="A83" s="69" t="str">
        <f t="shared" si="18"/>
        <v>1994-South Umpqua SD 19</v>
      </c>
      <c r="B83" s="86">
        <v>1994</v>
      </c>
      <c r="C83" s="86" t="s">
        <v>653</v>
      </c>
      <c r="D83" s="86">
        <v>1994</v>
      </c>
      <c r="E83" s="86"/>
      <c r="F83" s="116">
        <v>4266.93</v>
      </c>
      <c r="G83" s="116">
        <v>4266.93</v>
      </c>
      <c r="H83" s="116">
        <v>4266.93</v>
      </c>
      <c r="I83" s="116">
        <v>4266.93</v>
      </c>
    </row>
    <row r="84" spans="1:9" ht="14.25" customHeight="1">
      <c r="A84" s="69" t="str">
        <f t="shared" si="18"/>
        <v>1995-Camas Valley SD 21J</v>
      </c>
      <c r="B84" s="86">
        <v>1995</v>
      </c>
      <c r="C84" s="86" t="s">
        <v>388</v>
      </c>
      <c r="D84" s="86">
        <v>1995</v>
      </c>
      <c r="E84" s="86"/>
      <c r="F84" s="116">
        <v>674.67</v>
      </c>
      <c r="G84" s="116">
        <v>674.67</v>
      </c>
      <c r="H84" s="116">
        <v>674.67</v>
      </c>
      <c r="I84" s="116">
        <v>674.67</v>
      </c>
    </row>
    <row r="85" spans="1:9" ht="14.25" customHeight="1">
      <c r="A85" s="69" t="str">
        <f t="shared" si="18"/>
        <v>1996-North Douglas SD 22</v>
      </c>
      <c r="B85" s="86">
        <v>1996</v>
      </c>
      <c r="C85" s="86" t="s">
        <v>565</v>
      </c>
      <c r="D85" s="86">
        <v>1996</v>
      </c>
      <c r="E85" s="86"/>
      <c r="F85" s="116">
        <v>987.08999999999992</v>
      </c>
      <c r="G85" s="116">
        <v>987.08999999999992</v>
      </c>
      <c r="H85" s="116">
        <v>987.08999999999992</v>
      </c>
      <c r="I85" s="116">
        <v>987.08999999999992</v>
      </c>
    </row>
    <row r="86" spans="1:9" ht="14.25" customHeight="1">
      <c r="A86" s="69" t="str">
        <f t="shared" si="18"/>
        <v>1997-Yoncalla SD 32</v>
      </c>
      <c r="B86" s="86">
        <v>1997</v>
      </c>
      <c r="C86" s="86" t="s">
        <v>706</v>
      </c>
      <c r="D86" s="86">
        <v>1997</v>
      </c>
      <c r="E86" s="86"/>
      <c r="F86" s="116">
        <v>699.78</v>
      </c>
      <c r="G86" s="116">
        <v>699.78</v>
      </c>
      <c r="H86" s="116">
        <v>699.78</v>
      </c>
      <c r="I86" s="116">
        <v>699.78</v>
      </c>
    </row>
    <row r="87" spans="1:9" ht="14.25" customHeight="1">
      <c r="A87" s="69" t="str">
        <f t="shared" si="18"/>
        <v>1998-Elkton SD 34</v>
      </c>
      <c r="B87" s="86">
        <v>1998</v>
      </c>
      <c r="C87" s="86" t="s">
        <v>442</v>
      </c>
      <c r="D87" s="86">
        <v>1998</v>
      </c>
      <c r="E87" s="86"/>
      <c r="F87" s="116">
        <v>666.12</v>
      </c>
      <c r="G87" s="116">
        <v>666.12</v>
      </c>
      <c r="H87" s="116">
        <v>666.12</v>
      </c>
      <c r="I87" s="116">
        <v>666.12</v>
      </c>
    </row>
    <row r="88" spans="1:9" ht="14.25" customHeight="1">
      <c r="A88" s="69" t="str">
        <f t="shared" si="18"/>
        <v>1999-Riddle SD 70</v>
      </c>
      <c r="B88" s="86">
        <v>1999</v>
      </c>
      <c r="C88" s="86" t="s">
        <v>621</v>
      </c>
      <c r="D88" s="86">
        <v>1999</v>
      </c>
      <c r="E88" s="86"/>
      <c r="F88" s="116">
        <v>1046.19</v>
      </c>
      <c r="G88" s="116">
        <v>1046.19</v>
      </c>
      <c r="H88" s="116">
        <v>1046.19</v>
      </c>
      <c r="I88" s="116">
        <v>1046.19</v>
      </c>
    </row>
    <row r="89" spans="1:9" ht="14.25" customHeight="1">
      <c r="A89" s="69" t="str">
        <f t="shared" si="18"/>
        <v>2000-Glendale SD 77</v>
      </c>
      <c r="B89" s="86">
        <v>2000</v>
      </c>
      <c r="C89" s="86" t="s">
        <v>460</v>
      </c>
      <c r="D89" s="86">
        <v>2000</v>
      </c>
      <c r="E89" s="86"/>
      <c r="F89" s="116">
        <v>824.94</v>
      </c>
      <c r="G89" s="116">
        <v>530.84999999999991</v>
      </c>
      <c r="H89" s="116">
        <v>824.94</v>
      </c>
      <c r="I89" s="116">
        <v>530.84999999999991</v>
      </c>
    </row>
    <row r="90" spans="1:9" ht="14.25" customHeight="1">
      <c r="A90" s="69" t="str">
        <f t="shared" si="18"/>
        <v>2001-Reedsport SD 105</v>
      </c>
      <c r="B90" s="86">
        <v>2001</v>
      </c>
      <c r="C90" s="86" t="s">
        <v>616</v>
      </c>
      <c r="D90" s="86">
        <v>2001</v>
      </c>
      <c r="E90" s="86"/>
      <c r="F90" s="116">
        <v>1772.04</v>
      </c>
      <c r="G90" s="116">
        <v>1772.04</v>
      </c>
      <c r="H90" s="116">
        <v>1772.04</v>
      </c>
      <c r="I90" s="116">
        <v>1772.04</v>
      </c>
    </row>
    <row r="91" spans="1:9" ht="14.25" customHeight="1">
      <c r="A91" s="69" t="str">
        <f t="shared" si="18"/>
        <v>2002-Winston-Dillard SD 116</v>
      </c>
      <c r="B91" s="86">
        <v>2002</v>
      </c>
      <c r="C91" s="86" t="s">
        <v>701</v>
      </c>
      <c r="D91" s="86">
        <v>2002</v>
      </c>
      <c r="E91" s="86"/>
      <c r="F91" s="116">
        <v>4055.07</v>
      </c>
      <c r="G91" s="116">
        <v>4055.07</v>
      </c>
      <c r="H91" s="116">
        <v>4055.07</v>
      </c>
      <c r="I91" s="116">
        <v>4055.07</v>
      </c>
    </row>
    <row r="92" spans="1:9" ht="14.25" customHeight="1">
      <c r="A92" s="69" t="str">
        <f t="shared" si="18"/>
        <v>2003-Sutherlin SD 130</v>
      </c>
      <c r="B92" s="86">
        <v>2003</v>
      </c>
      <c r="C92" s="86" t="s">
        <v>667</v>
      </c>
      <c r="D92" s="86">
        <v>2003</v>
      </c>
      <c r="E92" s="86"/>
      <c r="F92" s="116">
        <v>3972.2699999999995</v>
      </c>
      <c r="G92" s="116">
        <v>3972.2699999999995</v>
      </c>
      <c r="H92" s="116">
        <v>3972.2699999999995</v>
      </c>
      <c r="I92" s="116">
        <v>3972.2699999999995</v>
      </c>
    </row>
    <row r="93" spans="1:9" ht="14.25" customHeight="1">
      <c r="A93" s="69" t="str">
        <f t="shared" si="18"/>
        <v>2005-Arlington SD 3</v>
      </c>
      <c r="B93" s="86">
        <v>2005</v>
      </c>
      <c r="C93" s="86" t="s">
        <v>362</v>
      </c>
      <c r="D93" s="86">
        <v>2005</v>
      </c>
      <c r="E93" s="86"/>
      <c r="F93" s="116">
        <v>477.06000000000006</v>
      </c>
      <c r="G93" s="116">
        <v>0</v>
      </c>
      <c r="H93" s="116">
        <v>477.06000000000006</v>
      </c>
      <c r="I93" s="116">
        <v>0</v>
      </c>
    </row>
    <row r="94" spans="1:9" ht="14.25" customHeight="1">
      <c r="A94" s="69" t="str">
        <f>CONCATENATE(B94,"-",E94)</f>
        <v>323-Arlington Community Charter School</v>
      </c>
      <c r="B94" s="86">
        <v>323</v>
      </c>
      <c r="C94" s="86" t="s">
        <v>362</v>
      </c>
      <c r="D94" s="86">
        <v>323</v>
      </c>
      <c r="E94" s="86" t="s">
        <v>361</v>
      </c>
      <c r="F94" s="116">
        <v>0</v>
      </c>
      <c r="G94" s="116">
        <v>477.06000000000006</v>
      </c>
      <c r="H94" s="116">
        <v>0</v>
      </c>
      <c r="I94" s="116">
        <v>477.06000000000006</v>
      </c>
    </row>
    <row r="95" spans="1:9" ht="14.25" customHeight="1">
      <c r="A95" s="69" t="str">
        <f t="shared" ref="A95:A97" si="19">CONCATENATE(B95,"-",C95)</f>
        <v>2006-Condon SD 25J</v>
      </c>
      <c r="B95" s="86">
        <v>2006</v>
      </c>
      <c r="C95" s="86" t="s">
        <v>408</v>
      </c>
      <c r="D95" s="86">
        <v>2006</v>
      </c>
      <c r="E95" s="86"/>
      <c r="F95" s="116">
        <v>388.20000000000005</v>
      </c>
      <c r="G95" s="116">
        <v>388.20000000000005</v>
      </c>
      <c r="H95" s="116">
        <v>388.20000000000005</v>
      </c>
      <c r="I95" s="116">
        <v>388.20000000000005</v>
      </c>
    </row>
    <row r="96" spans="1:9" ht="14.25" customHeight="1">
      <c r="A96" s="69" t="str">
        <f t="shared" si="19"/>
        <v>2008-John Day SD 3</v>
      </c>
      <c r="B96" s="86">
        <v>2008</v>
      </c>
      <c r="C96" s="86" t="s">
        <v>493</v>
      </c>
      <c r="D96" s="86">
        <v>2008</v>
      </c>
      <c r="E96" s="86"/>
      <c r="F96" s="116">
        <v>1513.65</v>
      </c>
      <c r="G96" s="116">
        <v>1513.65</v>
      </c>
      <c r="H96" s="116">
        <v>1513.65</v>
      </c>
      <c r="I96" s="116">
        <v>1513.65</v>
      </c>
    </row>
    <row r="97" spans="1:9" ht="14.25" customHeight="1">
      <c r="A97" s="69" t="str">
        <f t="shared" si="19"/>
        <v>2009-Prairie City SD 4</v>
      </c>
      <c r="B97" s="86">
        <v>2009</v>
      </c>
      <c r="C97" s="86" t="s">
        <v>611</v>
      </c>
      <c r="D97" s="86">
        <v>2009</v>
      </c>
      <c r="E97" s="86"/>
      <c r="F97" s="116">
        <v>2819.25</v>
      </c>
      <c r="G97" s="116">
        <v>580.59</v>
      </c>
      <c r="H97" s="116">
        <v>2819.25</v>
      </c>
      <c r="I97" s="116">
        <v>580.59</v>
      </c>
    </row>
    <row r="98" spans="1:9" ht="14.25" customHeight="1">
      <c r="A98" s="69" t="str">
        <f>CONCATENATE(B98,"-",E98)</f>
        <v>5622-Oregon Connections Academy</v>
      </c>
      <c r="B98" s="86">
        <v>5622</v>
      </c>
      <c r="C98" s="86" t="s">
        <v>611</v>
      </c>
      <c r="D98" s="86">
        <v>5622</v>
      </c>
      <c r="E98" s="86" t="s">
        <v>582</v>
      </c>
      <c r="F98" s="116">
        <v>0</v>
      </c>
      <c r="G98" s="116">
        <v>2238.66</v>
      </c>
      <c r="H98" s="116">
        <v>0</v>
      </c>
      <c r="I98" s="116">
        <v>2238.66</v>
      </c>
    </row>
    <row r="99" spans="1:9" ht="14.25" customHeight="1">
      <c r="A99" s="69" t="str">
        <f t="shared" ref="A99:A103" si="20">CONCATENATE(B99,"-",C99)</f>
        <v>2010-Monument SD 8</v>
      </c>
      <c r="B99" s="86">
        <v>2010</v>
      </c>
      <c r="C99" s="86" t="s">
        <v>544</v>
      </c>
      <c r="D99" s="86">
        <v>2010</v>
      </c>
      <c r="E99" s="86"/>
      <c r="F99" s="116">
        <v>129.96</v>
      </c>
      <c r="G99" s="116">
        <v>129.96</v>
      </c>
      <c r="H99" s="116">
        <v>129.96</v>
      </c>
      <c r="I99" s="116">
        <v>129.96</v>
      </c>
    </row>
    <row r="100" spans="1:9" ht="14.25" customHeight="1">
      <c r="A100" s="69" t="str">
        <f t="shared" si="20"/>
        <v>2011-Dayville SD 16J</v>
      </c>
      <c r="B100" s="86">
        <v>2011</v>
      </c>
      <c r="C100" s="86" t="s">
        <v>425</v>
      </c>
      <c r="D100" s="86">
        <v>2011</v>
      </c>
      <c r="E100" s="86"/>
      <c r="F100" s="116">
        <v>173.28</v>
      </c>
      <c r="G100" s="116">
        <v>173.28</v>
      </c>
      <c r="H100" s="116">
        <v>173.28</v>
      </c>
      <c r="I100" s="116">
        <v>173.28</v>
      </c>
    </row>
    <row r="101" spans="1:9" ht="14.25" customHeight="1">
      <c r="A101" s="69" t="str">
        <f t="shared" si="20"/>
        <v>2012-Long Creek SD 17</v>
      </c>
      <c r="B101" s="86">
        <v>2012</v>
      </c>
      <c r="C101" s="86" t="s">
        <v>522</v>
      </c>
      <c r="D101" s="86">
        <v>2012</v>
      </c>
      <c r="E101" s="86"/>
      <c r="F101" s="116">
        <v>66.12</v>
      </c>
      <c r="G101" s="116">
        <v>66.12</v>
      </c>
      <c r="H101" s="116">
        <v>66.12</v>
      </c>
      <c r="I101" s="116">
        <v>66.12</v>
      </c>
    </row>
    <row r="102" spans="1:9" ht="14.25" customHeight="1">
      <c r="A102" s="69" t="str">
        <f t="shared" si="20"/>
        <v>2014-Harney County SD 3</v>
      </c>
      <c r="B102" s="86">
        <v>2014</v>
      </c>
      <c r="C102" s="86" t="s">
        <v>467</v>
      </c>
      <c r="D102" s="86">
        <v>2014</v>
      </c>
      <c r="E102" s="86"/>
      <c r="F102" s="116">
        <v>2271.7200000000003</v>
      </c>
      <c r="G102" s="116">
        <v>2271.7200000000003</v>
      </c>
      <c r="H102" s="116">
        <v>2271.7200000000003</v>
      </c>
      <c r="I102" s="116">
        <v>2271.7200000000003</v>
      </c>
    </row>
    <row r="103" spans="1:9" ht="14.25" customHeight="1">
      <c r="A103" s="69" t="str">
        <f t="shared" si="20"/>
        <v>2015-Harney County SD 4</v>
      </c>
      <c r="B103" s="86">
        <v>2015</v>
      </c>
      <c r="C103" s="86" t="s">
        <v>468</v>
      </c>
      <c r="D103" s="86">
        <v>2015</v>
      </c>
      <c r="E103" s="86"/>
      <c r="F103" s="116">
        <v>2769.12</v>
      </c>
      <c r="G103" s="116">
        <v>485.34000000000003</v>
      </c>
      <c r="H103" s="116">
        <v>2769.12</v>
      </c>
      <c r="I103" s="116">
        <v>485.34000000000003</v>
      </c>
    </row>
    <row r="104" spans="1:9" ht="14.25" customHeight="1">
      <c r="A104" s="69" t="str">
        <f>CONCATENATE(B104,"-",E104)</f>
        <v>5446-Oregon Family School</v>
      </c>
      <c r="B104" s="86">
        <v>5446</v>
      </c>
      <c r="C104" s="86" t="s">
        <v>468</v>
      </c>
      <c r="D104" s="86">
        <v>5446</v>
      </c>
      <c r="E104" s="86" t="s">
        <v>583</v>
      </c>
      <c r="F104" s="116">
        <v>0</v>
      </c>
      <c r="G104" s="116">
        <v>2283.7799999999997</v>
      </c>
      <c r="H104" s="116">
        <v>0</v>
      </c>
      <c r="I104" s="116">
        <v>2283.7799999999997</v>
      </c>
    </row>
    <row r="105" spans="1:9" ht="14.25" customHeight="1">
      <c r="A105" s="69" t="str">
        <f t="shared" ref="A105:A112" si="21">CONCATENATE(B105,"-",C105)</f>
        <v>2016-Pine Creek SD 5</v>
      </c>
      <c r="B105" s="86">
        <v>2016</v>
      </c>
      <c r="C105" s="86" t="s">
        <v>598</v>
      </c>
      <c r="D105" s="86">
        <v>2016</v>
      </c>
      <c r="E105" s="86"/>
      <c r="F105" s="116">
        <v>6.75</v>
      </c>
      <c r="G105" s="116">
        <v>6.75</v>
      </c>
      <c r="H105" s="116">
        <v>6.75</v>
      </c>
      <c r="I105" s="116">
        <v>6.75</v>
      </c>
    </row>
    <row r="106" spans="1:9" ht="14.25" customHeight="1">
      <c r="A106" s="69" t="str">
        <f t="shared" si="21"/>
        <v>2017-Diamond SD 7</v>
      </c>
      <c r="B106" s="86">
        <v>2017</v>
      </c>
      <c r="C106" s="86" t="s">
        <v>428</v>
      </c>
      <c r="D106" s="86">
        <v>2017</v>
      </c>
      <c r="E106" s="86"/>
      <c r="F106" s="116">
        <v>21.93</v>
      </c>
      <c r="G106" s="116">
        <v>21.93</v>
      </c>
      <c r="H106" s="116">
        <v>21.93</v>
      </c>
      <c r="I106" s="116">
        <v>21.93</v>
      </c>
    </row>
    <row r="107" spans="1:9" ht="14.25" customHeight="1">
      <c r="A107" s="69" t="str">
        <f t="shared" si="21"/>
        <v>2018-Suntex SD 10</v>
      </c>
      <c r="B107" s="86">
        <v>2018</v>
      </c>
      <c r="C107" s="86" t="s">
        <v>666</v>
      </c>
      <c r="D107" s="86">
        <v>2018</v>
      </c>
      <c r="E107" s="86"/>
      <c r="F107" s="116">
        <v>10.59</v>
      </c>
      <c r="G107" s="116">
        <v>10.59</v>
      </c>
      <c r="H107" s="116">
        <v>10.59</v>
      </c>
      <c r="I107" s="116">
        <v>10.59</v>
      </c>
    </row>
    <row r="108" spans="1:9" ht="14.25" customHeight="1">
      <c r="A108" s="69" t="str">
        <f t="shared" si="21"/>
        <v>2019-Drewsey SD 13</v>
      </c>
      <c r="B108" s="86">
        <v>2019</v>
      </c>
      <c r="C108" s="86" t="s">
        <v>434</v>
      </c>
      <c r="D108" s="86">
        <v>2019</v>
      </c>
      <c r="E108" s="86"/>
      <c r="F108" s="116">
        <v>40.5</v>
      </c>
      <c r="G108" s="116">
        <v>40.5</v>
      </c>
      <c r="H108" s="116">
        <v>40.5</v>
      </c>
      <c r="I108" s="116">
        <v>40.5</v>
      </c>
    </row>
    <row r="109" spans="1:9" ht="14.25" customHeight="1">
      <c r="A109" s="69" t="str">
        <f t="shared" si="21"/>
        <v>2020-Frenchglen SD 16</v>
      </c>
      <c r="B109" s="86">
        <v>2020</v>
      </c>
      <c r="C109" s="86" t="s">
        <v>455</v>
      </c>
      <c r="D109" s="86">
        <v>2020</v>
      </c>
      <c r="E109" s="86"/>
      <c r="F109" s="116">
        <v>21.57</v>
      </c>
      <c r="G109" s="116">
        <v>21.57</v>
      </c>
      <c r="H109" s="116">
        <v>21.57</v>
      </c>
      <c r="I109" s="116">
        <v>21.57</v>
      </c>
    </row>
    <row r="110" spans="1:9" ht="14.25" customHeight="1">
      <c r="A110" s="69" t="str">
        <f t="shared" si="21"/>
        <v>2021-Double O SD 28</v>
      </c>
      <c r="B110" s="86">
        <v>2021</v>
      </c>
      <c r="C110" s="86" t="s">
        <v>431</v>
      </c>
      <c r="D110" s="86">
        <v>2021</v>
      </c>
      <c r="E110" s="86"/>
      <c r="F110" s="116">
        <v>5.4</v>
      </c>
      <c r="G110" s="116">
        <v>5.4</v>
      </c>
      <c r="H110" s="116">
        <v>5.4</v>
      </c>
      <c r="I110" s="116">
        <v>5.4</v>
      </c>
    </row>
    <row r="111" spans="1:9" ht="14.25" customHeight="1">
      <c r="A111" s="69" t="str">
        <f t="shared" si="21"/>
        <v>2022-South Harney SD 33</v>
      </c>
      <c r="B111" s="86">
        <v>2022</v>
      </c>
      <c r="C111" s="86" t="s">
        <v>651</v>
      </c>
      <c r="D111" s="86">
        <v>2022</v>
      </c>
      <c r="E111" s="86"/>
      <c r="F111" s="116">
        <v>27</v>
      </c>
      <c r="G111" s="116">
        <v>27</v>
      </c>
      <c r="H111" s="116">
        <v>27</v>
      </c>
      <c r="I111" s="116">
        <v>27</v>
      </c>
    </row>
    <row r="112" spans="1:9" ht="14.25" customHeight="1">
      <c r="A112" s="69" t="str">
        <f t="shared" si="21"/>
        <v>2023-Harney County Union High SD 1J</v>
      </c>
      <c r="B112" s="86">
        <v>2023</v>
      </c>
      <c r="C112" s="86" t="s">
        <v>469</v>
      </c>
      <c r="D112" s="86">
        <v>2023</v>
      </c>
      <c r="E112" s="86"/>
      <c r="F112" s="116">
        <v>3155.67</v>
      </c>
      <c r="G112" s="116">
        <v>247.32</v>
      </c>
      <c r="H112" s="116">
        <v>3155.67</v>
      </c>
      <c r="I112" s="116">
        <v>247.32</v>
      </c>
    </row>
    <row r="113" spans="1:9" ht="14.25" customHeight="1">
      <c r="A113" s="69" t="str">
        <f>CONCATENATE(B113,"-",E113)</f>
        <v>4702-Silvies River Charter School</v>
      </c>
      <c r="B113" s="86">
        <v>4702</v>
      </c>
      <c r="C113" s="86" t="s">
        <v>469</v>
      </c>
      <c r="D113" s="86">
        <v>4702</v>
      </c>
      <c r="E113" s="86" t="s">
        <v>647</v>
      </c>
      <c r="F113" s="116">
        <v>0</v>
      </c>
      <c r="G113" s="116">
        <v>2908.3500000000004</v>
      </c>
      <c r="H113" s="116">
        <v>0</v>
      </c>
      <c r="I113" s="116">
        <v>2908.3500000000004</v>
      </c>
    </row>
    <row r="114" spans="1:9" ht="14.25" customHeight="1">
      <c r="A114" s="69" t="str">
        <f t="shared" ref="A114:A115" si="22">CONCATENATE(B114,"-",C114)</f>
        <v>2024-Hood River County SD</v>
      </c>
      <c r="B114" s="86">
        <v>2024</v>
      </c>
      <c r="C114" s="86" t="s">
        <v>476</v>
      </c>
      <c r="D114" s="86">
        <v>2024</v>
      </c>
      <c r="E114" s="86"/>
      <c r="F114" s="116">
        <v>11639.369999999999</v>
      </c>
      <c r="G114" s="116">
        <v>11639.369999999999</v>
      </c>
      <c r="H114" s="116">
        <v>11639.369999999999</v>
      </c>
      <c r="I114" s="116">
        <v>11639.369999999999</v>
      </c>
    </row>
    <row r="115" spans="1:9" ht="14.25" customHeight="1">
      <c r="A115" s="69" t="str">
        <f t="shared" si="22"/>
        <v>2039-Phoenix-Talent SD 4</v>
      </c>
      <c r="B115" s="86">
        <v>2039</v>
      </c>
      <c r="C115" s="86" t="s">
        <v>596</v>
      </c>
      <c r="D115" s="86">
        <v>2039</v>
      </c>
      <c r="E115" s="86"/>
      <c r="F115" s="116">
        <v>6777.66</v>
      </c>
      <c r="G115" s="116">
        <v>6582.18</v>
      </c>
      <c r="H115" s="116">
        <v>6777.66</v>
      </c>
      <c r="I115" s="116">
        <v>6582.18</v>
      </c>
    </row>
    <row r="116" spans="1:9" ht="14.25" customHeight="1">
      <c r="A116" s="69" t="str">
        <f>CONCATENATE(B116,"-",E116)</f>
        <v>3247-Armadillo Technical Institute</v>
      </c>
      <c r="B116" s="86">
        <v>3247</v>
      </c>
      <c r="C116" s="86" t="s">
        <v>596</v>
      </c>
      <c r="D116" s="86">
        <v>3247</v>
      </c>
      <c r="E116" s="86" t="s">
        <v>363</v>
      </c>
      <c r="F116" s="116">
        <v>0</v>
      </c>
      <c r="G116" s="116">
        <v>195.48</v>
      </c>
      <c r="H116" s="116">
        <v>0</v>
      </c>
      <c r="I116" s="116">
        <v>195.48</v>
      </c>
    </row>
    <row r="117" spans="1:9" ht="14.25" customHeight="1">
      <c r="A117" s="69" t="str">
        <f t="shared" ref="A117:A119" si="23">CONCATENATE(B117,"-",C117)</f>
        <v>2041-Ashland SD 5</v>
      </c>
      <c r="B117" s="86">
        <v>2041</v>
      </c>
      <c r="C117" s="86" t="s">
        <v>366</v>
      </c>
      <c r="D117" s="86">
        <v>2041</v>
      </c>
      <c r="E117" s="86"/>
      <c r="F117" s="116">
        <v>7303.41</v>
      </c>
      <c r="G117" s="116">
        <v>7303.41</v>
      </c>
      <c r="H117" s="116">
        <v>7303.41</v>
      </c>
      <c r="I117" s="116">
        <v>7303.41</v>
      </c>
    </row>
    <row r="118" spans="1:9" ht="14.25" customHeight="1">
      <c r="A118" s="69" t="str">
        <f t="shared" si="23"/>
        <v>2042-Central Point SD 6</v>
      </c>
      <c r="B118" s="86">
        <v>2042</v>
      </c>
      <c r="C118" s="86" t="s">
        <v>397</v>
      </c>
      <c r="D118" s="86">
        <v>2042</v>
      </c>
      <c r="E118" s="86"/>
      <c r="F118" s="116">
        <v>14101.170000000002</v>
      </c>
      <c r="G118" s="116">
        <v>14101.170000000002</v>
      </c>
      <c r="H118" s="116">
        <v>14101.170000000002</v>
      </c>
      <c r="I118" s="116">
        <v>14101.170000000002</v>
      </c>
    </row>
    <row r="119" spans="1:9" ht="14.25" customHeight="1">
      <c r="A119" s="69" t="str">
        <f t="shared" si="23"/>
        <v>2043-Eagle Point SD 9</v>
      </c>
      <c r="B119" s="86">
        <v>2043</v>
      </c>
      <c r="C119" s="86" t="s">
        <v>437</v>
      </c>
      <c r="D119" s="86">
        <v>2043</v>
      </c>
      <c r="E119" s="86"/>
      <c r="F119" s="116">
        <v>12555.27</v>
      </c>
      <c r="G119" s="116">
        <v>11293.68</v>
      </c>
      <c r="H119" s="116">
        <v>12555.27</v>
      </c>
      <c r="I119" s="116">
        <v>11293.68</v>
      </c>
    </row>
    <row r="120" spans="1:9" ht="14.25" customHeight="1">
      <c r="A120" s="69" t="str">
        <f t="shared" ref="A120:A121" si="24">CONCATENATE(B120,"-",E120)</f>
        <v>5251-Crater Lake Academy</v>
      </c>
      <c r="B120" s="86">
        <v>5251</v>
      </c>
      <c r="C120" s="86" t="s">
        <v>437</v>
      </c>
      <c r="D120" s="86">
        <v>5251</v>
      </c>
      <c r="E120" s="86" t="s">
        <v>416</v>
      </c>
      <c r="F120" s="116">
        <v>0</v>
      </c>
      <c r="G120" s="116">
        <v>989.58</v>
      </c>
      <c r="H120" s="116">
        <v>0</v>
      </c>
      <c r="I120" s="116">
        <v>989.58</v>
      </c>
    </row>
    <row r="121" spans="1:9" ht="14.25" customHeight="1">
      <c r="A121" s="69" t="str">
        <f t="shared" si="24"/>
        <v>5572-Kids Unlimited Academy White City</v>
      </c>
      <c r="B121" s="86">
        <v>5572</v>
      </c>
      <c r="C121" s="86" t="s">
        <v>437</v>
      </c>
      <c r="D121" s="86">
        <v>5572</v>
      </c>
      <c r="E121" s="86" t="s">
        <v>502</v>
      </c>
      <c r="F121" s="116">
        <v>0</v>
      </c>
      <c r="G121" s="116">
        <v>272.01</v>
      </c>
      <c r="H121" s="116">
        <v>0</v>
      </c>
      <c r="I121" s="116">
        <v>272.01</v>
      </c>
    </row>
    <row r="122" spans="1:9" ht="14.25" customHeight="1">
      <c r="A122" s="69" t="str">
        <f>CONCATENATE(B122,"-",C122)</f>
        <v>2044-Rogue River SD 35</v>
      </c>
      <c r="B122" s="86">
        <v>2044</v>
      </c>
      <c r="C122" s="86" t="s">
        <v>629</v>
      </c>
      <c r="D122" s="86">
        <v>2044</v>
      </c>
      <c r="E122" s="86"/>
      <c r="F122" s="116">
        <v>3099.3900000000003</v>
      </c>
      <c r="G122" s="116">
        <v>2486.4900000000002</v>
      </c>
      <c r="H122" s="116">
        <v>3099.3900000000003</v>
      </c>
      <c r="I122" s="116">
        <v>2486.4900000000002</v>
      </c>
    </row>
    <row r="123" spans="1:9" ht="14.25" customHeight="1">
      <c r="A123" s="69" t="str">
        <f>CONCATENATE(B123,"-",E123)</f>
        <v>4856-Rivers Edge Academy Charter School</v>
      </c>
      <c r="B123" s="86">
        <v>4856</v>
      </c>
      <c r="C123" s="86" t="s">
        <v>629</v>
      </c>
      <c r="D123" s="86">
        <v>4856</v>
      </c>
      <c r="E123" s="86" t="s">
        <v>626</v>
      </c>
      <c r="F123" s="116">
        <v>0</v>
      </c>
      <c r="G123" s="116">
        <v>612.90000000000009</v>
      </c>
      <c r="H123" s="116">
        <v>0</v>
      </c>
      <c r="I123" s="116">
        <v>612.90000000000009</v>
      </c>
    </row>
    <row r="124" spans="1:9" ht="14.25" customHeight="1">
      <c r="A124" s="69" t="str">
        <f t="shared" ref="A124:A127" si="25">CONCATENATE(B124,"-",C124)</f>
        <v>2045-Prospect SD 59</v>
      </c>
      <c r="B124" s="86">
        <v>2045</v>
      </c>
      <c r="C124" s="86" t="s">
        <v>612</v>
      </c>
      <c r="D124" s="86">
        <v>2045</v>
      </c>
      <c r="E124" s="86"/>
      <c r="F124" s="116">
        <v>648.29999999999995</v>
      </c>
      <c r="G124" s="116">
        <v>648.29999999999995</v>
      </c>
      <c r="H124" s="116">
        <v>648.29999999999995</v>
      </c>
      <c r="I124" s="116">
        <v>648.29999999999995</v>
      </c>
    </row>
    <row r="125" spans="1:9" ht="14.25" customHeight="1">
      <c r="A125" s="69" t="str">
        <f t="shared" si="25"/>
        <v>2046-Butte Falls SD 91</v>
      </c>
      <c r="B125" s="86">
        <v>2046</v>
      </c>
      <c r="C125" s="86" t="s">
        <v>387</v>
      </c>
      <c r="D125" s="86">
        <v>2046</v>
      </c>
      <c r="E125" s="86"/>
      <c r="F125" s="116">
        <v>563.88</v>
      </c>
      <c r="G125" s="116">
        <v>563.88</v>
      </c>
      <c r="H125" s="116">
        <v>563.88</v>
      </c>
      <c r="I125" s="116">
        <v>563.88</v>
      </c>
    </row>
    <row r="126" spans="1:9" ht="14.25" customHeight="1">
      <c r="A126" s="69" t="str">
        <f t="shared" si="25"/>
        <v>2047-Pinehurst SD 94</v>
      </c>
      <c r="B126" s="86">
        <v>2047</v>
      </c>
      <c r="C126" s="86" t="s">
        <v>601</v>
      </c>
      <c r="D126" s="86">
        <v>2047</v>
      </c>
      <c r="E126" s="86"/>
      <c r="F126" s="116">
        <v>57</v>
      </c>
      <c r="G126" s="116">
        <v>57</v>
      </c>
      <c r="H126" s="116">
        <v>57</v>
      </c>
      <c r="I126" s="116">
        <v>57</v>
      </c>
    </row>
    <row r="127" spans="1:9" ht="14.25" customHeight="1">
      <c r="A127" s="69" t="str">
        <f t="shared" si="25"/>
        <v>2048-Medford SD 549C</v>
      </c>
      <c r="B127" s="86">
        <v>2048</v>
      </c>
      <c r="C127" s="86" t="s">
        <v>533</v>
      </c>
      <c r="D127" s="86">
        <v>2048</v>
      </c>
      <c r="E127" s="86"/>
      <c r="F127" s="116">
        <v>42285.96</v>
      </c>
      <c r="G127" s="116">
        <v>36651.93</v>
      </c>
      <c r="H127" s="116">
        <v>42285.96</v>
      </c>
      <c r="I127" s="116">
        <v>36651.93</v>
      </c>
    </row>
    <row r="128" spans="1:9" ht="14.25" customHeight="1">
      <c r="A128" s="69" t="str">
        <f t="shared" ref="A128:A131" si="26">CONCATENATE(B128,"-",E128)</f>
        <v>4593-Madrone Trail Public Charter School</v>
      </c>
      <c r="B128" s="86">
        <v>4593</v>
      </c>
      <c r="C128" s="86" t="s">
        <v>533</v>
      </c>
      <c r="D128" s="86">
        <v>4593</v>
      </c>
      <c r="E128" s="86" t="s">
        <v>526</v>
      </c>
      <c r="F128" s="116">
        <v>0</v>
      </c>
      <c r="G128" s="116">
        <v>686.67</v>
      </c>
      <c r="H128" s="116">
        <v>0</v>
      </c>
      <c r="I128" s="116">
        <v>686.67</v>
      </c>
    </row>
    <row r="129" spans="1:9" ht="14.25" customHeight="1">
      <c r="A129" s="69" t="str">
        <f t="shared" si="26"/>
        <v>4821-Logos Public Charter School</v>
      </c>
      <c r="B129" s="86">
        <v>4821</v>
      </c>
      <c r="C129" s="86" t="s">
        <v>533</v>
      </c>
      <c r="D129" s="86">
        <v>4821</v>
      </c>
      <c r="E129" s="86" t="s">
        <v>521</v>
      </c>
      <c r="F129" s="116">
        <v>0</v>
      </c>
      <c r="G129" s="116">
        <v>3167.7000000000003</v>
      </c>
      <c r="H129" s="116">
        <v>0</v>
      </c>
      <c r="I129" s="116">
        <v>3167.7000000000003</v>
      </c>
    </row>
    <row r="130" spans="1:9" ht="14.25" customHeight="1">
      <c r="A130" s="69" t="str">
        <f t="shared" si="26"/>
        <v>5205-Kids Unlimited Academy</v>
      </c>
      <c r="B130" s="86">
        <v>5205</v>
      </c>
      <c r="C130" s="86" t="s">
        <v>533</v>
      </c>
      <c r="D130" s="86">
        <v>5205</v>
      </c>
      <c r="E130" s="86" t="s">
        <v>501</v>
      </c>
      <c r="F130" s="116">
        <v>0</v>
      </c>
      <c r="G130" s="116">
        <v>1426.6200000000001</v>
      </c>
      <c r="H130" s="116">
        <v>0</v>
      </c>
      <c r="I130" s="116">
        <v>1426.6200000000001</v>
      </c>
    </row>
    <row r="131" spans="1:9" ht="14.25" customHeight="1">
      <c r="A131" s="69" t="str">
        <f t="shared" si="26"/>
        <v>5304-The Valley School of Southern Oregon</v>
      </c>
      <c r="B131" s="86">
        <v>5304</v>
      </c>
      <c r="C131" s="86" t="s">
        <v>533</v>
      </c>
      <c r="D131" s="86">
        <v>5304</v>
      </c>
      <c r="E131" s="86" t="s">
        <v>675</v>
      </c>
      <c r="F131" s="116">
        <v>0</v>
      </c>
      <c r="G131" s="116">
        <v>353.04</v>
      </c>
      <c r="H131" s="116">
        <v>0</v>
      </c>
      <c r="I131" s="116">
        <v>353.04</v>
      </c>
    </row>
    <row r="132" spans="1:9" ht="14.25" customHeight="1">
      <c r="A132" s="69" t="str">
        <f t="shared" ref="A132:A137" si="27">CONCATENATE(B132,"-",C132)</f>
        <v>2050-Culver SD 4</v>
      </c>
      <c r="B132" s="86">
        <v>2050</v>
      </c>
      <c r="C132" s="86" t="s">
        <v>420</v>
      </c>
      <c r="D132" s="86">
        <v>2050</v>
      </c>
      <c r="E132" s="86"/>
      <c r="F132" s="116">
        <v>2031.3000000000002</v>
      </c>
      <c r="G132" s="116">
        <v>2031.3000000000002</v>
      </c>
      <c r="H132" s="116">
        <v>2031.3000000000002</v>
      </c>
      <c r="I132" s="116">
        <v>2031.3000000000002</v>
      </c>
    </row>
    <row r="133" spans="1:9" ht="14.25" customHeight="1">
      <c r="A133" s="69" t="str">
        <f t="shared" si="27"/>
        <v>2051-Ashwood SD 8</v>
      </c>
      <c r="B133" s="86">
        <v>2051</v>
      </c>
      <c r="C133" s="86" t="s">
        <v>367</v>
      </c>
      <c r="D133" s="86">
        <v>2051</v>
      </c>
      <c r="E133" s="86"/>
      <c r="F133" s="116">
        <v>32.880000000000003</v>
      </c>
      <c r="G133" s="116">
        <v>32.880000000000003</v>
      </c>
      <c r="H133" s="116">
        <v>32.880000000000003</v>
      </c>
      <c r="I133" s="116">
        <v>32.880000000000003</v>
      </c>
    </row>
    <row r="134" spans="1:9" ht="14.25" customHeight="1">
      <c r="A134" s="69" t="str">
        <f t="shared" si="27"/>
        <v>2052-Black Butte SD 41</v>
      </c>
      <c r="B134" s="86">
        <v>2052</v>
      </c>
      <c r="C134" s="86" t="s">
        <v>382</v>
      </c>
      <c r="D134" s="86">
        <v>2052</v>
      </c>
      <c r="E134" s="86"/>
      <c r="F134" s="116">
        <v>62.13</v>
      </c>
      <c r="G134" s="116">
        <v>62.13</v>
      </c>
      <c r="H134" s="116">
        <v>62.13</v>
      </c>
      <c r="I134" s="116">
        <v>62.13</v>
      </c>
    </row>
    <row r="135" spans="1:9" ht="14.25" customHeight="1">
      <c r="A135" s="69" t="str">
        <f t="shared" si="27"/>
        <v>2053-Jefferson County SD 509J</v>
      </c>
      <c r="B135" s="86">
        <v>2053</v>
      </c>
      <c r="C135" s="86" t="s">
        <v>490</v>
      </c>
      <c r="D135" s="86">
        <v>2053</v>
      </c>
      <c r="E135" s="86"/>
      <c r="F135" s="116">
        <v>8328.75</v>
      </c>
      <c r="G135" s="116">
        <v>8328.75</v>
      </c>
      <c r="H135" s="116">
        <v>8328.75</v>
      </c>
      <c r="I135" s="116">
        <v>8328.75</v>
      </c>
    </row>
    <row r="136" spans="1:9" ht="14.25" customHeight="1">
      <c r="A136" s="69" t="str">
        <f t="shared" si="27"/>
        <v>2054-Grants Pass SD 7</v>
      </c>
      <c r="B136" s="86">
        <v>2054</v>
      </c>
      <c r="C136" s="86" t="s">
        <v>462</v>
      </c>
      <c r="D136" s="86">
        <v>2054</v>
      </c>
      <c r="E136" s="86"/>
      <c r="F136" s="116">
        <v>16716.93</v>
      </c>
      <c r="G136" s="116">
        <v>16716.93</v>
      </c>
      <c r="H136" s="116">
        <v>16716.93</v>
      </c>
      <c r="I136" s="116">
        <v>16716.93</v>
      </c>
    </row>
    <row r="137" spans="1:9" ht="14.25" customHeight="1">
      <c r="A137" s="69" t="str">
        <f t="shared" si="27"/>
        <v>2055-Three Rivers/Josephine County SD</v>
      </c>
      <c r="B137" s="86">
        <v>2055</v>
      </c>
      <c r="C137" s="86" t="s">
        <v>678</v>
      </c>
      <c r="D137" s="86">
        <v>2055</v>
      </c>
      <c r="E137" s="86"/>
      <c r="F137" s="116">
        <v>13321.199999999999</v>
      </c>
      <c r="G137" s="116">
        <v>12003.99</v>
      </c>
      <c r="H137" s="116">
        <v>13321.199999999999</v>
      </c>
      <c r="I137" s="116">
        <v>12003.99</v>
      </c>
    </row>
    <row r="138" spans="1:9" ht="14.25" customHeight="1">
      <c r="A138" s="69" t="str">
        <f t="shared" ref="A138:A140" si="28">CONCATENATE(B138,"-",E138)</f>
        <v>4823-Sunny Wolf Charter School</v>
      </c>
      <c r="B138" s="86">
        <v>4823</v>
      </c>
      <c r="C138" s="86" t="s">
        <v>678</v>
      </c>
      <c r="D138" s="86">
        <v>4823</v>
      </c>
      <c r="E138" s="86" t="s">
        <v>665</v>
      </c>
      <c r="F138" s="116">
        <v>0</v>
      </c>
      <c r="G138" s="116">
        <v>307.62</v>
      </c>
      <c r="H138" s="116">
        <v>0</v>
      </c>
      <c r="I138" s="116">
        <v>307.62</v>
      </c>
    </row>
    <row r="139" spans="1:9" ht="14.25" customHeight="1">
      <c r="A139" s="69" t="str">
        <f t="shared" si="28"/>
        <v>5063-Woodland Charter School</v>
      </c>
      <c r="B139" s="86">
        <v>5063</v>
      </c>
      <c r="C139" s="86" t="s">
        <v>678</v>
      </c>
      <c r="D139" s="86">
        <v>5063</v>
      </c>
      <c r="E139" s="86" t="s">
        <v>704</v>
      </c>
      <c r="F139" s="116">
        <v>0</v>
      </c>
      <c r="G139" s="116">
        <v>497.43</v>
      </c>
      <c r="H139" s="116">
        <v>0</v>
      </c>
      <c r="I139" s="116">
        <v>497.43</v>
      </c>
    </row>
    <row r="140" spans="1:9" ht="14.25" customHeight="1">
      <c r="A140" s="69" t="str">
        <f t="shared" si="28"/>
        <v>5505-Southern Oregon Success Academy</v>
      </c>
      <c r="B140" s="86">
        <v>5505</v>
      </c>
      <c r="C140" s="86" t="s">
        <v>678</v>
      </c>
      <c r="D140" s="86">
        <v>5505</v>
      </c>
      <c r="E140" s="86" t="s">
        <v>655</v>
      </c>
      <c r="F140" s="116">
        <v>0</v>
      </c>
      <c r="G140" s="116">
        <v>512.16</v>
      </c>
      <c r="H140" s="116">
        <v>0</v>
      </c>
      <c r="I140" s="116">
        <v>512.16</v>
      </c>
    </row>
    <row r="141" spans="1:9" ht="14.25" customHeight="1">
      <c r="A141" s="69" t="str">
        <f>CONCATENATE(B141,"-",C141)</f>
        <v>2056-Klamath Falls City Schools</v>
      </c>
      <c r="B141" s="86">
        <v>2056</v>
      </c>
      <c r="C141" s="86" t="s">
        <v>507</v>
      </c>
      <c r="D141" s="86">
        <v>2056</v>
      </c>
      <c r="E141" s="86"/>
      <c r="F141" s="116">
        <v>7983.9000000000005</v>
      </c>
      <c r="G141" s="116">
        <v>7497.2100000000009</v>
      </c>
      <c r="H141" s="116">
        <v>7983.9000000000005</v>
      </c>
      <c r="I141" s="116">
        <v>7497.2100000000009</v>
      </c>
    </row>
    <row r="142" spans="1:9" ht="14.25" customHeight="1">
      <c r="A142" s="69" t="str">
        <f>CONCATENATE(B142,"-",E142)</f>
        <v>4545-EagleRidge High School</v>
      </c>
      <c r="B142" s="86">
        <v>4545</v>
      </c>
      <c r="C142" s="86" t="s">
        <v>507</v>
      </c>
      <c r="D142" s="86">
        <v>4545</v>
      </c>
      <c r="E142" s="86" t="s">
        <v>438</v>
      </c>
      <c r="F142" s="116">
        <v>0</v>
      </c>
      <c r="G142" s="116">
        <v>486.68999999999994</v>
      </c>
      <c r="H142" s="116">
        <v>0</v>
      </c>
      <c r="I142" s="116">
        <v>486.68999999999994</v>
      </c>
    </row>
    <row r="143" spans="1:9" ht="14.25" customHeight="1">
      <c r="A143" s="69" t="str">
        <f>CONCATENATE(B143,"-",C143)</f>
        <v>2057-Klamath County SD</v>
      </c>
      <c r="B143" s="86">
        <v>2057</v>
      </c>
      <c r="C143" s="86" t="s">
        <v>506</v>
      </c>
      <c r="D143" s="86">
        <v>2057</v>
      </c>
      <c r="E143" s="86"/>
      <c r="F143" s="116">
        <v>20863.260000000002</v>
      </c>
      <c r="G143" s="116">
        <v>20863.260000000002</v>
      </c>
      <c r="H143" s="116">
        <v>20863.260000000002</v>
      </c>
      <c r="I143" s="116">
        <v>20863.260000000002</v>
      </c>
    </row>
    <row r="144" spans="1:9" ht="14.25" customHeight="1">
      <c r="A144" s="69" t="str">
        <f>CONCATENATE(B144,"-",E144)</f>
        <v>4581-Sage Community School</v>
      </c>
      <c r="B144" s="86">
        <v>4581</v>
      </c>
      <c r="C144" s="86" t="s">
        <v>506</v>
      </c>
      <c r="D144" s="86">
        <v>4581</v>
      </c>
      <c r="E144" s="86" t="s">
        <v>630</v>
      </c>
      <c r="F144" s="116">
        <v>0</v>
      </c>
      <c r="G144" s="116">
        <v>0</v>
      </c>
      <c r="H144" s="116">
        <v>0</v>
      </c>
      <c r="I144" s="116">
        <v>0</v>
      </c>
    </row>
    <row r="145" spans="1:9" ht="14.25" customHeight="1">
      <c r="A145" s="69" t="str">
        <f t="shared" ref="A145:A146" si="29">CONCATENATE(B145,"-",C145)</f>
        <v>2059-Lake County SD 7</v>
      </c>
      <c r="B145" s="86">
        <v>2059</v>
      </c>
      <c r="C145" s="86" t="s">
        <v>510</v>
      </c>
      <c r="D145" s="86">
        <v>2059</v>
      </c>
      <c r="E145" s="86"/>
      <c r="F145" s="116">
        <v>2203.23</v>
      </c>
      <c r="G145" s="116">
        <v>2203.23</v>
      </c>
      <c r="H145" s="116">
        <v>2203.23</v>
      </c>
      <c r="I145" s="116">
        <v>2203.23</v>
      </c>
    </row>
    <row r="146" spans="1:9" ht="14.25" customHeight="1">
      <c r="A146" s="69" t="str">
        <f t="shared" si="29"/>
        <v>2060-Paisley SD 11</v>
      </c>
      <c r="B146" s="86">
        <v>2060</v>
      </c>
      <c r="C146" s="86" t="s">
        <v>590</v>
      </c>
      <c r="D146" s="86">
        <v>2060</v>
      </c>
      <c r="E146" s="86"/>
      <c r="F146" s="116">
        <v>625.02</v>
      </c>
      <c r="G146" s="116">
        <v>0</v>
      </c>
      <c r="H146" s="116">
        <v>625.02</v>
      </c>
      <c r="I146" s="116">
        <v>0</v>
      </c>
    </row>
    <row r="147" spans="1:9" ht="14.25" customHeight="1">
      <c r="A147" s="69" t="str">
        <f>CONCATENATE(B147,"-",E147)</f>
        <v>3360-Paisley School</v>
      </c>
      <c r="B147" s="86">
        <v>3360</v>
      </c>
      <c r="C147" s="86" t="s">
        <v>590</v>
      </c>
      <c r="D147" s="86">
        <v>3360</v>
      </c>
      <c r="E147" s="86" t="s">
        <v>589</v>
      </c>
      <c r="F147" s="116">
        <v>0</v>
      </c>
      <c r="G147" s="116">
        <v>625.02</v>
      </c>
      <c r="H147" s="116">
        <v>0</v>
      </c>
      <c r="I147" s="116">
        <v>625.02</v>
      </c>
    </row>
    <row r="148" spans="1:9" ht="14.25" customHeight="1">
      <c r="A148" s="69" t="str">
        <f t="shared" ref="A148:A152" si="30">CONCATENATE(B148,"-",C148)</f>
        <v>2061-North Lake SD 14</v>
      </c>
      <c r="B148" s="86">
        <v>2061</v>
      </c>
      <c r="C148" s="86" t="s">
        <v>566</v>
      </c>
      <c r="D148" s="86">
        <v>2061</v>
      </c>
      <c r="E148" s="86"/>
      <c r="F148" s="116">
        <v>733.68000000000006</v>
      </c>
      <c r="G148" s="116">
        <v>733.68000000000006</v>
      </c>
      <c r="H148" s="116">
        <v>733.68000000000006</v>
      </c>
      <c r="I148" s="116">
        <v>733.68000000000006</v>
      </c>
    </row>
    <row r="149" spans="1:9" ht="14.25" customHeight="1">
      <c r="A149" s="69" t="str">
        <f t="shared" si="30"/>
        <v>2062-Plush SD 18</v>
      </c>
      <c r="B149" s="86">
        <v>2062</v>
      </c>
      <c r="C149" s="86" t="s">
        <v>603</v>
      </c>
      <c r="D149" s="86">
        <v>2062</v>
      </c>
      <c r="E149" s="86"/>
      <c r="F149" s="116">
        <v>29.849999999999998</v>
      </c>
      <c r="G149" s="116">
        <v>29.849999999999998</v>
      </c>
      <c r="H149" s="116">
        <v>29.849999999999998</v>
      </c>
      <c r="I149" s="116">
        <v>29.849999999999998</v>
      </c>
    </row>
    <row r="150" spans="1:9" ht="14.25" customHeight="1">
      <c r="A150" s="69" t="str">
        <f t="shared" si="30"/>
        <v>2063-Adel SD 21</v>
      </c>
      <c r="B150" s="86">
        <v>2063</v>
      </c>
      <c r="C150" s="86" t="s">
        <v>352</v>
      </c>
      <c r="D150" s="86">
        <v>2063</v>
      </c>
      <c r="E150" s="86"/>
      <c r="F150" s="116">
        <v>39</v>
      </c>
      <c r="G150" s="116">
        <v>39</v>
      </c>
      <c r="H150" s="116">
        <v>39</v>
      </c>
      <c r="I150" s="116">
        <v>39</v>
      </c>
    </row>
    <row r="151" spans="1:9" ht="14.25" customHeight="1">
      <c r="A151" s="69" t="str">
        <f t="shared" si="30"/>
        <v>2081-Pleasant Hill SD 1</v>
      </c>
      <c r="B151" s="86">
        <v>2081</v>
      </c>
      <c r="C151" s="86" t="s">
        <v>602</v>
      </c>
      <c r="D151" s="86">
        <v>2081</v>
      </c>
      <c r="E151" s="86"/>
      <c r="F151" s="116">
        <v>2794.86</v>
      </c>
      <c r="G151" s="116">
        <v>2794.86</v>
      </c>
      <c r="H151" s="116">
        <v>2794.86</v>
      </c>
      <c r="I151" s="116">
        <v>2794.86</v>
      </c>
    </row>
    <row r="152" spans="1:9" ht="14.25" customHeight="1">
      <c r="A152" s="69" t="str">
        <f t="shared" si="30"/>
        <v>2082-Eugene SD 4J</v>
      </c>
      <c r="B152" s="86">
        <v>2082</v>
      </c>
      <c r="C152" s="86" t="s">
        <v>447</v>
      </c>
      <c r="D152" s="86">
        <v>2082</v>
      </c>
      <c r="E152" s="86"/>
      <c r="F152" s="116">
        <v>49128.36</v>
      </c>
      <c r="G152" s="116">
        <v>46679.399999999994</v>
      </c>
      <c r="H152" s="116">
        <v>49128.36</v>
      </c>
      <c r="I152" s="116">
        <v>46679.399999999994</v>
      </c>
    </row>
    <row r="153" spans="1:9" ht="14.25" customHeight="1">
      <c r="A153" s="69" t="str">
        <f t="shared" ref="A153:A157" si="31">CONCATENATE(B153,"-",E153)</f>
        <v>507-Coburg Community Charter School</v>
      </c>
      <c r="B153" s="86">
        <v>507</v>
      </c>
      <c r="C153" s="86" t="s">
        <v>447</v>
      </c>
      <c r="D153" s="86">
        <v>507</v>
      </c>
      <c r="E153" s="86" t="s">
        <v>405</v>
      </c>
      <c r="F153" s="116">
        <v>0</v>
      </c>
      <c r="G153" s="116">
        <v>659.34</v>
      </c>
      <c r="H153" s="116">
        <v>0</v>
      </c>
      <c r="I153" s="116">
        <v>659.34</v>
      </c>
    </row>
    <row r="154" spans="1:9" ht="14.25" customHeight="1">
      <c r="A154" s="69" t="str">
        <f t="shared" si="31"/>
        <v>1861-Twin Rivers Charter School</v>
      </c>
      <c r="B154" s="86">
        <v>1861</v>
      </c>
      <c r="C154" s="86" t="s">
        <v>447</v>
      </c>
      <c r="D154" s="86">
        <v>1861</v>
      </c>
      <c r="E154" s="86" t="s">
        <v>684</v>
      </c>
      <c r="F154" s="116">
        <v>0</v>
      </c>
      <c r="G154" s="116">
        <v>131.46</v>
      </c>
      <c r="H154" s="116">
        <v>0</v>
      </c>
      <c r="I154" s="116">
        <v>131.46</v>
      </c>
    </row>
    <row r="155" spans="1:9" ht="14.25" customHeight="1">
      <c r="A155" s="69" t="str">
        <f t="shared" si="31"/>
        <v>3229-Village School</v>
      </c>
      <c r="B155" s="86">
        <v>3229</v>
      </c>
      <c r="C155" s="86" t="s">
        <v>447</v>
      </c>
      <c r="D155" s="86">
        <v>3229</v>
      </c>
      <c r="E155" s="86" t="s">
        <v>691</v>
      </c>
      <c r="F155" s="116">
        <v>0</v>
      </c>
      <c r="G155" s="116">
        <v>671.58</v>
      </c>
      <c r="H155" s="116">
        <v>0</v>
      </c>
      <c r="I155" s="116">
        <v>671.58</v>
      </c>
    </row>
    <row r="156" spans="1:9" ht="14.25" customHeight="1">
      <c r="A156" s="69" t="str">
        <f t="shared" si="31"/>
        <v>3233-Ridgeline Montessori</v>
      </c>
      <c r="B156" s="86">
        <v>3233</v>
      </c>
      <c r="C156" s="86" t="s">
        <v>447</v>
      </c>
      <c r="D156" s="86">
        <v>3233</v>
      </c>
      <c r="E156" s="86" t="s">
        <v>622</v>
      </c>
      <c r="F156" s="116">
        <v>0</v>
      </c>
      <c r="G156" s="116">
        <v>697.08</v>
      </c>
      <c r="H156" s="116">
        <v>0</v>
      </c>
      <c r="I156" s="116">
        <v>697.08</v>
      </c>
    </row>
    <row r="157" spans="1:9" ht="14.25" customHeight="1">
      <c r="A157" s="69" t="str">
        <f t="shared" si="31"/>
        <v>4041-Network Charter School</v>
      </c>
      <c r="B157" s="86">
        <v>4041</v>
      </c>
      <c r="C157" s="86" t="s">
        <v>447</v>
      </c>
      <c r="D157" s="86">
        <v>4041</v>
      </c>
      <c r="E157" s="86" t="s">
        <v>556</v>
      </c>
      <c r="F157" s="116">
        <v>0</v>
      </c>
      <c r="G157" s="116">
        <v>289.5</v>
      </c>
      <c r="H157" s="116">
        <v>0</v>
      </c>
      <c r="I157" s="116">
        <v>289.5</v>
      </c>
    </row>
    <row r="158" spans="1:9" ht="14.25" customHeight="1">
      <c r="A158" s="69" t="str">
        <f>CONCATENATE(B158,"-",C158)</f>
        <v>2083-Springfield SD 19</v>
      </c>
      <c r="B158" s="86">
        <v>2083</v>
      </c>
      <c r="C158" s="86" t="s">
        <v>657</v>
      </c>
      <c r="D158" s="86">
        <v>2083</v>
      </c>
      <c r="E158" s="86"/>
      <c r="F158" s="116">
        <v>29194.800000000003</v>
      </c>
      <c r="G158" s="116">
        <v>28572.449999999997</v>
      </c>
      <c r="H158" s="116">
        <v>29194.800000000003</v>
      </c>
      <c r="I158" s="116">
        <v>28572.449999999997</v>
      </c>
    </row>
    <row r="159" spans="1:9" ht="14.25" customHeight="1">
      <c r="A159" s="69" t="str">
        <f>CONCATENATE(B159,"-",E159)</f>
        <v>4058-Willamette Leadership Academy</v>
      </c>
      <c r="B159" s="86">
        <v>4058</v>
      </c>
      <c r="C159" s="86" t="s">
        <v>657</v>
      </c>
      <c r="D159" s="86">
        <v>4058</v>
      </c>
      <c r="E159" s="86" t="s">
        <v>697</v>
      </c>
      <c r="F159" s="116">
        <v>0</v>
      </c>
      <c r="G159" s="116">
        <v>622.34999999999991</v>
      </c>
      <c r="H159" s="116">
        <v>0</v>
      </c>
      <c r="I159" s="116">
        <v>622.34999999999991</v>
      </c>
    </row>
    <row r="160" spans="1:9" ht="14.25" customHeight="1">
      <c r="A160" s="69" t="str">
        <f>CONCATENATE(B160,"-",C160)</f>
        <v>2084-Fern Ridge SD 28J</v>
      </c>
      <c r="B160" s="86">
        <v>2084</v>
      </c>
      <c r="C160" s="86" t="s">
        <v>449</v>
      </c>
      <c r="D160" s="86">
        <v>2084</v>
      </c>
      <c r="E160" s="86"/>
      <c r="F160" s="116">
        <v>4100.13</v>
      </c>
      <c r="G160" s="116">
        <v>3946.44</v>
      </c>
      <c r="H160" s="116">
        <v>4100.13</v>
      </c>
      <c r="I160" s="116">
        <v>3946.44</v>
      </c>
    </row>
    <row r="161" spans="1:9" ht="14.25" customHeight="1">
      <c r="A161" s="69" t="str">
        <f>CONCATENATE(B161,"-",E161)</f>
        <v>4045-West Lane Charter School</v>
      </c>
      <c r="B161" s="86">
        <v>4045</v>
      </c>
      <c r="C161" s="86" t="s">
        <v>449</v>
      </c>
      <c r="D161" s="86">
        <v>4045</v>
      </c>
      <c r="E161" s="86" t="s">
        <v>694</v>
      </c>
      <c r="F161" s="116">
        <v>0</v>
      </c>
      <c r="G161" s="116">
        <v>153.69</v>
      </c>
      <c r="H161" s="116">
        <v>0</v>
      </c>
      <c r="I161" s="116">
        <v>153.69</v>
      </c>
    </row>
    <row r="162" spans="1:9" ht="14.25" customHeight="1">
      <c r="A162" s="69" t="str">
        <f t="shared" ref="A162:A164" si="32">CONCATENATE(B162,"-",C162)</f>
        <v>2085-Mapleton SD 32</v>
      </c>
      <c r="B162" s="86">
        <v>2085</v>
      </c>
      <c r="C162" s="86" t="s">
        <v>528</v>
      </c>
      <c r="D162" s="86">
        <v>2085</v>
      </c>
      <c r="E162" s="86"/>
      <c r="F162" s="116">
        <v>402.57</v>
      </c>
      <c r="G162" s="116">
        <v>402.57</v>
      </c>
      <c r="H162" s="116">
        <v>402.57</v>
      </c>
      <c r="I162" s="116">
        <v>402.57</v>
      </c>
    </row>
    <row r="163" spans="1:9" ht="14.25" customHeight="1">
      <c r="A163" s="69" t="str">
        <f t="shared" si="32"/>
        <v>2086-Creswell SD 40</v>
      </c>
      <c r="B163" s="86">
        <v>2086</v>
      </c>
      <c r="C163" s="86" t="s">
        <v>417</v>
      </c>
      <c r="D163" s="86">
        <v>2086</v>
      </c>
      <c r="E163" s="86"/>
      <c r="F163" s="116">
        <v>3381.0299999999997</v>
      </c>
      <c r="G163" s="116">
        <v>3381.0299999999997</v>
      </c>
      <c r="H163" s="116">
        <v>3381.0299999999997</v>
      </c>
      <c r="I163" s="116">
        <v>3381.0299999999997</v>
      </c>
    </row>
    <row r="164" spans="1:9" ht="14.25" customHeight="1">
      <c r="A164" s="69" t="str">
        <f t="shared" si="32"/>
        <v>2087-South Lane SD 45J3</v>
      </c>
      <c r="B164" s="86">
        <v>2087</v>
      </c>
      <c r="C164" s="86" t="s">
        <v>652</v>
      </c>
      <c r="D164" s="86">
        <v>2087</v>
      </c>
      <c r="E164" s="86"/>
      <c r="F164" s="116">
        <v>8331.7199999999993</v>
      </c>
      <c r="G164" s="116">
        <v>7154.88</v>
      </c>
      <c r="H164" s="116">
        <v>8331.7199999999993</v>
      </c>
      <c r="I164" s="116">
        <v>7154.88</v>
      </c>
    </row>
    <row r="165" spans="1:9" ht="14.25" customHeight="1">
      <c r="A165" s="69" t="str">
        <f t="shared" ref="A165:A166" si="33">CONCATENATE(B165,"-",E165)</f>
        <v>4395-Childs Way Charter School</v>
      </c>
      <c r="B165" s="86">
        <v>4395</v>
      </c>
      <c r="C165" s="86" t="s">
        <v>652</v>
      </c>
      <c r="D165" s="86">
        <v>4395</v>
      </c>
      <c r="E165" s="86" t="s">
        <v>399</v>
      </c>
      <c r="F165" s="116">
        <v>0</v>
      </c>
      <c r="G165" s="116">
        <v>186.93</v>
      </c>
      <c r="H165" s="116">
        <v>0</v>
      </c>
      <c r="I165" s="116">
        <v>186.93</v>
      </c>
    </row>
    <row r="166" spans="1:9" ht="14.25" customHeight="1">
      <c r="A166" s="69" t="str">
        <f t="shared" si="33"/>
        <v>4555-Academy for Character Education</v>
      </c>
      <c r="B166" s="86">
        <v>4555</v>
      </c>
      <c r="C166" s="86" t="s">
        <v>652</v>
      </c>
      <c r="D166" s="86">
        <v>4555</v>
      </c>
      <c r="E166" s="86" t="s">
        <v>351</v>
      </c>
      <c r="F166" s="116">
        <v>0</v>
      </c>
      <c r="G166" s="116">
        <v>989.91000000000008</v>
      </c>
      <c r="H166" s="116">
        <v>0</v>
      </c>
      <c r="I166" s="116">
        <v>989.91000000000008</v>
      </c>
    </row>
    <row r="167" spans="1:9" ht="14.25" customHeight="1">
      <c r="A167" s="69" t="str">
        <f t="shared" ref="A167:A169" si="34">CONCATENATE(B167,"-",C167)</f>
        <v>2088-Bethel SD 52</v>
      </c>
      <c r="B167" s="86">
        <v>2088</v>
      </c>
      <c r="C167" s="86" t="s">
        <v>380</v>
      </c>
      <c r="D167" s="86">
        <v>2088</v>
      </c>
      <c r="E167" s="86"/>
      <c r="F167" s="116">
        <v>15744.78</v>
      </c>
      <c r="G167" s="116">
        <v>15744.78</v>
      </c>
      <c r="H167" s="116">
        <v>15744.78</v>
      </c>
      <c r="I167" s="116">
        <v>15744.78</v>
      </c>
    </row>
    <row r="168" spans="1:9" ht="14.25" customHeight="1">
      <c r="A168" s="69" t="str">
        <f t="shared" si="34"/>
        <v>2089-Crow-Applegate-Lorane SD 66</v>
      </c>
      <c r="B168" s="86">
        <v>2089</v>
      </c>
      <c r="C168" s="86" t="s">
        <v>419</v>
      </c>
      <c r="D168" s="86">
        <v>2089</v>
      </c>
      <c r="E168" s="86"/>
      <c r="F168" s="116">
        <v>753.75</v>
      </c>
      <c r="G168" s="116">
        <v>753.75</v>
      </c>
      <c r="H168" s="116">
        <v>753.75</v>
      </c>
      <c r="I168" s="116">
        <v>753.75</v>
      </c>
    </row>
    <row r="169" spans="1:9" ht="14.25" customHeight="1">
      <c r="A169" s="69" t="str">
        <f t="shared" si="34"/>
        <v>2090-McKenzie SD 68</v>
      </c>
      <c r="B169" s="86">
        <v>2090</v>
      </c>
      <c r="C169" s="86" t="s">
        <v>531</v>
      </c>
      <c r="D169" s="86">
        <v>2090</v>
      </c>
      <c r="E169" s="86"/>
      <c r="F169" s="116">
        <v>508.68</v>
      </c>
      <c r="G169" s="116">
        <v>0</v>
      </c>
      <c r="H169" s="116">
        <v>508.68</v>
      </c>
      <c r="I169" s="116">
        <v>0</v>
      </c>
    </row>
    <row r="170" spans="1:9" ht="14.25" customHeight="1">
      <c r="A170" s="69" t="str">
        <f>CONCATENATE(B170,"-",E170)</f>
        <v>594-McKenzie River Community School</v>
      </c>
      <c r="B170" s="86">
        <v>594</v>
      </c>
      <c r="C170" s="86" t="s">
        <v>531</v>
      </c>
      <c r="D170" s="86">
        <v>594</v>
      </c>
      <c r="E170" s="86" t="s">
        <v>530</v>
      </c>
      <c r="F170" s="116">
        <v>0</v>
      </c>
      <c r="G170" s="116">
        <v>508.68</v>
      </c>
      <c r="H170" s="116">
        <v>0</v>
      </c>
      <c r="I170" s="116">
        <v>508.68</v>
      </c>
    </row>
    <row r="171" spans="1:9" ht="14.25" customHeight="1">
      <c r="A171" s="69" t="str">
        <f t="shared" ref="A171:A172" si="35">CONCATENATE(B171,"-",C171)</f>
        <v>2091-Junction City SD 69</v>
      </c>
      <c r="B171" s="86">
        <v>2091</v>
      </c>
      <c r="C171" s="86" t="s">
        <v>498</v>
      </c>
      <c r="D171" s="86">
        <v>2091</v>
      </c>
      <c r="E171" s="86"/>
      <c r="F171" s="116">
        <v>4842.66</v>
      </c>
      <c r="G171" s="116">
        <v>4842.66</v>
      </c>
      <c r="H171" s="116">
        <v>4842.66</v>
      </c>
      <c r="I171" s="116">
        <v>4842.66</v>
      </c>
    </row>
    <row r="172" spans="1:9" ht="14.25" customHeight="1">
      <c r="A172" s="69" t="str">
        <f t="shared" si="35"/>
        <v>2092-Lowell SD 71</v>
      </c>
      <c r="B172" s="86">
        <v>2092</v>
      </c>
      <c r="C172" s="86" t="s">
        <v>524</v>
      </c>
      <c r="D172" s="86">
        <v>2092</v>
      </c>
      <c r="E172" s="86"/>
      <c r="F172" s="116">
        <v>3458.91</v>
      </c>
      <c r="G172" s="116">
        <v>1169.3399999999999</v>
      </c>
      <c r="H172" s="116">
        <v>3458.91</v>
      </c>
      <c r="I172" s="116">
        <v>1169.3399999999999</v>
      </c>
    </row>
    <row r="173" spans="1:9" ht="14.25" customHeight="1">
      <c r="A173" s="69" t="str">
        <f t="shared" ref="A173:A174" si="36">CONCATENATE(B173,"-",E173)</f>
        <v>5252-Mountain View Academy</v>
      </c>
      <c r="B173" s="86">
        <v>5252</v>
      </c>
      <c r="C173" s="86" t="s">
        <v>524</v>
      </c>
      <c r="D173" s="86">
        <v>5252</v>
      </c>
      <c r="E173" s="86" t="s">
        <v>547</v>
      </c>
      <c r="F173" s="116">
        <v>0</v>
      </c>
      <c r="G173" s="116">
        <v>425.13</v>
      </c>
      <c r="H173" s="116">
        <v>0</v>
      </c>
      <c r="I173" s="116">
        <v>425.13</v>
      </c>
    </row>
    <row r="174" spans="1:9" ht="14.25" customHeight="1">
      <c r="A174" s="69" t="str">
        <f t="shared" si="36"/>
        <v>5349-Bridge Charter Academy</v>
      </c>
      <c r="B174" s="86">
        <v>5349</v>
      </c>
      <c r="C174" s="86" t="s">
        <v>524</v>
      </c>
      <c r="D174" s="86">
        <v>5349</v>
      </c>
      <c r="E174" s="86" t="s">
        <v>383</v>
      </c>
      <c r="F174" s="116">
        <v>0</v>
      </c>
      <c r="G174" s="116">
        <v>1864.44</v>
      </c>
      <c r="H174" s="116">
        <v>0</v>
      </c>
      <c r="I174" s="116">
        <v>1864.44</v>
      </c>
    </row>
    <row r="175" spans="1:9" ht="14.25" customHeight="1">
      <c r="A175" s="69" t="str">
        <f t="shared" ref="A175:A176" si="37">CONCATENATE(B175,"-",C175)</f>
        <v>2093-Oakridge SD 76</v>
      </c>
      <c r="B175" s="86">
        <v>2093</v>
      </c>
      <c r="C175" s="86" t="s">
        <v>574</v>
      </c>
      <c r="D175" s="86">
        <v>2093</v>
      </c>
      <c r="E175" s="86"/>
      <c r="F175" s="116">
        <v>1503.78</v>
      </c>
      <c r="G175" s="116">
        <v>1503.78</v>
      </c>
      <c r="H175" s="116">
        <v>1503.78</v>
      </c>
      <c r="I175" s="116">
        <v>1503.78</v>
      </c>
    </row>
    <row r="176" spans="1:9" ht="14.25" customHeight="1">
      <c r="A176" s="69" t="str">
        <f t="shared" si="37"/>
        <v>2094-Marcola SD 79J</v>
      </c>
      <c r="B176" s="86">
        <v>2094</v>
      </c>
      <c r="C176" s="86" t="s">
        <v>529</v>
      </c>
      <c r="D176" s="86">
        <v>2094</v>
      </c>
      <c r="E176" s="86"/>
      <c r="F176" s="116">
        <v>2331.63</v>
      </c>
      <c r="G176" s="116">
        <v>801.30000000000007</v>
      </c>
      <c r="H176" s="116">
        <v>2331.63</v>
      </c>
      <c r="I176" s="116">
        <v>801.30000000000007</v>
      </c>
    </row>
    <row r="177" spans="1:9" ht="14.25" customHeight="1">
      <c r="A177" s="69" t="str">
        <f>CONCATENATE(B177,"-",E177)</f>
        <v>5444-TEACH-NW</v>
      </c>
      <c r="B177" s="86">
        <v>5444</v>
      </c>
      <c r="C177" s="86" t="s">
        <v>529</v>
      </c>
      <c r="D177" s="86">
        <v>5444</v>
      </c>
      <c r="E177" s="86" t="s">
        <v>670</v>
      </c>
      <c r="F177" s="116">
        <v>0</v>
      </c>
      <c r="G177" s="116">
        <v>1530.33</v>
      </c>
      <c r="H177" s="116">
        <v>0</v>
      </c>
      <c r="I177" s="116">
        <v>1530.33</v>
      </c>
    </row>
    <row r="178" spans="1:9" ht="14.25" customHeight="1">
      <c r="A178" s="69" t="str">
        <f>CONCATENATE(B178,"-",C178)</f>
        <v>2095-Blachly SD 90</v>
      </c>
      <c r="B178" s="86">
        <v>2095</v>
      </c>
      <c r="C178" s="86" t="s">
        <v>381</v>
      </c>
      <c r="D178" s="86">
        <v>2095</v>
      </c>
      <c r="E178" s="86"/>
      <c r="F178" s="116">
        <v>1054.5</v>
      </c>
      <c r="G178" s="116">
        <v>0</v>
      </c>
      <c r="H178" s="116">
        <v>1054.5</v>
      </c>
      <c r="I178" s="116">
        <v>0</v>
      </c>
    </row>
    <row r="179" spans="1:9" ht="14.25" customHeight="1">
      <c r="A179" s="69" t="str">
        <f>CONCATENATE(B179,"-",E179)</f>
        <v>3401-Triangle Lake Charter School</v>
      </c>
      <c r="B179" s="86">
        <v>3401</v>
      </c>
      <c r="C179" s="86" t="s">
        <v>381</v>
      </c>
      <c r="D179" s="86">
        <v>3401</v>
      </c>
      <c r="E179" s="86" t="s">
        <v>682</v>
      </c>
      <c r="F179" s="116">
        <v>0</v>
      </c>
      <c r="G179" s="116">
        <v>1054.5</v>
      </c>
      <c r="H179" s="116">
        <v>0</v>
      </c>
      <c r="I179" s="116">
        <v>1054.5</v>
      </c>
    </row>
    <row r="180" spans="1:9" ht="14.25" customHeight="1">
      <c r="A180" s="69" t="str">
        <f t="shared" ref="A180:A181" si="38">CONCATENATE(B180,"-",C180)</f>
        <v>2096-Siuslaw SD 97J</v>
      </c>
      <c r="B180" s="86">
        <v>2096</v>
      </c>
      <c r="C180" s="86" t="s">
        <v>649</v>
      </c>
      <c r="D180" s="86">
        <v>2096</v>
      </c>
      <c r="E180" s="86"/>
      <c r="F180" s="116">
        <v>3587.5199999999995</v>
      </c>
      <c r="G180" s="116">
        <v>3587.5199999999995</v>
      </c>
      <c r="H180" s="116">
        <v>3587.5199999999995</v>
      </c>
      <c r="I180" s="116">
        <v>3587.5199999999995</v>
      </c>
    </row>
    <row r="181" spans="1:9" ht="14.25" customHeight="1">
      <c r="A181" s="69" t="str">
        <f t="shared" si="38"/>
        <v>2097-Lincoln County SD</v>
      </c>
      <c r="B181" s="86">
        <v>2097</v>
      </c>
      <c r="C181" s="86" t="s">
        <v>520</v>
      </c>
      <c r="D181" s="86">
        <v>2097</v>
      </c>
      <c r="E181" s="86"/>
      <c r="F181" s="116">
        <v>15529.829999999998</v>
      </c>
      <c r="G181" s="116">
        <v>14149.349999999999</v>
      </c>
      <c r="H181" s="116">
        <v>15529.829999999998</v>
      </c>
      <c r="I181" s="116">
        <v>14149.349999999999</v>
      </c>
    </row>
    <row r="182" spans="1:9" ht="14.25" customHeight="1">
      <c r="A182" s="69" t="str">
        <f t="shared" ref="A182:A184" si="39">CONCATENATE(B182,"-",E182)</f>
        <v>3240-Lincoln City Career Technical High School</v>
      </c>
      <c r="B182" s="86">
        <v>3240</v>
      </c>
      <c r="C182" s="86" t="s">
        <v>520</v>
      </c>
      <c r="D182" s="86">
        <v>3240</v>
      </c>
      <c r="E182" s="86" t="s">
        <v>518</v>
      </c>
      <c r="F182" s="116">
        <v>0</v>
      </c>
      <c r="G182" s="116">
        <v>108.14999999999999</v>
      </c>
      <c r="H182" s="116">
        <v>0</v>
      </c>
      <c r="I182" s="116">
        <v>108.14999999999999</v>
      </c>
    </row>
    <row r="183" spans="1:9" ht="14.25" customHeight="1">
      <c r="A183" s="69" t="str">
        <f t="shared" si="39"/>
        <v>3361-Eddyville Charter School</v>
      </c>
      <c r="B183" s="86">
        <v>3361</v>
      </c>
      <c r="C183" s="86" t="s">
        <v>520</v>
      </c>
      <c r="D183" s="86">
        <v>3361</v>
      </c>
      <c r="E183" s="86" t="s">
        <v>440</v>
      </c>
      <c r="F183" s="116">
        <v>0</v>
      </c>
      <c r="G183" s="116">
        <v>656.7</v>
      </c>
      <c r="H183" s="116">
        <v>0</v>
      </c>
      <c r="I183" s="116">
        <v>656.7</v>
      </c>
    </row>
    <row r="184" spans="1:9" ht="14.25" customHeight="1">
      <c r="A184" s="69" t="str">
        <f t="shared" si="39"/>
        <v>4038-Siletz Valley Schools</v>
      </c>
      <c r="B184" s="86">
        <v>4038</v>
      </c>
      <c r="C184" s="86" t="s">
        <v>520</v>
      </c>
      <c r="D184" s="86">
        <v>4038</v>
      </c>
      <c r="E184" s="86" t="s">
        <v>645</v>
      </c>
      <c r="F184" s="116">
        <v>0</v>
      </c>
      <c r="G184" s="116">
        <v>615.63</v>
      </c>
      <c r="H184" s="116">
        <v>0</v>
      </c>
      <c r="I184" s="116">
        <v>615.63</v>
      </c>
    </row>
    <row r="185" spans="1:9" ht="14.25" customHeight="1">
      <c r="A185" s="69" t="str">
        <f t="shared" ref="A185:A187" si="40">CONCATENATE(B185,"-",C185)</f>
        <v>2099-Harrisburg SD 7J</v>
      </c>
      <c r="B185" s="86">
        <v>2099</v>
      </c>
      <c r="C185" s="86" t="s">
        <v>472</v>
      </c>
      <c r="D185" s="86">
        <v>2099</v>
      </c>
      <c r="E185" s="86"/>
      <c r="F185" s="116">
        <v>2214.0299999999997</v>
      </c>
      <c r="G185" s="116">
        <v>2214.0299999999997</v>
      </c>
      <c r="H185" s="116">
        <v>2214.0299999999997</v>
      </c>
      <c r="I185" s="116">
        <v>2214.0299999999997</v>
      </c>
    </row>
    <row r="186" spans="1:9" ht="14.25" customHeight="1">
      <c r="A186" s="69" t="str">
        <f t="shared" si="40"/>
        <v>2100-Greater Albany Public SD 8J</v>
      </c>
      <c r="B186" s="86">
        <v>2100</v>
      </c>
      <c r="C186" s="86" t="s">
        <v>463</v>
      </c>
      <c r="D186" s="86">
        <v>2100</v>
      </c>
      <c r="E186" s="86"/>
      <c r="F186" s="116">
        <v>27087.600000000002</v>
      </c>
      <c r="G186" s="116">
        <v>27087.600000000002</v>
      </c>
      <c r="H186" s="116">
        <v>27087.600000000002</v>
      </c>
      <c r="I186" s="116">
        <v>27087.600000000002</v>
      </c>
    </row>
    <row r="187" spans="1:9" ht="14.25" customHeight="1">
      <c r="A187" s="69" t="str">
        <f t="shared" si="40"/>
        <v>2101-Lebanon Community SD 9</v>
      </c>
      <c r="B187" s="86">
        <v>2101</v>
      </c>
      <c r="C187" s="86" t="s">
        <v>515</v>
      </c>
      <c r="D187" s="86">
        <v>2101</v>
      </c>
      <c r="E187" s="86"/>
      <c r="F187" s="116">
        <v>12113.43</v>
      </c>
      <c r="G187" s="116">
        <v>11155.380000000001</v>
      </c>
      <c r="H187" s="116">
        <v>12113.43</v>
      </c>
      <c r="I187" s="116">
        <v>11155.380000000001</v>
      </c>
    </row>
    <row r="188" spans="1:9" ht="14.25" customHeight="1">
      <c r="A188" s="69" t="str">
        <f>CONCATENATE(B188,"-",E188)</f>
        <v>3505-Sand Ridge Charter School</v>
      </c>
      <c r="B188" s="86">
        <v>3505</v>
      </c>
      <c r="C188" s="86" t="s">
        <v>515</v>
      </c>
      <c r="D188" s="86">
        <v>3505</v>
      </c>
      <c r="E188" s="86" t="s">
        <v>632</v>
      </c>
      <c r="F188" s="116">
        <v>0</v>
      </c>
      <c r="G188" s="116">
        <v>958.05000000000007</v>
      </c>
      <c r="H188" s="116">
        <v>0</v>
      </c>
      <c r="I188" s="116">
        <v>958.05000000000007</v>
      </c>
    </row>
    <row r="189" spans="1:9" ht="14.25" customHeight="1">
      <c r="A189" s="69" t="str">
        <f>CONCATENATE(B189,"-",C189)</f>
        <v>2102-Sweet Home SD 55</v>
      </c>
      <c r="B189" s="86">
        <v>2102</v>
      </c>
      <c r="C189" s="86" t="s">
        <v>669</v>
      </c>
      <c r="D189" s="86">
        <v>2102</v>
      </c>
      <c r="E189" s="86"/>
      <c r="F189" s="116">
        <v>6580.02</v>
      </c>
      <c r="G189" s="116">
        <v>6188.4000000000005</v>
      </c>
      <c r="H189" s="116">
        <v>6580.02</v>
      </c>
      <c r="I189" s="116">
        <v>6188.4000000000005</v>
      </c>
    </row>
    <row r="190" spans="1:9" ht="14.25" customHeight="1">
      <c r="A190" s="69" t="str">
        <f>CONCATENATE(B190,"-",E190)</f>
        <v>4484-Sweet Home Charter School</v>
      </c>
      <c r="B190" s="86">
        <v>4484</v>
      </c>
      <c r="C190" s="86" t="s">
        <v>669</v>
      </c>
      <c r="D190" s="86">
        <v>4484</v>
      </c>
      <c r="E190" s="86" t="s">
        <v>668</v>
      </c>
      <c r="F190" s="116">
        <v>0</v>
      </c>
      <c r="G190" s="116">
        <v>391.62</v>
      </c>
      <c r="H190" s="116">
        <v>0</v>
      </c>
      <c r="I190" s="116">
        <v>391.62</v>
      </c>
    </row>
    <row r="191" spans="1:9" ht="14.25" customHeight="1">
      <c r="A191" s="69" t="str">
        <f>CONCATENATE(B191,"-",C191)</f>
        <v>2103-Scio SD 95</v>
      </c>
      <c r="B191" s="86">
        <v>2103</v>
      </c>
      <c r="C191" s="86" t="s">
        <v>637</v>
      </c>
      <c r="D191" s="86">
        <v>2103</v>
      </c>
      <c r="E191" s="86"/>
      <c r="F191" s="116">
        <v>5794.92</v>
      </c>
      <c r="G191" s="116">
        <v>1914.81</v>
      </c>
      <c r="H191" s="116">
        <v>5794.92</v>
      </c>
      <c r="I191" s="116">
        <v>1914.81</v>
      </c>
    </row>
    <row r="192" spans="1:9" ht="14.25" customHeight="1">
      <c r="A192" s="69" t="str">
        <f t="shared" ref="A192:A193" si="41">CONCATENATE(B192,"-",E192)</f>
        <v>2994-Lourdes School</v>
      </c>
      <c r="B192" s="86">
        <v>2994</v>
      </c>
      <c r="C192" s="86" t="s">
        <v>637</v>
      </c>
      <c r="D192" s="86">
        <v>2994</v>
      </c>
      <c r="E192" s="86" t="s">
        <v>523</v>
      </c>
      <c r="F192" s="116">
        <v>0</v>
      </c>
      <c r="G192" s="116">
        <v>110.01</v>
      </c>
      <c r="H192" s="116">
        <v>0</v>
      </c>
      <c r="I192" s="116">
        <v>110.01</v>
      </c>
    </row>
    <row r="193" spans="1:9" ht="14.25" customHeight="1">
      <c r="A193" s="69" t="str">
        <f t="shared" si="41"/>
        <v>5457-Willamette Connections Academy</v>
      </c>
      <c r="B193" s="86">
        <v>5457</v>
      </c>
      <c r="C193" s="86" t="s">
        <v>637</v>
      </c>
      <c r="D193" s="86">
        <v>5457</v>
      </c>
      <c r="E193" s="86" t="s">
        <v>696</v>
      </c>
      <c r="F193" s="116">
        <v>0</v>
      </c>
      <c r="G193" s="116">
        <v>3770.1000000000004</v>
      </c>
      <c r="H193" s="116">
        <v>0</v>
      </c>
      <c r="I193" s="116">
        <v>3770.1000000000004</v>
      </c>
    </row>
    <row r="194" spans="1:9" ht="14.25" customHeight="1">
      <c r="A194" s="69" t="str">
        <f t="shared" ref="A194:A197" si="42">CONCATENATE(B194,"-",C194)</f>
        <v>2104-Santiam Canyon SD 129J</v>
      </c>
      <c r="B194" s="86">
        <v>2104</v>
      </c>
      <c r="C194" s="86" t="s">
        <v>633</v>
      </c>
      <c r="D194" s="86">
        <v>2104</v>
      </c>
      <c r="E194" s="86"/>
      <c r="F194" s="116">
        <v>9751.86</v>
      </c>
      <c r="G194" s="116">
        <v>1566.33</v>
      </c>
      <c r="H194" s="116">
        <v>9751.86</v>
      </c>
      <c r="I194" s="116">
        <v>1566.33</v>
      </c>
    </row>
    <row r="195" spans="1:9" ht="14.25" customHeight="1">
      <c r="A195" s="69" t="str">
        <f t="shared" si="42"/>
        <v>2105-Central Linn SD 552</v>
      </c>
      <c r="B195" s="86">
        <v>2105</v>
      </c>
      <c r="C195" s="86" t="s">
        <v>396</v>
      </c>
      <c r="D195" s="86">
        <v>2105</v>
      </c>
      <c r="E195" s="86"/>
      <c r="F195" s="116">
        <v>1643.13</v>
      </c>
      <c r="G195" s="116">
        <v>1643.13</v>
      </c>
      <c r="H195" s="116">
        <v>1643.13</v>
      </c>
      <c r="I195" s="116">
        <v>1643.13</v>
      </c>
    </row>
    <row r="196" spans="1:9" ht="14.25" customHeight="1">
      <c r="A196" s="69" t="str">
        <f t="shared" si="42"/>
        <v>2107-Jordan Valley SD 3</v>
      </c>
      <c r="B196" s="86">
        <v>2107</v>
      </c>
      <c r="C196" s="86" t="s">
        <v>494</v>
      </c>
      <c r="D196" s="86">
        <v>2107</v>
      </c>
      <c r="E196" s="86"/>
      <c r="F196" s="116">
        <v>177.72</v>
      </c>
      <c r="G196" s="116">
        <v>177.72</v>
      </c>
      <c r="H196" s="116">
        <v>177.72</v>
      </c>
      <c r="I196" s="116">
        <v>177.72</v>
      </c>
    </row>
    <row r="197" spans="1:9" ht="14.25" customHeight="1">
      <c r="A197" s="69" t="str">
        <f t="shared" si="42"/>
        <v>2108-Ontario SD 8C</v>
      </c>
      <c r="B197" s="86">
        <v>2108</v>
      </c>
      <c r="C197" s="86" t="s">
        <v>576</v>
      </c>
      <c r="D197" s="86">
        <v>2108</v>
      </c>
      <c r="E197" s="86"/>
      <c r="F197" s="116">
        <v>7832.82</v>
      </c>
      <c r="G197" s="116">
        <v>6830.01</v>
      </c>
      <c r="H197" s="116">
        <v>7832.82</v>
      </c>
      <c r="I197" s="116">
        <v>6830.01</v>
      </c>
    </row>
    <row r="198" spans="1:9" ht="14.25" customHeight="1">
      <c r="A198" s="69" t="str">
        <f>CONCATENATE(B198,"-",E198)</f>
        <v>4040-Four Rivers Community School</v>
      </c>
      <c r="B198" s="86">
        <v>4040</v>
      </c>
      <c r="C198" s="86" t="s">
        <v>576</v>
      </c>
      <c r="D198" s="86">
        <v>4040</v>
      </c>
      <c r="E198" s="86" t="s">
        <v>454</v>
      </c>
      <c r="F198" s="116">
        <v>0</v>
      </c>
      <c r="G198" s="116">
        <v>1002.81</v>
      </c>
      <c r="H198" s="116">
        <v>0</v>
      </c>
      <c r="I198" s="116">
        <v>1002.81</v>
      </c>
    </row>
    <row r="199" spans="1:9" ht="14.25" customHeight="1">
      <c r="A199" s="69" t="str">
        <f t="shared" ref="A199:A201" si="43">CONCATENATE(B199,"-",C199)</f>
        <v>2109-Juntura SD 12</v>
      </c>
      <c r="B199" s="86">
        <v>2109</v>
      </c>
      <c r="C199" s="86" t="s">
        <v>499</v>
      </c>
      <c r="D199" s="86">
        <v>2109</v>
      </c>
      <c r="E199" s="86"/>
      <c r="F199" s="116">
        <v>12</v>
      </c>
      <c r="G199" s="116">
        <v>12</v>
      </c>
      <c r="H199" s="116">
        <v>12</v>
      </c>
      <c r="I199" s="116">
        <v>12</v>
      </c>
    </row>
    <row r="200" spans="1:9" ht="14.25" customHeight="1">
      <c r="A200" s="69" t="str">
        <f t="shared" si="43"/>
        <v>2110-Nyssa SD 26</v>
      </c>
      <c r="B200" s="86">
        <v>2110</v>
      </c>
      <c r="C200" s="86" t="s">
        <v>572</v>
      </c>
      <c r="D200" s="86">
        <v>2110</v>
      </c>
      <c r="E200" s="86"/>
      <c r="F200" s="116">
        <v>3554.19</v>
      </c>
      <c r="G200" s="116">
        <v>3554.19</v>
      </c>
      <c r="H200" s="116">
        <v>3554.19</v>
      </c>
      <c r="I200" s="116">
        <v>3554.19</v>
      </c>
    </row>
    <row r="201" spans="1:9" ht="14.25" customHeight="1">
      <c r="A201" s="69" t="str">
        <f t="shared" si="43"/>
        <v>2111-Annex SD 29</v>
      </c>
      <c r="B201" s="86">
        <v>2111</v>
      </c>
      <c r="C201" s="86" t="s">
        <v>359</v>
      </c>
      <c r="D201" s="86">
        <v>2111</v>
      </c>
      <c r="E201" s="86"/>
      <c r="F201" s="116">
        <v>304.46999999999997</v>
      </c>
      <c r="G201" s="116">
        <v>63</v>
      </c>
      <c r="H201" s="116">
        <v>304.46999999999997</v>
      </c>
      <c r="I201" s="116">
        <v>63</v>
      </c>
    </row>
    <row r="202" spans="1:9" ht="14.25" customHeight="1">
      <c r="A202" s="69" t="str">
        <f>CONCATENATE(B202,"-",E202)</f>
        <v>705-Annex Charter School</v>
      </c>
      <c r="B202" s="86">
        <v>705</v>
      </c>
      <c r="C202" s="86" t="s">
        <v>359</v>
      </c>
      <c r="D202" s="86">
        <v>705</v>
      </c>
      <c r="E202" s="86" t="s">
        <v>358</v>
      </c>
      <c r="F202" s="116">
        <v>0</v>
      </c>
      <c r="G202" s="116">
        <v>241.46999999999997</v>
      </c>
      <c r="H202" s="116">
        <v>0</v>
      </c>
      <c r="I202" s="116">
        <v>241.46999999999997</v>
      </c>
    </row>
    <row r="203" spans="1:9" ht="14.25" customHeight="1">
      <c r="A203" s="69" t="str">
        <f t="shared" ref="A203:A205" si="44">CONCATENATE(B203,"-",C203)</f>
        <v>2112-Malheur County SD 51</v>
      </c>
      <c r="B203" s="86">
        <v>2112</v>
      </c>
      <c r="C203" s="86" t="s">
        <v>527</v>
      </c>
      <c r="D203" s="86">
        <v>2112</v>
      </c>
      <c r="E203" s="86"/>
      <c r="F203" s="116">
        <v>6</v>
      </c>
      <c r="G203" s="116">
        <v>6</v>
      </c>
      <c r="H203" s="116">
        <v>6</v>
      </c>
      <c r="I203" s="116">
        <v>6</v>
      </c>
    </row>
    <row r="204" spans="1:9" ht="14.25" customHeight="1">
      <c r="A204" s="69" t="str">
        <f t="shared" si="44"/>
        <v>2113-Adrian SD 61</v>
      </c>
      <c r="B204" s="86">
        <v>2113</v>
      </c>
      <c r="C204" s="86" t="s">
        <v>353</v>
      </c>
      <c r="D204" s="86">
        <v>2113</v>
      </c>
      <c r="E204" s="86"/>
      <c r="F204" s="116">
        <v>786.21</v>
      </c>
      <c r="G204" s="116">
        <v>786.21</v>
      </c>
      <c r="H204" s="116">
        <v>786.21</v>
      </c>
      <c r="I204" s="116">
        <v>786.21</v>
      </c>
    </row>
    <row r="205" spans="1:9" ht="14.25" customHeight="1">
      <c r="A205" s="69" t="str">
        <f t="shared" si="44"/>
        <v>2114-Harper SD 66</v>
      </c>
      <c r="B205" s="86">
        <v>2114</v>
      </c>
      <c r="C205" s="86" t="s">
        <v>471</v>
      </c>
      <c r="D205" s="86">
        <v>2114</v>
      </c>
      <c r="E205" s="86"/>
      <c r="F205" s="116">
        <v>655.11</v>
      </c>
      <c r="G205" s="116">
        <v>0</v>
      </c>
      <c r="H205" s="116">
        <v>655.11</v>
      </c>
      <c r="I205" s="116">
        <v>0</v>
      </c>
    </row>
    <row r="206" spans="1:9" ht="14.25" customHeight="1">
      <c r="A206" s="69" t="str">
        <f>CONCATENATE(B206,"-",E206)</f>
        <v>3362-Harper Charter School</v>
      </c>
      <c r="B206" s="86">
        <v>3362</v>
      </c>
      <c r="C206" s="86" t="s">
        <v>471</v>
      </c>
      <c r="D206" s="86">
        <v>3362</v>
      </c>
      <c r="E206" s="86" t="s">
        <v>470</v>
      </c>
      <c r="F206" s="116">
        <v>0</v>
      </c>
      <c r="G206" s="116">
        <v>655.11</v>
      </c>
      <c r="H206" s="116">
        <v>0</v>
      </c>
      <c r="I206" s="116">
        <v>655.11</v>
      </c>
    </row>
    <row r="207" spans="1:9" ht="14.25" customHeight="1">
      <c r="A207" s="69" t="str">
        <f t="shared" ref="A207:A208" si="45">CONCATENATE(B207,"-",C207)</f>
        <v>2115-Arock SD 81</v>
      </c>
      <c r="B207" s="86">
        <v>2115</v>
      </c>
      <c r="C207" s="86" t="s">
        <v>364</v>
      </c>
      <c r="D207" s="86">
        <v>2115</v>
      </c>
      <c r="E207" s="86"/>
      <c r="F207" s="116">
        <v>45.45</v>
      </c>
      <c r="G207" s="116">
        <v>45.45</v>
      </c>
      <c r="H207" s="116">
        <v>45.45</v>
      </c>
      <c r="I207" s="116">
        <v>45.45</v>
      </c>
    </row>
    <row r="208" spans="1:9" ht="14.25" customHeight="1">
      <c r="A208" s="69" t="str">
        <f t="shared" si="45"/>
        <v>2116-Vale SD 84</v>
      </c>
      <c r="B208" s="86">
        <v>2116</v>
      </c>
      <c r="C208" s="86" t="s">
        <v>688</v>
      </c>
      <c r="D208" s="86">
        <v>2116</v>
      </c>
      <c r="E208" s="86"/>
      <c r="F208" s="116">
        <v>2601.0299999999997</v>
      </c>
      <c r="G208" s="116">
        <v>2601.0299999999997</v>
      </c>
      <c r="H208" s="116">
        <v>2601.0299999999997</v>
      </c>
      <c r="I208" s="116">
        <v>2601.0299999999997</v>
      </c>
    </row>
    <row r="209" spans="1:9" ht="14.25" customHeight="1">
      <c r="A209" s="69" t="str">
        <f>CONCATENATE(B209,"-",E209)</f>
        <v>4399-Oregon Charter Academy</v>
      </c>
      <c r="B209" s="86">
        <v>4399</v>
      </c>
      <c r="C209" s="86" t="s">
        <v>633</v>
      </c>
      <c r="D209" s="86">
        <v>4399</v>
      </c>
      <c r="E209" s="86" t="s">
        <v>579</v>
      </c>
      <c r="F209" s="116">
        <v>0</v>
      </c>
      <c r="G209" s="116">
        <v>8185.5300000000007</v>
      </c>
      <c r="H209" s="116">
        <v>0</v>
      </c>
      <c r="I209" s="116">
        <v>8185.5300000000007</v>
      </c>
    </row>
    <row r="210" spans="1:9" ht="14.25" customHeight="1">
      <c r="A210" s="69" t="str">
        <f>CONCATENATE(B210,"-",C210)</f>
        <v>2137-Gervais SD 1</v>
      </c>
      <c r="B210" s="86">
        <v>2137</v>
      </c>
      <c r="C210" s="86" t="s">
        <v>458</v>
      </c>
      <c r="D210" s="86">
        <v>2137</v>
      </c>
      <c r="E210" s="86"/>
      <c r="F210" s="116">
        <v>3988.83</v>
      </c>
      <c r="G210" s="116">
        <v>2579.9700000000003</v>
      </c>
      <c r="H210" s="116">
        <v>3988.83</v>
      </c>
      <c r="I210" s="116">
        <v>2579.9700000000003</v>
      </c>
    </row>
    <row r="211" spans="1:9" ht="14.25" customHeight="1">
      <c r="A211" s="69" t="str">
        <f>CONCATENATE(B211,"-",E211)</f>
        <v>5392-Frontier Charter Academy</v>
      </c>
      <c r="B211" s="86">
        <v>5392</v>
      </c>
      <c r="C211" s="86" t="s">
        <v>458</v>
      </c>
      <c r="D211" s="86">
        <v>5392</v>
      </c>
      <c r="E211" s="86" t="s">
        <v>456</v>
      </c>
      <c r="F211" s="116">
        <v>0</v>
      </c>
      <c r="G211" s="116">
        <v>1408.8600000000001</v>
      </c>
      <c r="H211" s="116">
        <v>0</v>
      </c>
      <c r="I211" s="116">
        <v>1408.8600000000001</v>
      </c>
    </row>
    <row r="212" spans="1:9" ht="14.25" customHeight="1">
      <c r="A212" s="69" t="str">
        <f>CONCATENATE(B212,"-",C212)</f>
        <v>2138-Silver Falls SD 4J</v>
      </c>
      <c r="B212" s="86">
        <v>2138</v>
      </c>
      <c r="C212" s="86" t="s">
        <v>646</v>
      </c>
      <c r="D212" s="86">
        <v>2138</v>
      </c>
      <c r="E212" s="86"/>
      <c r="F212" s="116">
        <v>10544.07</v>
      </c>
      <c r="G212" s="116">
        <v>9869.7899999999991</v>
      </c>
      <c r="H212" s="116">
        <v>10544.07</v>
      </c>
      <c r="I212" s="116">
        <v>9869.7899999999991</v>
      </c>
    </row>
    <row r="213" spans="1:9" ht="14.25" customHeight="1">
      <c r="A213" s="69" t="str">
        <f t="shared" ref="A213:A214" si="46">CONCATENATE(B213,"-",E213)</f>
        <v>784-Bethany Charter School</v>
      </c>
      <c r="B213" s="86">
        <v>784</v>
      </c>
      <c r="C213" s="86" t="s">
        <v>646</v>
      </c>
      <c r="D213" s="86">
        <v>784</v>
      </c>
      <c r="E213" s="86" t="s">
        <v>379</v>
      </c>
      <c r="F213" s="116">
        <v>0</v>
      </c>
      <c r="G213" s="116">
        <v>366.81</v>
      </c>
      <c r="H213" s="116">
        <v>0</v>
      </c>
      <c r="I213" s="116">
        <v>366.81</v>
      </c>
    </row>
    <row r="214" spans="1:9" ht="14.25" customHeight="1">
      <c r="A214" s="69" t="str">
        <f t="shared" si="46"/>
        <v>4746-The Community Roots School</v>
      </c>
      <c r="B214" s="86">
        <v>4746</v>
      </c>
      <c r="C214" s="86" t="s">
        <v>646</v>
      </c>
      <c r="D214" s="86">
        <v>4746</v>
      </c>
      <c r="E214" s="86" t="s">
        <v>672</v>
      </c>
      <c r="F214" s="116">
        <v>0</v>
      </c>
      <c r="G214" s="116">
        <v>307.46999999999997</v>
      </c>
      <c r="H214" s="116">
        <v>0</v>
      </c>
      <c r="I214" s="116">
        <v>307.46999999999997</v>
      </c>
    </row>
    <row r="215" spans="1:9" ht="14.25" customHeight="1">
      <c r="A215" s="69" t="str">
        <f t="shared" ref="A215:A218" si="47">CONCATENATE(B215,"-",C215)</f>
        <v>2139-Cascade SD 5</v>
      </c>
      <c r="B215" s="86">
        <v>2139</v>
      </c>
      <c r="C215" s="86" t="s">
        <v>391</v>
      </c>
      <c r="D215" s="86">
        <v>2139</v>
      </c>
      <c r="E215" s="86"/>
      <c r="F215" s="116">
        <v>7660.41</v>
      </c>
      <c r="G215" s="116">
        <v>7660.41</v>
      </c>
      <c r="H215" s="116">
        <v>7660.41</v>
      </c>
      <c r="I215" s="116">
        <v>7660.41</v>
      </c>
    </row>
    <row r="216" spans="1:9" ht="14.25" customHeight="1">
      <c r="A216" s="69" t="str">
        <f t="shared" si="47"/>
        <v>2140-Jefferson SD 14J</v>
      </c>
      <c r="B216" s="86">
        <v>2140</v>
      </c>
      <c r="C216" s="86" t="s">
        <v>491</v>
      </c>
      <c r="D216" s="86">
        <v>2140</v>
      </c>
      <c r="E216" s="86"/>
      <c r="F216" s="116">
        <v>2367.27</v>
      </c>
      <c r="G216" s="116">
        <v>2367.27</v>
      </c>
      <c r="H216" s="116">
        <v>2367.27</v>
      </c>
      <c r="I216" s="116">
        <v>2367.27</v>
      </c>
    </row>
    <row r="217" spans="1:9" ht="14.25" customHeight="1">
      <c r="A217" s="69" t="str">
        <f t="shared" si="47"/>
        <v>2141-North Marion SD 15</v>
      </c>
      <c r="B217" s="86">
        <v>2141</v>
      </c>
      <c r="C217" s="86" t="s">
        <v>567</v>
      </c>
      <c r="D217" s="86">
        <v>2141</v>
      </c>
      <c r="E217" s="86"/>
      <c r="F217" s="116">
        <v>5037.54</v>
      </c>
      <c r="G217" s="116">
        <v>5037.54</v>
      </c>
      <c r="H217" s="116">
        <v>5037.54</v>
      </c>
      <c r="I217" s="116">
        <v>5037.54</v>
      </c>
    </row>
    <row r="218" spans="1:9" ht="14.25" customHeight="1">
      <c r="A218" s="69" t="str">
        <f t="shared" si="47"/>
        <v>2142-Salem-Keizer SD 24J</v>
      </c>
      <c r="B218" s="86">
        <v>2142</v>
      </c>
      <c r="C218" s="86" t="s">
        <v>631</v>
      </c>
      <c r="D218" s="86">
        <v>2142</v>
      </c>
      <c r="E218" s="86"/>
      <c r="F218" s="116">
        <v>118249.38</v>
      </c>
      <c r="G218" s="116">
        <v>116021.13</v>
      </c>
      <c r="H218" s="116">
        <v>118249.38</v>
      </c>
      <c r="I218" s="116">
        <v>116021.13</v>
      </c>
    </row>
    <row r="219" spans="1:9" ht="14.25" customHeight="1">
      <c r="A219" s="69" t="str">
        <f t="shared" ref="A219:A223" si="48">CONCATENATE(B219,"-",E219)</f>
        <v>1358-Howard Street Charter</v>
      </c>
      <c r="B219" s="86">
        <v>1358</v>
      </c>
      <c r="C219" s="86" t="s">
        <v>631</v>
      </c>
      <c r="D219" s="86">
        <v>1358</v>
      </c>
      <c r="E219" s="86" t="s">
        <v>478</v>
      </c>
      <c r="F219" s="116">
        <v>0</v>
      </c>
      <c r="G219" s="116">
        <v>555.36</v>
      </c>
      <c r="H219" s="116">
        <v>0</v>
      </c>
      <c r="I219" s="116">
        <v>555.36</v>
      </c>
    </row>
    <row r="220" spans="1:9" ht="14.25" customHeight="1">
      <c r="A220" s="69" t="str">
        <f t="shared" si="48"/>
        <v>3528-Optimum Learning Environment Charter School</v>
      </c>
      <c r="B220" s="86">
        <v>3528</v>
      </c>
      <c r="C220" s="86" t="s">
        <v>631</v>
      </c>
      <c r="D220" s="86">
        <v>3528</v>
      </c>
      <c r="E220" s="86" t="s">
        <v>578</v>
      </c>
      <c r="F220" s="116">
        <v>0</v>
      </c>
      <c r="G220" s="116">
        <v>384</v>
      </c>
      <c r="H220" s="116">
        <v>0</v>
      </c>
      <c r="I220" s="116">
        <v>384</v>
      </c>
    </row>
    <row r="221" spans="1:9" ht="14.25" customHeight="1">
      <c r="A221" s="69" t="str">
        <f t="shared" si="48"/>
        <v>4210-Jane Goodall Environmental Middle Charter School</v>
      </c>
      <c r="B221" s="86">
        <v>4210</v>
      </c>
      <c r="C221" s="86" t="s">
        <v>631</v>
      </c>
      <c r="D221" s="86">
        <v>4210</v>
      </c>
      <c r="E221" s="86" t="s">
        <v>489</v>
      </c>
      <c r="F221" s="116">
        <v>0</v>
      </c>
      <c r="G221" s="116">
        <v>284.73</v>
      </c>
      <c r="H221" s="116">
        <v>0</v>
      </c>
      <c r="I221" s="116">
        <v>284.73</v>
      </c>
    </row>
    <row r="222" spans="1:9" ht="14.25" customHeight="1">
      <c r="A222" s="69" t="str">
        <f t="shared" si="48"/>
        <v>4390-Valley Inquiry Charter School</v>
      </c>
      <c r="B222" s="86">
        <v>4390</v>
      </c>
      <c r="C222" s="86" t="s">
        <v>631</v>
      </c>
      <c r="D222" s="86">
        <v>4390</v>
      </c>
      <c r="E222" s="86" t="s">
        <v>689</v>
      </c>
      <c r="F222" s="116">
        <v>0</v>
      </c>
      <c r="G222" s="116">
        <v>614.16</v>
      </c>
      <c r="H222" s="116">
        <v>0</v>
      </c>
      <c r="I222" s="116">
        <v>614.16</v>
      </c>
    </row>
    <row r="223" spans="1:9" ht="14.25" customHeight="1">
      <c r="A223" s="69" t="str">
        <f t="shared" si="48"/>
        <v>4850-Eagle Charter School</v>
      </c>
      <c r="B223" s="86">
        <v>4850</v>
      </c>
      <c r="C223" s="86" t="s">
        <v>631</v>
      </c>
      <c r="D223" s="86">
        <v>4850</v>
      </c>
      <c r="E223" s="86" t="s">
        <v>436</v>
      </c>
      <c r="F223" s="116">
        <v>0</v>
      </c>
      <c r="G223" s="116">
        <v>390</v>
      </c>
      <c r="H223" s="116">
        <v>0</v>
      </c>
      <c r="I223" s="116">
        <v>390</v>
      </c>
    </row>
    <row r="224" spans="1:9" ht="14.25" customHeight="1">
      <c r="A224" s="69" t="str">
        <f t="shared" ref="A224:A227" si="49">CONCATENATE(B224,"-",C224)</f>
        <v>2143-North Santiam SD 29J</v>
      </c>
      <c r="B224" s="86">
        <v>2143</v>
      </c>
      <c r="C224" s="86" t="s">
        <v>570</v>
      </c>
      <c r="D224" s="86">
        <v>2143</v>
      </c>
      <c r="E224" s="86"/>
      <c r="F224" s="116">
        <v>6069.21</v>
      </c>
      <c r="G224" s="116">
        <v>6069.21</v>
      </c>
      <c r="H224" s="116">
        <v>6069.21</v>
      </c>
      <c r="I224" s="116">
        <v>6069.21</v>
      </c>
    </row>
    <row r="225" spans="1:9" ht="14.25" customHeight="1">
      <c r="A225" s="69" t="str">
        <f t="shared" si="49"/>
        <v>2144-St Paul SD 45</v>
      </c>
      <c r="B225" s="86">
        <v>2144</v>
      </c>
      <c r="C225" s="86" t="s">
        <v>661</v>
      </c>
      <c r="D225" s="86">
        <v>2144</v>
      </c>
      <c r="E225" s="86"/>
      <c r="F225" s="116">
        <v>757.23</v>
      </c>
      <c r="G225" s="116">
        <v>757.23</v>
      </c>
      <c r="H225" s="116">
        <v>757.23</v>
      </c>
      <c r="I225" s="116">
        <v>757.23</v>
      </c>
    </row>
    <row r="226" spans="1:9" ht="14.25" customHeight="1">
      <c r="A226" s="69" t="str">
        <f t="shared" si="49"/>
        <v>2145-Mt Angel SD 91</v>
      </c>
      <c r="B226" s="86">
        <v>2145</v>
      </c>
      <c r="C226" s="86" t="s">
        <v>548</v>
      </c>
      <c r="D226" s="86">
        <v>2145</v>
      </c>
      <c r="E226" s="86"/>
      <c r="F226" s="116">
        <v>1880.4900000000002</v>
      </c>
      <c r="G226" s="116">
        <v>1880.4900000000002</v>
      </c>
      <c r="H226" s="116">
        <v>1880.4900000000002</v>
      </c>
      <c r="I226" s="116">
        <v>1880.4900000000002</v>
      </c>
    </row>
    <row r="227" spans="1:9" ht="14.25" customHeight="1">
      <c r="A227" s="69" t="str">
        <f t="shared" si="49"/>
        <v>2146-Woodburn SD 103</v>
      </c>
      <c r="B227" s="86">
        <v>2146</v>
      </c>
      <c r="C227" s="86" t="s">
        <v>703</v>
      </c>
      <c r="D227" s="86">
        <v>2146</v>
      </c>
      <c r="E227" s="86"/>
      <c r="F227" s="116">
        <v>15687</v>
      </c>
      <c r="G227" s="116">
        <v>15226.800000000001</v>
      </c>
      <c r="H227" s="116">
        <v>15687</v>
      </c>
      <c r="I227" s="116">
        <v>15226.800000000001</v>
      </c>
    </row>
    <row r="228" spans="1:9" ht="14.25" customHeight="1">
      <c r="A228" s="69" t="str">
        <f>CONCATENATE(B228,"-",E228)</f>
        <v>4230-Woodburn Arthur Academy</v>
      </c>
      <c r="B228" s="86">
        <v>4230</v>
      </c>
      <c r="C228" s="86" t="s">
        <v>703</v>
      </c>
      <c r="D228" s="86">
        <v>4230</v>
      </c>
      <c r="E228" s="86" t="s">
        <v>702</v>
      </c>
      <c r="F228" s="116">
        <v>0</v>
      </c>
      <c r="G228" s="116">
        <v>460.20000000000005</v>
      </c>
      <c r="H228" s="116">
        <v>0</v>
      </c>
      <c r="I228" s="116">
        <v>460.20000000000005</v>
      </c>
    </row>
    <row r="229" spans="1:9" ht="14.25" customHeight="1">
      <c r="A229" s="69" t="str">
        <f t="shared" ref="A229:A230" si="50">CONCATENATE(B229,"-",C229)</f>
        <v>2147-Morrow SD 1</v>
      </c>
      <c r="B229" s="86">
        <v>2147</v>
      </c>
      <c r="C229" s="86" t="s">
        <v>545</v>
      </c>
      <c r="D229" s="86">
        <v>2147</v>
      </c>
      <c r="E229" s="86"/>
      <c r="F229" s="116">
        <v>6789.5399999999991</v>
      </c>
      <c r="G229" s="116">
        <v>6789.5399999999991</v>
      </c>
      <c r="H229" s="116">
        <v>6789.5399999999991</v>
      </c>
      <c r="I229" s="116">
        <v>6789.5399999999991</v>
      </c>
    </row>
    <row r="230" spans="1:9" ht="14.25" customHeight="1">
      <c r="A230" s="69" t="str">
        <f t="shared" si="50"/>
        <v>3997-Ione SD R2</v>
      </c>
      <c r="B230" s="86">
        <v>3997</v>
      </c>
      <c r="C230" s="86" t="s">
        <v>486</v>
      </c>
      <c r="D230" s="86">
        <v>3997</v>
      </c>
      <c r="E230" s="86"/>
      <c r="F230" s="116">
        <v>388.29</v>
      </c>
      <c r="G230" s="116">
        <v>7.9499999999999993</v>
      </c>
      <c r="H230" s="116">
        <v>388.29</v>
      </c>
      <c r="I230" s="116">
        <v>7.9499999999999993</v>
      </c>
    </row>
    <row r="231" spans="1:9" ht="14.25" customHeight="1">
      <c r="A231" s="69" t="str">
        <f t="shared" ref="A231:A232" si="51">CONCATENATE(B231,"-",E231)</f>
        <v>3363-Ione Community Charter School</v>
      </c>
      <c r="B231" s="86">
        <v>3363</v>
      </c>
      <c r="C231" s="86" t="s">
        <v>486</v>
      </c>
      <c r="D231" s="86">
        <v>3363</v>
      </c>
      <c r="E231" s="86" t="s">
        <v>485</v>
      </c>
      <c r="F231" s="116">
        <v>0</v>
      </c>
      <c r="G231" s="116">
        <v>380.34000000000003</v>
      </c>
      <c r="H231" s="116">
        <v>0</v>
      </c>
      <c r="I231" s="116">
        <v>380.34000000000003</v>
      </c>
    </row>
    <row r="232" spans="1:9" ht="14.25" customHeight="1">
      <c r="A232" s="69" t="str">
        <f t="shared" si="51"/>
        <v>958-Sauvie Island School</v>
      </c>
      <c r="B232" s="86">
        <v>958</v>
      </c>
      <c r="C232" s="86" t="s">
        <v>635</v>
      </c>
      <c r="D232" s="86">
        <v>958</v>
      </c>
      <c r="E232" s="86" t="s">
        <v>634</v>
      </c>
      <c r="F232" s="116">
        <v>0</v>
      </c>
      <c r="G232" s="116">
        <v>638.91</v>
      </c>
      <c r="H232" s="116">
        <v>0</v>
      </c>
      <c r="I232" s="116">
        <v>638.91</v>
      </c>
    </row>
    <row r="233" spans="1:9" ht="14.25" customHeight="1">
      <c r="A233" s="69" t="str">
        <f>CONCATENATE(B233,"-",C233)</f>
        <v>2180-Portland SD 1J</v>
      </c>
      <c r="B233" s="86">
        <v>2180</v>
      </c>
      <c r="C233" s="86" t="s">
        <v>607</v>
      </c>
      <c r="D233" s="86">
        <v>2180</v>
      </c>
      <c r="E233" s="86"/>
      <c r="F233" s="116">
        <v>136062.90000000002</v>
      </c>
      <c r="G233" s="116">
        <v>130764.48000000001</v>
      </c>
      <c r="H233" s="116">
        <v>136062.90000000002</v>
      </c>
      <c r="I233" s="116">
        <v>130764.48000000001</v>
      </c>
    </row>
    <row r="234" spans="1:9" ht="14.25" customHeight="1">
      <c r="A234" s="69" t="str">
        <f t="shared" ref="A234:A241" si="52">CONCATENATE(B234,"-",E234)</f>
        <v>3451-Opal School of the Portland Children's Museum</v>
      </c>
      <c r="B234" s="86">
        <v>3451</v>
      </c>
      <c r="C234" s="86" t="s">
        <v>607</v>
      </c>
      <c r="D234" s="86">
        <v>3451</v>
      </c>
      <c r="E234" s="86" t="s">
        <v>577</v>
      </c>
      <c r="F234" s="116">
        <v>0</v>
      </c>
      <c r="G234" s="116">
        <v>0</v>
      </c>
      <c r="H234" s="116">
        <v>0</v>
      </c>
      <c r="I234" s="116">
        <v>0</v>
      </c>
    </row>
    <row r="235" spans="1:9" ht="14.25" customHeight="1">
      <c r="A235" s="69" t="str">
        <f t="shared" si="52"/>
        <v>3991-Emerson School</v>
      </c>
      <c r="B235" s="86">
        <v>3991</v>
      </c>
      <c r="C235" s="86" t="s">
        <v>607</v>
      </c>
      <c r="D235" s="86">
        <v>3991</v>
      </c>
      <c r="E235" s="86" t="s">
        <v>443</v>
      </c>
      <c r="F235" s="116">
        <v>0</v>
      </c>
      <c r="G235" s="116">
        <v>379.29</v>
      </c>
      <c r="H235" s="116">
        <v>0</v>
      </c>
      <c r="I235" s="116">
        <v>379.29</v>
      </c>
    </row>
    <row r="236" spans="1:9" ht="14.25" customHeight="1">
      <c r="A236" s="69" t="str">
        <f t="shared" si="52"/>
        <v>4400-Portland Arthur Academy Charter School</v>
      </c>
      <c r="B236" s="86">
        <v>4400</v>
      </c>
      <c r="C236" s="86" t="s">
        <v>607</v>
      </c>
      <c r="D236" s="86">
        <v>4400</v>
      </c>
      <c r="E236" s="86" t="s">
        <v>606</v>
      </c>
      <c r="F236" s="116">
        <v>0</v>
      </c>
      <c r="G236" s="116">
        <v>471.12</v>
      </c>
      <c r="H236" s="116">
        <v>0</v>
      </c>
      <c r="I236" s="116">
        <v>471.12</v>
      </c>
    </row>
    <row r="237" spans="1:9" ht="14.25" customHeight="1">
      <c r="A237" s="69" t="str">
        <f t="shared" si="52"/>
        <v>4534-Portland Village School</v>
      </c>
      <c r="B237" s="86">
        <v>4534</v>
      </c>
      <c r="C237" s="86" t="s">
        <v>607</v>
      </c>
      <c r="D237" s="86">
        <v>4534</v>
      </c>
      <c r="E237" s="86" t="s">
        <v>608</v>
      </c>
      <c r="F237" s="116">
        <v>0</v>
      </c>
      <c r="G237" s="116">
        <v>1256.6100000000001</v>
      </c>
      <c r="H237" s="116">
        <v>0</v>
      </c>
      <c r="I237" s="116">
        <v>1256.6100000000001</v>
      </c>
    </row>
    <row r="238" spans="1:9" ht="14.25" customHeight="1">
      <c r="A238" s="69" t="str">
        <f t="shared" si="52"/>
        <v>4604-The Cottonwood School of Civics and Science</v>
      </c>
      <c r="B238" s="86">
        <v>4604</v>
      </c>
      <c r="C238" s="86" t="s">
        <v>607</v>
      </c>
      <c r="D238" s="86">
        <v>4604</v>
      </c>
      <c r="E238" s="86" t="s">
        <v>673</v>
      </c>
      <c r="F238" s="116">
        <v>0</v>
      </c>
      <c r="G238" s="116">
        <v>565.79999999999995</v>
      </c>
      <c r="H238" s="116">
        <v>0</v>
      </c>
      <c r="I238" s="116">
        <v>565.79999999999995</v>
      </c>
    </row>
    <row r="239" spans="1:9" ht="14.25" customHeight="1">
      <c r="A239" s="69" t="str">
        <f t="shared" si="52"/>
        <v>4720-The Ivy School</v>
      </c>
      <c r="B239" s="86">
        <v>4720</v>
      </c>
      <c r="C239" s="86" t="s">
        <v>607</v>
      </c>
      <c r="D239" s="86">
        <v>4720</v>
      </c>
      <c r="E239" s="86" t="s">
        <v>674</v>
      </c>
      <c r="F239" s="116">
        <v>0</v>
      </c>
      <c r="G239" s="116">
        <v>830.64</v>
      </c>
      <c r="H239" s="116">
        <v>0</v>
      </c>
      <c r="I239" s="116">
        <v>830.64</v>
      </c>
    </row>
    <row r="240" spans="1:9" ht="14.25" customHeight="1">
      <c r="A240" s="69" t="str">
        <f t="shared" si="52"/>
        <v>5060-Le Monde French Immersion Public Charter School</v>
      </c>
      <c r="B240" s="86">
        <v>5060</v>
      </c>
      <c r="C240" s="86" t="s">
        <v>607</v>
      </c>
      <c r="D240" s="86">
        <v>5060</v>
      </c>
      <c r="E240" s="86" t="s">
        <v>514</v>
      </c>
      <c r="F240" s="116">
        <v>0</v>
      </c>
      <c r="G240" s="116">
        <v>1137.06</v>
      </c>
      <c r="H240" s="116">
        <v>0</v>
      </c>
      <c r="I240" s="116">
        <v>1137.06</v>
      </c>
    </row>
    <row r="241" spans="1:9" ht="14.25" customHeight="1">
      <c r="A241" s="69" t="str">
        <f t="shared" si="52"/>
        <v>5218-Kairos PDX</v>
      </c>
      <c r="B241" s="86">
        <v>5218</v>
      </c>
      <c r="C241" s="86" t="s">
        <v>607</v>
      </c>
      <c r="D241" s="86">
        <v>5218</v>
      </c>
      <c r="E241" s="86" t="s">
        <v>500</v>
      </c>
      <c r="F241" s="116">
        <v>0</v>
      </c>
      <c r="G241" s="116">
        <v>657.90000000000009</v>
      </c>
      <c r="H241" s="116">
        <v>0</v>
      </c>
      <c r="I241" s="116">
        <v>657.90000000000009</v>
      </c>
    </row>
    <row r="242" spans="1:9" ht="14.25" customHeight="1">
      <c r="A242" s="69" t="str">
        <f t="shared" ref="A242:A243" si="53">CONCATENATE(B242,"-",C242)</f>
        <v>2181-Parkrose SD 3</v>
      </c>
      <c r="B242" s="86">
        <v>2181</v>
      </c>
      <c r="C242" s="86" t="s">
        <v>591</v>
      </c>
      <c r="D242" s="86">
        <v>2181</v>
      </c>
      <c r="E242" s="86"/>
      <c r="F242" s="116">
        <v>8291.9699999999993</v>
      </c>
      <c r="G242" s="116">
        <v>8291.9699999999993</v>
      </c>
      <c r="H242" s="116">
        <v>8291.9699999999993</v>
      </c>
      <c r="I242" s="116">
        <v>8291.9699999999993</v>
      </c>
    </row>
    <row r="243" spans="1:9" ht="14.25" customHeight="1">
      <c r="A243" s="69" t="str">
        <f t="shared" si="53"/>
        <v>2182-Reynolds SD 7</v>
      </c>
      <c r="B243" s="86">
        <v>2182</v>
      </c>
      <c r="C243" s="86" t="s">
        <v>620</v>
      </c>
      <c r="D243" s="86">
        <v>2182</v>
      </c>
      <c r="E243" s="86"/>
      <c r="F243" s="116">
        <v>29727.090000000004</v>
      </c>
      <c r="G243" s="116">
        <v>26686.29</v>
      </c>
      <c r="H243" s="116">
        <v>29727.090000000004</v>
      </c>
      <c r="I243" s="116">
        <v>26686.29</v>
      </c>
    </row>
    <row r="244" spans="1:9" ht="14.25" customHeight="1">
      <c r="A244" s="69" t="str">
        <f t="shared" ref="A244:A246" si="54">CONCATENATE(B244,"-",E244)</f>
        <v>3490-Multnomah Learning Academy</v>
      </c>
      <c r="B244" s="86">
        <v>3490</v>
      </c>
      <c r="C244" s="86" t="s">
        <v>620</v>
      </c>
      <c r="D244" s="86">
        <v>3490</v>
      </c>
      <c r="E244" s="86" t="s">
        <v>552</v>
      </c>
      <c r="F244" s="116">
        <v>0</v>
      </c>
      <c r="G244" s="116">
        <v>1621.44</v>
      </c>
      <c r="H244" s="116">
        <v>0</v>
      </c>
      <c r="I244" s="116">
        <v>1621.44</v>
      </c>
    </row>
    <row r="245" spans="1:9" ht="14.25" customHeight="1">
      <c r="A245" s="69" t="str">
        <f t="shared" si="54"/>
        <v>4216-Reynolds Arthur Academy</v>
      </c>
      <c r="B245" s="86">
        <v>4216</v>
      </c>
      <c r="C245" s="86" t="s">
        <v>620</v>
      </c>
      <c r="D245" s="86">
        <v>4216</v>
      </c>
      <c r="E245" s="86" t="s">
        <v>619</v>
      </c>
      <c r="F245" s="116">
        <v>0</v>
      </c>
      <c r="G245" s="116">
        <v>462.51</v>
      </c>
      <c r="H245" s="116">
        <v>0</v>
      </c>
      <c r="I245" s="116">
        <v>462.51</v>
      </c>
    </row>
    <row r="246" spans="1:9" ht="14.25" customHeight="1">
      <c r="A246" s="69" t="str">
        <f t="shared" si="54"/>
        <v>4822-Rockwood Preparatory Academy</v>
      </c>
      <c r="B246" s="86">
        <v>4822</v>
      </c>
      <c r="C246" s="86" t="s">
        <v>620</v>
      </c>
      <c r="D246" s="86">
        <v>4822</v>
      </c>
      <c r="E246" s="86" t="s">
        <v>628</v>
      </c>
      <c r="F246" s="116">
        <v>0</v>
      </c>
      <c r="G246" s="116">
        <v>956.84999999999991</v>
      </c>
      <c r="H246" s="116">
        <v>0</v>
      </c>
      <c r="I246" s="116">
        <v>956.84999999999991</v>
      </c>
    </row>
    <row r="247" spans="1:9" ht="14.25" customHeight="1">
      <c r="A247" s="69" t="str">
        <f>CONCATENATE(B247,"-",C247)</f>
        <v>2183-Gresham-Barlow SD 10J</v>
      </c>
      <c r="B247" s="86">
        <v>2183</v>
      </c>
      <c r="C247" s="86" t="s">
        <v>465</v>
      </c>
      <c r="D247" s="86">
        <v>2183</v>
      </c>
      <c r="E247" s="86"/>
      <c r="F247" s="116">
        <v>34230.239999999998</v>
      </c>
      <c r="G247" s="116">
        <v>30426</v>
      </c>
      <c r="H247" s="116">
        <v>34230.239999999998</v>
      </c>
      <c r="I247" s="116">
        <v>30426</v>
      </c>
    </row>
    <row r="248" spans="1:9" ht="14.25" customHeight="1">
      <c r="A248" s="69" t="str">
        <f t="shared" ref="A248:A251" si="55">CONCATENATE(B248,"-",E248)</f>
        <v>3553-Center for Advanced Learning</v>
      </c>
      <c r="B248" s="86">
        <v>3553</v>
      </c>
      <c r="C248" s="86" t="s">
        <v>465</v>
      </c>
      <c r="D248" s="86">
        <v>3553</v>
      </c>
      <c r="E248" s="86" t="s">
        <v>394</v>
      </c>
      <c r="F248" s="116">
        <v>0</v>
      </c>
      <c r="G248" s="116">
        <v>0.06</v>
      </c>
      <c r="H248" s="116">
        <v>0</v>
      </c>
      <c r="I248" s="116">
        <v>0.06</v>
      </c>
    </row>
    <row r="249" spans="1:9" ht="14.25" customHeight="1">
      <c r="A249" s="69" t="str">
        <f t="shared" si="55"/>
        <v>4601-Gresham Arthur Academy</v>
      </c>
      <c r="B249" s="86">
        <v>4601</v>
      </c>
      <c r="C249" s="86" t="s">
        <v>465</v>
      </c>
      <c r="D249" s="86">
        <v>4601</v>
      </c>
      <c r="E249" s="86" t="s">
        <v>464</v>
      </c>
      <c r="F249" s="116">
        <v>0</v>
      </c>
      <c r="G249" s="116">
        <v>486.33000000000004</v>
      </c>
      <c r="H249" s="116">
        <v>0</v>
      </c>
      <c r="I249" s="116">
        <v>486.33000000000004</v>
      </c>
    </row>
    <row r="250" spans="1:9" ht="14.25" customHeight="1">
      <c r="A250" s="69" t="str">
        <f t="shared" si="55"/>
        <v>4667-Lewis and Clark Montessori Charter School</v>
      </c>
      <c r="B250" s="86">
        <v>4667</v>
      </c>
      <c r="C250" s="86" t="s">
        <v>465</v>
      </c>
      <c r="D250" s="86">
        <v>4667</v>
      </c>
      <c r="E250" s="86" t="s">
        <v>516</v>
      </c>
      <c r="F250" s="116">
        <v>0</v>
      </c>
      <c r="G250" s="116">
        <v>998.55000000000007</v>
      </c>
      <c r="H250" s="116">
        <v>0</v>
      </c>
      <c r="I250" s="116">
        <v>998.55000000000007</v>
      </c>
    </row>
    <row r="251" spans="1:9" ht="14.25" customHeight="1">
      <c r="A251" s="69" t="str">
        <f t="shared" si="55"/>
        <v>4740-Metro East Web Academy</v>
      </c>
      <c r="B251" s="86">
        <v>4740</v>
      </c>
      <c r="C251" s="86" t="s">
        <v>465</v>
      </c>
      <c r="D251" s="86">
        <v>4740</v>
      </c>
      <c r="E251" s="86" t="s">
        <v>534</v>
      </c>
      <c r="F251" s="116">
        <v>0</v>
      </c>
      <c r="G251" s="116">
        <v>2319.3000000000002</v>
      </c>
      <c r="H251" s="116">
        <v>0</v>
      </c>
      <c r="I251" s="116">
        <v>2319.3000000000002</v>
      </c>
    </row>
    <row r="252" spans="1:9" ht="14.25" customHeight="1">
      <c r="A252" s="69" t="str">
        <f t="shared" ref="A252:A253" si="56">CONCATENATE(B252,"-",C252)</f>
        <v>2185-Centennial SD 28J</v>
      </c>
      <c r="B252" s="86">
        <v>2185</v>
      </c>
      <c r="C252" s="86" t="s">
        <v>393</v>
      </c>
      <c r="D252" s="86">
        <v>2185</v>
      </c>
      <c r="E252" s="86"/>
      <c r="F252" s="116">
        <v>16650.18</v>
      </c>
      <c r="G252" s="116">
        <v>16650.18</v>
      </c>
      <c r="H252" s="116">
        <v>16650.18</v>
      </c>
      <c r="I252" s="116">
        <v>16650.18</v>
      </c>
    </row>
    <row r="253" spans="1:9" ht="14.25" customHeight="1">
      <c r="A253" s="69" t="str">
        <f t="shared" si="56"/>
        <v>2186-Corbett SD 39</v>
      </c>
      <c r="B253" s="86">
        <v>2186</v>
      </c>
      <c r="C253" s="86" t="s">
        <v>412</v>
      </c>
      <c r="D253" s="86">
        <v>2186</v>
      </c>
      <c r="E253" s="86"/>
      <c r="F253" s="116">
        <v>3117.57</v>
      </c>
      <c r="G253" s="116">
        <v>6</v>
      </c>
      <c r="H253" s="116">
        <v>3117.57</v>
      </c>
      <c r="I253" s="116">
        <v>6</v>
      </c>
    </row>
    <row r="254" spans="1:9" ht="14.25" customHeight="1">
      <c r="A254" s="69" t="str">
        <f>CONCATENATE(B254,"-",E254)</f>
        <v>4592-Corbett School</v>
      </c>
      <c r="B254" s="86">
        <v>4592</v>
      </c>
      <c r="C254" s="86" t="s">
        <v>412</v>
      </c>
      <c r="D254" s="86">
        <v>4592</v>
      </c>
      <c r="E254" s="86" t="s">
        <v>411</v>
      </c>
      <c r="F254" s="116">
        <v>0</v>
      </c>
      <c r="G254" s="116">
        <v>3111.57</v>
      </c>
      <c r="H254" s="116">
        <v>0</v>
      </c>
      <c r="I254" s="116">
        <v>3111.57</v>
      </c>
    </row>
    <row r="255" spans="1:9" ht="14.25" customHeight="1">
      <c r="A255" s="69" t="str">
        <f>CONCATENATE(B255,"-",C255)</f>
        <v>2187-David Douglas SD 40</v>
      </c>
      <c r="B255" s="86">
        <v>2187</v>
      </c>
      <c r="C255" s="86" t="s">
        <v>423</v>
      </c>
      <c r="D255" s="86">
        <v>2187</v>
      </c>
      <c r="E255" s="86"/>
      <c r="F255" s="116">
        <v>26505.78</v>
      </c>
      <c r="G255" s="116">
        <v>26048.909999999996</v>
      </c>
      <c r="H255" s="116">
        <v>26505.78</v>
      </c>
      <c r="I255" s="116">
        <v>26048.909999999996</v>
      </c>
    </row>
    <row r="256" spans="1:9" ht="14.25" customHeight="1">
      <c r="A256" s="69" t="str">
        <f>CONCATENATE(B256,"-",E256)</f>
        <v>3580-Arthur Academy</v>
      </c>
      <c r="B256" s="86">
        <v>3580</v>
      </c>
      <c r="C256" s="86" t="s">
        <v>423</v>
      </c>
      <c r="D256" s="86">
        <v>3580</v>
      </c>
      <c r="E256" s="86" t="s">
        <v>365</v>
      </c>
      <c r="F256" s="116">
        <v>0</v>
      </c>
      <c r="G256" s="116">
        <v>456.87</v>
      </c>
      <c r="H256" s="116">
        <v>0</v>
      </c>
      <c r="I256" s="116">
        <v>456.87</v>
      </c>
    </row>
    <row r="257" spans="1:9" ht="14.25" customHeight="1">
      <c r="A257" s="69" t="str">
        <f t="shared" ref="A257:A258" si="57">CONCATENATE(B257,"-",C257)</f>
        <v>2188-Riverdale SD 51J</v>
      </c>
      <c r="B257" s="86">
        <v>2188</v>
      </c>
      <c r="C257" s="86" t="s">
        <v>625</v>
      </c>
      <c r="D257" s="86">
        <v>2188</v>
      </c>
      <c r="E257" s="86"/>
      <c r="F257" s="116">
        <v>1603.98</v>
      </c>
      <c r="G257" s="116">
        <v>1603.98</v>
      </c>
      <c r="H257" s="116">
        <v>1603.98</v>
      </c>
      <c r="I257" s="116">
        <v>1603.98</v>
      </c>
    </row>
    <row r="258" spans="1:9" ht="14.25" customHeight="1">
      <c r="A258" s="69" t="str">
        <f t="shared" si="57"/>
        <v>2190-Dallas SD 2</v>
      </c>
      <c r="B258" s="86">
        <v>2190</v>
      </c>
      <c r="C258" s="86" t="s">
        <v>422</v>
      </c>
      <c r="D258" s="86">
        <v>2190</v>
      </c>
      <c r="E258" s="86"/>
      <c r="F258" s="116">
        <v>9066.2999999999993</v>
      </c>
      <c r="G258" s="116">
        <v>7803.51</v>
      </c>
      <c r="H258" s="116">
        <v>9066.2999999999993</v>
      </c>
      <c r="I258" s="116">
        <v>7803.51</v>
      </c>
    </row>
    <row r="259" spans="1:9" ht="14.25" customHeight="1">
      <c r="A259" s="69" t="str">
        <f t="shared" ref="A259:A260" si="58">CONCATENATE(B259,"-",E259)</f>
        <v>3461-Luckiamute Valley Charter School</v>
      </c>
      <c r="B259" s="86">
        <v>3461</v>
      </c>
      <c r="C259" s="86" t="s">
        <v>422</v>
      </c>
      <c r="D259" s="86">
        <v>3461</v>
      </c>
      <c r="E259" s="86" t="s">
        <v>525</v>
      </c>
      <c r="F259" s="116">
        <v>0</v>
      </c>
      <c r="G259" s="116">
        <v>682.74</v>
      </c>
      <c r="H259" s="116">
        <v>0</v>
      </c>
      <c r="I259" s="116">
        <v>682.74</v>
      </c>
    </row>
    <row r="260" spans="1:9" ht="14.25" customHeight="1">
      <c r="A260" s="69" t="str">
        <f t="shared" si="58"/>
        <v>5298-Dallas Community Charter</v>
      </c>
      <c r="B260" s="86">
        <v>5298</v>
      </c>
      <c r="C260" s="86" t="s">
        <v>422</v>
      </c>
      <c r="D260" s="86">
        <v>5298</v>
      </c>
      <c r="E260" s="86" t="s">
        <v>421</v>
      </c>
      <c r="F260" s="116">
        <v>0</v>
      </c>
      <c r="G260" s="116">
        <v>580.04999999999995</v>
      </c>
      <c r="H260" s="116">
        <v>0</v>
      </c>
      <c r="I260" s="116">
        <v>580.04999999999995</v>
      </c>
    </row>
    <row r="261" spans="1:9" ht="14.25" customHeight="1">
      <c r="A261" s="69" t="str">
        <f t="shared" ref="A261:A274" si="59">CONCATENATE(B261,"-",C261)</f>
        <v>2191-Central SD 13J</v>
      </c>
      <c r="B261" s="86">
        <v>2191</v>
      </c>
      <c r="C261" s="86" t="s">
        <v>398</v>
      </c>
      <c r="D261" s="86">
        <v>2191</v>
      </c>
      <c r="E261" s="86"/>
      <c r="F261" s="116">
        <v>9508.86</v>
      </c>
      <c r="G261" s="116">
        <v>9508.86</v>
      </c>
      <c r="H261" s="116">
        <v>9508.86</v>
      </c>
      <c r="I261" s="116">
        <v>9508.86</v>
      </c>
    </row>
    <row r="262" spans="1:9" ht="14.25" customHeight="1">
      <c r="A262" s="69" t="str">
        <f t="shared" si="59"/>
        <v>2192-Perrydale SD 21</v>
      </c>
      <c r="B262" s="86">
        <v>2192</v>
      </c>
      <c r="C262" s="86" t="s">
        <v>593</v>
      </c>
      <c r="D262" s="86">
        <v>2192</v>
      </c>
      <c r="E262" s="86"/>
      <c r="F262" s="116">
        <v>903.93000000000006</v>
      </c>
      <c r="G262" s="116">
        <v>903.93000000000006</v>
      </c>
      <c r="H262" s="116">
        <v>903.93000000000006</v>
      </c>
      <c r="I262" s="116">
        <v>903.93000000000006</v>
      </c>
    </row>
    <row r="263" spans="1:9" ht="14.25" customHeight="1">
      <c r="A263" s="69" t="str">
        <f t="shared" si="59"/>
        <v>2193-Falls City SD 57</v>
      </c>
      <c r="B263" s="86">
        <v>2193</v>
      </c>
      <c r="C263" s="86" t="s">
        <v>448</v>
      </c>
      <c r="D263" s="86">
        <v>2193</v>
      </c>
      <c r="E263" s="86"/>
      <c r="F263" s="116">
        <v>539.61</v>
      </c>
      <c r="G263" s="116">
        <v>539.61</v>
      </c>
      <c r="H263" s="116">
        <v>539.61</v>
      </c>
      <c r="I263" s="116">
        <v>539.61</v>
      </c>
    </row>
    <row r="264" spans="1:9" ht="14.25" customHeight="1">
      <c r="A264" s="69" t="str">
        <f t="shared" si="59"/>
        <v>2195-Sherman County SD</v>
      </c>
      <c r="B264" s="86">
        <v>2195</v>
      </c>
      <c r="C264" s="86" t="s">
        <v>642</v>
      </c>
      <c r="D264" s="86">
        <v>2195</v>
      </c>
      <c r="E264" s="86"/>
      <c r="F264" s="116">
        <v>739.02</v>
      </c>
      <c r="G264" s="116">
        <v>739.02</v>
      </c>
      <c r="H264" s="116">
        <v>739.02</v>
      </c>
      <c r="I264" s="116">
        <v>739.02</v>
      </c>
    </row>
    <row r="265" spans="1:9" ht="14.25" customHeight="1">
      <c r="A265" s="69" t="str">
        <f t="shared" si="59"/>
        <v>2197-Tillamook SD 9</v>
      </c>
      <c r="B265" s="86">
        <v>2197</v>
      </c>
      <c r="C265" s="86" t="s">
        <v>680</v>
      </c>
      <c r="D265" s="86">
        <v>2197</v>
      </c>
      <c r="E265" s="86"/>
      <c r="F265" s="116">
        <v>6333.51</v>
      </c>
      <c r="G265" s="116">
        <v>6333.51</v>
      </c>
      <c r="H265" s="116">
        <v>6333.51</v>
      </c>
      <c r="I265" s="116">
        <v>6333.51</v>
      </c>
    </row>
    <row r="266" spans="1:9" ht="14.25" customHeight="1">
      <c r="A266" s="69" t="str">
        <f t="shared" si="59"/>
        <v>2198-Neah-Kah-Nie SD 56</v>
      </c>
      <c r="B266" s="86">
        <v>2198</v>
      </c>
      <c r="C266" s="86" t="s">
        <v>554</v>
      </c>
      <c r="D266" s="86">
        <v>2198</v>
      </c>
      <c r="E266" s="86"/>
      <c r="F266" s="116">
        <v>2091.87</v>
      </c>
      <c r="G266" s="116">
        <v>2091.87</v>
      </c>
      <c r="H266" s="116">
        <v>2091.87</v>
      </c>
      <c r="I266" s="116">
        <v>2091.87</v>
      </c>
    </row>
    <row r="267" spans="1:9" ht="14.25" customHeight="1">
      <c r="A267" s="69" t="str">
        <f t="shared" si="59"/>
        <v>2199-Nestucca Valley SD 101J</v>
      </c>
      <c r="B267" s="86">
        <v>2199</v>
      </c>
      <c r="C267" s="86" t="s">
        <v>555</v>
      </c>
      <c r="D267" s="86">
        <v>2199</v>
      </c>
      <c r="E267" s="86"/>
      <c r="F267" s="116">
        <v>1424.01</v>
      </c>
      <c r="G267" s="116">
        <v>1424.01</v>
      </c>
      <c r="H267" s="116">
        <v>1424.01</v>
      </c>
      <c r="I267" s="116">
        <v>1424.01</v>
      </c>
    </row>
    <row r="268" spans="1:9" ht="14.25" customHeight="1">
      <c r="A268" s="69" t="str">
        <f t="shared" si="59"/>
        <v>2201-Helix SD 1</v>
      </c>
      <c r="B268" s="86">
        <v>2201</v>
      </c>
      <c r="C268" s="86" t="s">
        <v>473</v>
      </c>
      <c r="D268" s="86">
        <v>2201</v>
      </c>
      <c r="E268" s="86"/>
      <c r="F268" s="116">
        <v>479.97</v>
      </c>
      <c r="G268" s="116">
        <v>479.97</v>
      </c>
      <c r="H268" s="116">
        <v>479.97</v>
      </c>
      <c r="I268" s="116">
        <v>479.97</v>
      </c>
    </row>
    <row r="269" spans="1:9" ht="14.25" customHeight="1">
      <c r="A269" s="69" t="str">
        <f t="shared" si="59"/>
        <v>2202-Pilot Rock SD 2</v>
      </c>
      <c r="B269" s="86">
        <v>2202</v>
      </c>
      <c r="C269" s="86" t="s">
        <v>597</v>
      </c>
      <c r="D269" s="86">
        <v>2202</v>
      </c>
      <c r="E269" s="86"/>
      <c r="F269" s="116">
        <v>851.49</v>
      </c>
      <c r="G269" s="116">
        <v>851.49</v>
      </c>
      <c r="H269" s="116">
        <v>851.49</v>
      </c>
      <c r="I269" s="116">
        <v>851.49</v>
      </c>
    </row>
    <row r="270" spans="1:9" ht="14.25" customHeight="1">
      <c r="A270" s="69" t="str">
        <f t="shared" si="59"/>
        <v>2203-Echo SD 5</v>
      </c>
      <c r="B270" s="86">
        <v>2203</v>
      </c>
      <c r="C270" s="86" t="s">
        <v>439</v>
      </c>
      <c r="D270" s="86">
        <v>2203</v>
      </c>
      <c r="E270" s="86"/>
      <c r="F270" s="116">
        <v>909.08999999999992</v>
      </c>
      <c r="G270" s="116">
        <v>909.08999999999992</v>
      </c>
      <c r="H270" s="116">
        <v>909.08999999999992</v>
      </c>
      <c r="I270" s="116">
        <v>909.08999999999992</v>
      </c>
    </row>
    <row r="271" spans="1:9" ht="14.25" customHeight="1">
      <c r="A271" s="69" t="str">
        <f t="shared" si="59"/>
        <v>2204-Umatilla SD 6R</v>
      </c>
      <c r="B271" s="86">
        <v>2204</v>
      </c>
      <c r="C271" s="86" t="s">
        <v>686</v>
      </c>
      <c r="D271" s="86">
        <v>2204</v>
      </c>
      <c r="E271" s="86"/>
      <c r="F271" s="116">
        <v>4084.8599999999997</v>
      </c>
      <c r="G271" s="116">
        <v>4084.8599999999997</v>
      </c>
      <c r="H271" s="116">
        <v>4084.8599999999997</v>
      </c>
      <c r="I271" s="116">
        <v>4084.8599999999997</v>
      </c>
    </row>
    <row r="272" spans="1:9" ht="14.25" customHeight="1">
      <c r="A272" s="69" t="str">
        <f t="shared" si="59"/>
        <v>2205-Milton-Freewater Unified SD 7</v>
      </c>
      <c r="B272" s="86">
        <v>2205</v>
      </c>
      <c r="C272" s="86" t="s">
        <v>536</v>
      </c>
      <c r="D272" s="86">
        <v>2205</v>
      </c>
      <c r="E272" s="86"/>
      <c r="F272" s="116">
        <v>5011.7699999999995</v>
      </c>
      <c r="G272" s="116">
        <v>5011.7699999999995</v>
      </c>
      <c r="H272" s="116">
        <v>5011.7699999999995</v>
      </c>
      <c r="I272" s="116">
        <v>5011.7699999999995</v>
      </c>
    </row>
    <row r="273" spans="1:9" ht="14.25" customHeight="1">
      <c r="A273" s="69" t="str">
        <f t="shared" si="59"/>
        <v>2206-Hermiston SD 8</v>
      </c>
      <c r="B273" s="86">
        <v>2206</v>
      </c>
      <c r="C273" s="86" t="s">
        <v>474</v>
      </c>
      <c r="D273" s="86">
        <v>2206</v>
      </c>
      <c r="E273" s="86"/>
      <c r="F273" s="116">
        <v>16269.630000000001</v>
      </c>
      <c r="G273" s="116">
        <v>16269.630000000001</v>
      </c>
      <c r="H273" s="116">
        <v>16269.630000000001</v>
      </c>
      <c r="I273" s="116">
        <v>16269.630000000001</v>
      </c>
    </row>
    <row r="274" spans="1:9" ht="14.25" customHeight="1">
      <c r="A274" s="69" t="str">
        <f t="shared" si="59"/>
        <v>2207-Pendleton SD 16</v>
      </c>
      <c r="B274" s="86">
        <v>2207</v>
      </c>
      <c r="C274" s="86" t="s">
        <v>592</v>
      </c>
      <c r="D274" s="86">
        <v>2207</v>
      </c>
      <c r="E274" s="86"/>
      <c r="F274" s="116">
        <v>9059.07</v>
      </c>
      <c r="G274" s="116">
        <v>8796.0300000000007</v>
      </c>
      <c r="H274" s="116">
        <v>9059.07</v>
      </c>
      <c r="I274" s="116">
        <v>8796.0300000000007</v>
      </c>
    </row>
    <row r="275" spans="1:9" ht="14.25" customHeight="1">
      <c r="A275" s="69" t="str">
        <f>CONCATENATE(B275,"-",E275)</f>
        <v>4202-Nixyaawii Community School</v>
      </c>
      <c r="B275" s="86">
        <v>4202</v>
      </c>
      <c r="C275" s="86" t="s">
        <v>592</v>
      </c>
      <c r="D275" s="86">
        <v>4202</v>
      </c>
      <c r="E275" s="86" t="s">
        <v>559</v>
      </c>
      <c r="F275" s="116">
        <v>0</v>
      </c>
      <c r="G275" s="116">
        <v>263.04000000000002</v>
      </c>
      <c r="H275" s="116">
        <v>0</v>
      </c>
      <c r="I275" s="116">
        <v>263.04000000000002</v>
      </c>
    </row>
    <row r="276" spans="1:9" ht="14.25" customHeight="1">
      <c r="A276" s="69" t="str">
        <f t="shared" ref="A276:A281" si="60">CONCATENATE(B276,"-",C276)</f>
        <v>2208-Athena-Weston SD 29RJ</v>
      </c>
      <c r="B276" s="86">
        <v>2208</v>
      </c>
      <c r="C276" s="86" t="s">
        <v>369</v>
      </c>
      <c r="D276" s="86">
        <v>2208</v>
      </c>
      <c r="E276" s="86"/>
      <c r="F276" s="116">
        <v>1795.1399999999999</v>
      </c>
      <c r="G276" s="116">
        <v>1795.1399999999999</v>
      </c>
      <c r="H276" s="116">
        <v>1795.1399999999999</v>
      </c>
      <c r="I276" s="116">
        <v>1795.1399999999999</v>
      </c>
    </row>
    <row r="277" spans="1:9" ht="14.25" customHeight="1">
      <c r="A277" s="69" t="str">
        <f t="shared" si="60"/>
        <v>2209-Stanfield SD 61</v>
      </c>
      <c r="B277" s="86">
        <v>2209</v>
      </c>
      <c r="C277" s="86" t="s">
        <v>662</v>
      </c>
      <c r="D277" s="86">
        <v>2209</v>
      </c>
      <c r="E277" s="86"/>
      <c r="F277" s="116">
        <v>1558.0500000000002</v>
      </c>
      <c r="G277" s="116">
        <v>1558.0500000000002</v>
      </c>
      <c r="H277" s="116">
        <v>1558.0500000000002</v>
      </c>
      <c r="I277" s="116">
        <v>1558.0500000000002</v>
      </c>
    </row>
    <row r="278" spans="1:9" ht="14.25" customHeight="1">
      <c r="A278" s="69" t="str">
        <f t="shared" si="60"/>
        <v>2210-Ukiah SD 80R</v>
      </c>
      <c r="B278" s="86">
        <v>2210</v>
      </c>
      <c r="C278" s="86" t="s">
        <v>685</v>
      </c>
      <c r="D278" s="86">
        <v>2210</v>
      </c>
      <c r="E278" s="86"/>
      <c r="F278" s="116">
        <v>71.099999999999994</v>
      </c>
      <c r="G278" s="116">
        <v>71.099999999999994</v>
      </c>
      <c r="H278" s="116">
        <v>71.099999999999994</v>
      </c>
      <c r="I278" s="116">
        <v>71.099999999999994</v>
      </c>
    </row>
    <row r="279" spans="1:9" ht="14.25" customHeight="1">
      <c r="A279" s="69" t="str">
        <f t="shared" si="60"/>
        <v>2212-La Grande SD 1</v>
      </c>
      <c r="B279" s="86">
        <v>2212</v>
      </c>
      <c r="C279" s="86" t="s">
        <v>509</v>
      </c>
      <c r="D279" s="86">
        <v>2212</v>
      </c>
      <c r="E279" s="86"/>
      <c r="F279" s="116">
        <v>6377.9400000000005</v>
      </c>
      <c r="G279" s="116">
        <v>6377.9400000000005</v>
      </c>
      <c r="H279" s="116">
        <v>6377.9400000000005</v>
      </c>
      <c r="I279" s="116">
        <v>6377.9400000000005</v>
      </c>
    </row>
    <row r="280" spans="1:9" ht="14.25" customHeight="1">
      <c r="A280" s="69" t="str">
        <f t="shared" si="60"/>
        <v>2213-Union SD 5</v>
      </c>
      <c r="B280" s="86">
        <v>2213</v>
      </c>
      <c r="C280" s="86" t="s">
        <v>687</v>
      </c>
      <c r="D280" s="86">
        <v>2213</v>
      </c>
      <c r="E280" s="86"/>
      <c r="F280" s="116">
        <v>1099.44</v>
      </c>
      <c r="G280" s="116">
        <v>1099.44</v>
      </c>
      <c r="H280" s="116">
        <v>1099.44</v>
      </c>
      <c r="I280" s="116">
        <v>1099.44</v>
      </c>
    </row>
    <row r="281" spans="1:9" ht="14.25" customHeight="1">
      <c r="A281" s="69" t="str">
        <f t="shared" si="60"/>
        <v>2214-North Powder SD 8J</v>
      </c>
      <c r="B281" s="86">
        <v>2214</v>
      </c>
      <c r="C281" s="86" t="s">
        <v>569</v>
      </c>
      <c r="D281" s="86">
        <v>2214</v>
      </c>
      <c r="E281" s="86"/>
      <c r="F281" s="116">
        <v>797.06999999999994</v>
      </c>
      <c r="G281" s="116">
        <v>14.399999999999999</v>
      </c>
      <c r="H281" s="116">
        <v>797.06999999999994</v>
      </c>
      <c r="I281" s="116">
        <v>14.399999999999999</v>
      </c>
    </row>
    <row r="282" spans="1:9" ht="14.25" customHeight="1">
      <c r="A282" s="69" t="str">
        <f>CONCATENATE(B282,"-",E282)</f>
        <v>3365-North Powder Charter School</v>
      </c>
      <c r="B282" s="86">
        <v>3365</v>
      </c>
      <c r="C282" s="86" t="s">
        <v>569</v>
      </c>
      <c r="D282" s="86">
        <v>3365</v>
      </c>
      <c r="E282" s="86" t="s">
        <v>568</v>
      </c>
      <c r="F282" s="116">
        <v>0</v>
      </c>
      <c r="G282" s="116">
        <v>782.67</v>
      </c>
      <c r="H282" s="116">
        <v>0</v>
      </c>
      <c r="I282" s="116">
        <v>782.67</v>
      </c>
    </row>
    <row r="283" spans="1:9" ht="14.25" customHeight="1">
      <c r="A283" s="69" t="str">
        <f>CONCATENATE(B283,"-",C283)</f>
        <v>2215-Imbler SD 11</v>
      </c>
      <c r="B283" s="86">
        <v>2215</v>
      </c>
      <c r="C283" s="86" t="s">
        <v>482</v>
      </c>
      <c r="D283" s="86">
        <v>2215</v>
      </c>
      <c r="E283" s="86"/>
      <c r="F283" s="116">
        <v>857.58</v>
      </c>
      <c r="G283" s="116">
        <v>3.1500000000000004</v>
      </c>
      <c r="H283" s="116">
        <v>857.58</v>
      </c>
      <c r="I283" s="116">
        <v>3.1500000000000004</v>
      </c>
    </row>
    <row r="284" spans="1:9" ht="14.25" customHeight="1">
      <c r="A284" s="69" t="str">
        <f>CONCATENATE(B284,"-",E284)</f>
        <v>1079-Imbler Charter School</v>
      </c>
      <c r="B284" s="86">
        <v>1079</v>
      </c>
      <c r="C284" s="86" t="s">
        <v>482</v>
      </c>
      <c r="D284" s="86">
        <v>1079</v>
      </c>
      <c r="E284" s="86" t="s">
        <v>481</v>
      </c>
      <c r="F284" s="116">
        <v>0</v>
      </c>
      <c r="G284" s="116">
        <v>854.43000000000006</v>
      </c>
      <c r="H284" s="116">
        <v>0</v>
      </c>
      <c r="I284" s="116">
        <v>854.43000000000006</v>
      </c>
    </row>
    <row r="285" spans="1:9" ht="14.25" customHeight="1">
      <c r="A285" s="69" t="str">
        <f>CONCATENATE(B285,"-",C285)</f>
        <v>2216-Cove SD 15</v>
      </c>
      <c r="B285" s="86">
        <v>2216</v>
      </c>
      <c r="C285" s="86" t="s">
        <v>415</v>
      </c>
      <c r="D285" s="86">
        <v>2216</v>
      </c>
      <c r="E285" s="86"/>
      <c r="F285" s="116">
        <v>941.79</v>
      </c>
      <c r="G285" s="116">
        <v>0</v>
      </c>
      <c r="H285" s="116">
        <v>941.79</v>
      </c>
      <c r="I285" s="116">
        <v>0</v>
      </c>
    </row>
    <row r="286" spans="1:9" ht="14.25" customHeight="1">
      <c r="A286" s="69" t="str">
        <f>CONCATENATE(B286,"-",E286)</f>
        <v>3434-Cove Charter School</v>
      </c>
      <c r="B286" s="86">
        <v>3434</v>
      </c>
      <c r="C286" s="86" t="s">
        <v>415</v>
      </c>
      <c r="D286" s="86">
        <v>3434</v>
      </c>
      <c r="E286" s="86" t="s">
        <v>414</v>
      </c>
      <c r="F286" s="116">
        <v>0</v>
      </c>
      <c r="G286" s="116">
        <v>941.79</v>
      </c>
      <c r="H286" s="116">
        <v>0</v>
      </c>
      <c r="I286" s="116">
        <v>941.79</v>
      </c>
    </row>
    <row r="287" spans="1:9" ht="14.25" customHeight="1">
      <c r="A287" s="69" t="str">
        <f t="shared" ref="A287:A294" si="61">CONCATENATE(B287,"-",C287)</f>
        <v>2217-Elgin SD 23</v>
      </c>
      <c r="B287" s="86">
        <v>2217</v>
      </c>
      <c r="C287" s="86" t="s">
        <v>441</v>
      </c>
      <c r="D287" s="86">
        <v>2217</v>
      </c>
      <c r="E287" s="86"/>
      <c r="F287" s="116">
        <v>1184.73</v>
      </c>
      <c r="G287" s="116">
        <v>1184.73</v>
      </c>
      <c r="H287" s="116">
        <v>1184.73</v>
      </c>
      <c r="I287" s="116">
        <v>1184.73</v>
      </c>
    </row>
    <row r="288" spans="1:9" ht="14.25" customHeight="1">
      <c r="A288" s="69" t="str">
        <f t="shared" si="61"/>
        <v>2219-Joseph SD 6</v>
      </c>
      <c r="B288" s="86">
        <v>2219</v>
      </c>
      <c r="C288" s="86" t="s">
        <v>495</v>
      </c>
      <c r="D288" s="86">
        <v>2219</v>
      </c>
      <c r="E288" s="86"/>
      <c r="F288" s="116">
        <v>822</v>
      </c>
      <c r="G288" s="116">
        <v>804</v>
      </c>
      <c r="H288" s="116">
        <v>822</v>
      </c>
      <c r="I288" s="116">
        <v>804</v>
      </c>
    </row>
    <row r="289" spans="1:9" ht="14.25" customHeight="1">
      <c r="A289" s="69" t="str">
        <f t="shared" si="61"/>
        <v>2220-Wallowa SD 12</v>
      </c>
      <c r="B289" s="86">
        <v>2220</v>
      </c>
      <c r="C289" s="86" t="s">
        <v>692</v>
      </c>
      <c r="D289" s="86">
        <v>2220</v>
      </c>
      <c r="E289" s="86"/>
      <c r="F289" s="116">
        <v>595.43999999999994</v>
      </c>
      <c r="G289" s="116">
        <v>595.43999999999994</v>
      </c>
      <c r="H289" s="116">
        <v>595.43999999999994</v>
      </c>
      <c r="I289" s="116">
        <v>595.43999999999994</v>
      </c>
    </row>
    <row r="290" spans="1:9" ht="14.25" customHeight="1">
      <c r="A290" s="69" t="str">
        <f t="shared" si="61"/>
        <v>2221-Enterprise SD 21</v>
      </c>
      <c r="B290" s="86">
        <v>2221</v>
      </c>
      <c r="C290" s="86" t="s">
        <v>444</v>
      </c>
      <c r="D290" s="86">
        <v>2221</v>
      </c>
      <c r="E290" s="86"/>
      <c r="F290" s="116">
        <v>1207.8600000000001</v>
      </c>
      <c r="G290" s="116">
        <v>1207.8600000000001</v>
      </c>
      <c r="H290" s="116">
        <v>1207.8600000000001</v>
      </c>
      <c r="I290" s="116">
        <v>1207.8600000000001</v>
      </c>
    </row>
    <row r="291" spans="1:9" ht="14.25" customHeight="1">
      <c r="A291" s="69" t="str">
        <f t="shared" si="61"/>
        <v>2222-Troy SD 54</v>
      </c>
      <c r="B291" s="86">
        <v>2222</v>
      </c>
      <c r="C291" s="86" t="s">
        <v>683</v>
      </c>
      <c r="D291" s="86">
        <v>2222</v>
      </c>
      <c r="E291" s="86"/>
      <c r="F291" s="116">
        <v>6</v>
      </c>
      <c r="G291" s="116">
        <v>6</v>
      </c>
      <c r="H291" s="116">
        <v>6</v>
      </c>
      <c r="I291" s="116">
        <v>6</v>
      </c>
    </row>
    <row r="292" spans="1:9" ht="14.25" customHeight="1">
      <c r="A292" s="69" t="str">
        <f t="shared" si="61"/>
        <v>2225-South Wasco County SD 1</v>
      </c>
      <c r="B292" s="86">
        <v>2225</v>
      </c>
      <c r="C292" s="86" t="s">
        <v>654</v>
      </c>
      <c r="D292" s="86">
        <v>2225</v>
      </c>
      <c r="E292" s="86"/>
      <c r="F292" s="116">
        <v>677.40000000000009</v>
      </c>
      <c r="G292" s="116">
        <v>677.40000000000009</v>
      </c>
      <c r="H292" s="116">
        <v>677.40000000000009</v>
      </c>
      <c r="I292" s="116">
        <v>677.40000000000009</v>
      </c>
    </row>
    <row r="293" spans="1:9" ht="14.25" customHeight="1">
      <c r="A293" s="69" t="str">
        <f t="shared" si="61"/>
        <v>2229-Dufur SD 29</v>
      </c>
      <c r="B293" s="86">
        <v>2229</v>
      </c>
      <c r="C293" s="86" t="s">
        <v>435</v>
      </c>
      <c r="D293" s="86">
        <v>2229</v>
      </c>
      <c r="E293" s="86"/>
      <c r="F293" s="116">
        <v>1060.0500000000002</v>
      </c>
      <c r="G293" s="116">
        <v>1060.0500000000002</v>
      </c>
      <c r="H293" s="116">
        <v>1060.0500000000002</v>
      </c>
      <c r="I293" s="116">
        <v>1060.0500000000002</v>
      </c>
    </row>
    <row r="294" spans="1:9" ht="14.25" customHeight="1">
      <c r="A294" s="69" t="str">
        <f t="shared" si="61"/>
        <v>4131-North Wasco County SD 21</v>
      </c>
      <c r="B294" s="86">
        <v>4131</v>
      </c>
      <c r="C294" s="86" t="s">
        <v>571</v>
      </c>
      <c r="D294" s="86">
        <v>4131</v>
      </c>
      <c r="E294" s="86"/>
      <c r="F294" s="116">
        <v>8284.619999999999</v>
      </c>
      <c r="G294" s="116">
        <v>7663.5300000000007</v>
      </c>
      <c r="H294" s="116">
        <v>8284.619999999999</v>
      </c>
      <c r="I294" s="116">
        <v>7663.5300000000007</v>
      </c>
    </row>
    <row r="295" spans="1:9" ht="14.25" customHeight="1">
      <c r="A295" s="69" t="str">
        <f t="shared" ref="A295:A297" si="62">CONCATENATE(B295,"-",E295)</f>
        <v>1095-Mosier Community School</v>
      </c>
      <c r="B295" s="86">
        <v>1095</v>
      </c>
      <c r="C295" s="86" t="s">
        <v>571</v>
      </c>
      <c r="D295" s="86">
        <v>1095</v>
      </c>
      <c r="E295" s="86" t="s">
        <v>546</v>
      </c>
      <c r="F295" s="116">
        <v>0</v>
      </c>
      <c r="G295" s="116">
        <v>531.24</v>
      </c>
      <c r="H295" s="116">
        <v>0</v>
      </c>
      <c r="I295" s="116">
        <v>531.24</v>
      </c>
    </row>
    <row r="296" spans="1:9" ht="14.25" customHeight="1">
      <c r="A296" s="69" t="str">
        <f t="shared" si="62"/>
        <v>5250-Riverbend Community School</v>
      </c>
      <c r="B296" s="86">
        <v>5250</v>
      </c>
      <c r="C296" s="86" t="s">
        <v>571</v>
      </c>
      <c r="D296" s="86">
        <v>5250</v>
      </c>
      <c r="E296" s="86" t="s">
        <v>623</v>
      </c>
      <c r="F296" s="116">
        <v>0</v>
      </c>
      <c r="G296" s="116">
        <v>89.85</v>
      </c>
      <c r="H296" s="116">
        <v>0</v>
      </c>
      <c r="I296" s="116">
        <v>89.85</v>
      </c>
    </row>
    <row r="297" spans="1:9" ht="14.25" customHeight="1">
      <c r="A297" s="69" t="str">
        <f t="shared" si="62"/>
        <v>5061-Oregon Virtual Education</v>
      </c>
      <c r="B297" s="86">
        <v>5061</v>
      </c>
      <c r="C297" s="86" t="s">
        <v>637</v>
      </c>
      <c r="D297" s="86">
        <v>5061</v>
      </c>
      <c r="E297" s="86" t="s">
        <v>588</v>
      </c>
      <c r="F297" s="116">
        <v>0</v>
      </c>
      <c r="G297" s="116">
        <v>0</v>
      </c>
      <c r="H297" s="116">
        <v>0</v>
      </c>
      <c r="I297" s="116">
        <v>0</v>
      </c>
    </row>
    <row r="298" spans="1:9" ht="14.25" customHeight="1">
      <c r="A298" s="69" t="str">
        <f>CONCATENATE(B298,"-",C298)</f>
        <v>2239-Hillsboro SD 1J</v>
      </c>
      <c r="B298" s="86">
        <v>2239</v>
      </c>
      <c r="C298" s="86" t="s">
        <v>475</v>
      </c>
      <c r="D298" s="86">
        <v>2239</v>
      </c>
      <c r="E298" s="86"/>
      <c r="F298" s="116">
        <v>56469.899999999994</v>
      </c>
      <c r="G298" s="116">
        <v>55684.979999999996</v>
      </c>
      <c r="H298" s="116">
        <v>56469.899999999994</v>
      </c>
      <c r="I298" s="116">
        <v>55684.979999999996</v>
      </c>
    </row>
    <row r="299" spans="1:9" ht="14.25" customHeight="1">
      <c r="A299" s="69" t="str">
        <f>CONCATENATE(B299,"-",E299)</f>
        <v>4206-City View Charter School</v>
      </c>
      <c r="B299" s="86">
        <v>4206</v>
      </c>
      <c r="C299" s="86" t="s">
        <v>475</v>
      </c>
      <c r="D299" s="86">
        <v>4206</v>
      </c>
      <c r="E299" s="86" t="s">
        <v>400</v>
      </c>
      <c r="F299" s="116">
        <v>0</v>
      </c>
      <c r="G299" s="116">
        <v>784.92</v>
      </c>
      <c r="H299" s="116">
        <v>0</v>
      </c>
      <c r="I299" s="116">
        <v>784.92</v>
      </c>
    </row>
    <row r="300" spans="1:9" ht="14.25" customHeight="1">
      <c r="A300" s="69" t="str">
        <f t="shared" ref="A300:A301" si="63">CONCATENATE(B300,"-",C300)</f>
        <v>2240-Banks SD 13</v>
      </c>
      <c r="B300" s="86">
        <v>2240</v>
      </c>
      <c r="C300" s="86" t="s">
        <v>375</v>
      </c>
      <c r="D300" s="86">
        <v>2240</v>
      </c>
      <c r="E300" s="86"/>
      <c r="F300" s="116">
        <v>3024.27</v>
      </c>
      <c r="G300" s="116">
        <v>3024.27</v>
      </c>
      <c r="H300" s="116">
        <v>3024.27</v>
      </c>
      <c r="I300" s="116">
        <v>3024.27</v>
      </c>
    </row>
    <row r="301" spans="1:9" ht="14.25" customHeight="1">
      <c r="A301" s="69" t="str">
        <f t="shared" si="63"/>
        <v>2241-Forest Grove SD 15</v>
      </c>
      <c r="B301" s="86">
        <v>2241</v>
      </c>
      <c r="C301" s="86" t="s">
        <v>451</v>
      </c>
      <c r="D301" s="86">
        <v>2241</v>
      </c>
      <c r="E301" s="86"/>
      <c r="F301" s="116">
        <v>17326.739999999998</v>
      </c>
      <c r="G301" s="116">
        <v>16724.52</v>
      </c>
      <c r="H301" s="116">
        <v>17326.739999999998</v>
      </c>
      <c r="I301" s="116">
        <v>16724.52</v>
      </c>
    </row>
    <row r="302" spans="1:9" ht="14.25" customHeight="1">
      <c r="A302" s="69" t="str">
        <f>CONCATENATE(B302,"-",E302)</f>
        <v>4595-Forest Grove Community School</v>
      </c>
      <c r="B302" s="86">
        <v>4595</v>
      </c>
      <c r="C302" s="86" t="s">
        <v>451</v>
      </c>
      <c r="D302" s="86">
        <v>4595</v>
      </c>
      <c r="E302" s="86" t="s">
        <v>450</v>
      </c>
      <c r="F302" s="116">
        <v>0</v>
      </c>
      <c r="G302" s="116">
        <v>602.22</v>
      </c>
      <c r="H302" s="116">
        <v>0</v>
      </c>
      <c r="I302" s="116">
        <v>602.22</v>
      </c>
    </row>
    <row r="303" spans="1:9" ht="14.25" customHeight="1">
      <c r="A303" s="69" t="str">
        <f>CONCATENATE(B303,"-",C303)</f>
        <v>2242-Tigard-Tualatin SD 23J</v>
      </c>
      <c r="B303" s="86">
        <v>2242</v>
      </c>
      <c r="C303" s="86" t="s">
        <v>679</v>
      </c>
      <c r="D303" s="86">
        <v>2242</v>
      </c>
      <c r="E303" s="86"/>
      <c r="F303" s="116">
        <v>35161.949999999997</v>
      </c>
      <c r="G303" s="116">
        <v>34485.81</v>
      </c>
      <c r="H303" s="116">
        <v>35161.949999999997</v>
      </c>
      <c r="I303" s="116">
        <v>34485.81</v>
      </c>
    </row>
    <row r="304" spans="1:9" ht="14.25" customHeight="1">
      <c r="A304" s="69" t="str">
        <f>CONCATENATE(B304,"-",E304)</f>
        <v>3579-Multi-sensory Instruction Teaching Children Hands-On (MITCH)</v>
      </c>
      <c r="B304" s="86">
        <v>3579</v>
      </c>
      <c r="C304" s="86" t="s">
        <v>679</v>
      </c>
      <c r="D304" s="86">
        <v>3579</v>
      </c>
      <c r="E304" s="86" t="s">
        <v>551</v>
      </c>
      <c r="F304" s="116">
        <v>0</v>
      </c>
      <c r="G304" s="116">
        <v>676.14</v>
      </c>
      <c r="H304" s="116">
        <v>0</v>
      </c>
      <c r="I304" s="116">
        <v>676.14</v>
      </c>
    </row>
    <row r="305" spans="1:9" ht="14.25" customHeight="1">
      <c r="A305" s="69" t="str">
        <f>CONCATENATE(B305,"-",C305)</f>
        <v>2243-Beaverton SD 48J</v>
      </c>
      <c r="B305" s="86">
        <v>2243</v>
      </c>
      <c r="C305" s="86" t="s">
        <v>376</v>
      </c>
      <c r="D305" s="86">
        <v>2243</v>
      </c>
      <c r="E305" s="86"/>
      <c r="F305" s="116">
        <v>117547.47</v>
      </c>
      <c r="G305" s="116">
        <v>115367.61000000002</v>
      </c>
      <c r="H305" s="116">
        <v>117547.47</v>
      </c>
      <c r="I305" s="116">
        <v>115367.61000000002</v>
      </c>
    </row>
    <row r="306" spans="1:9" ht="14.25" customHeight="1">
      <c r="A306" s="69" t="str">
        <f t="shared" ref="A306:A307" si="64">CONCATENATE(B306,"-",E306)</f>
        <v>4805-Arco Iris Spanish Immersion School</v>
      </c>
      <c r="B306" s="86">
        <v>4805</v>
      </c>
      <c r="C306" s="86" t="s">
        <v>376</v>
      </c>
      <c r="D306" s="86">
        <v>4805</v>
      </c>
      <c r="E306" s="86" t="s">
        <v>360</v>
      </c>
      <c r="F306" s="116">
        <v>0</v>
      </c>
      <c r="G306" s="116">
        <v>1193.6100000000001</v>
      </c>
      <c r="H306" s="116">
        <v>0</v>
      </c>
      <c r="I306" s="116">
        <v>1193.6100000000001</v>
      </c>
    </row>
    <row r="307" spans="1:9" ht="14.25" customHeight="1">
      <c r="A307" s="69" t="str">
        <f t="shared" si="64"/>
        <v>4867-Hope Chinese Charter School</v>
      </c>
      <c r="B307" s="86">
        <v>4867</v>
      </c>
      <c r="C307" s="86" t="s">
        <v>376</v>
      </c>
      <c r="D307" s="86">
        <v>4867</v>
      </c>
      <c r="E307" s="86" t="s">
        <v>477</v>
      </c>
      <c r="F307" s="116">
        <v>0</v>
      </c>
      <c r="G307" s="116">
        <v>986.25</v>
      </c>
      <c r="H307" s="116">
        <v>0</v>
      </c>
      <c r="I307" s="116">
        <v>986.25</v>
      </c>
    </row>
    <row r="308" spans="1:9" ht="14.25" customHeight="1">
      <c r="A308" s="69" t="str">
        <f>CONCATENATE(B308,"-",C308)</f>
        <v>2244-Sherwood SD 88J</v>
      </c>
      <c r="B308" s="86">
        <v>2244</v>
      </c>
      <c r="C308" s="86" t="s">
        <v>644</v>
      </c>
      <c r="D308" s="86">
        <v>2244</v>
      </c>
      <c r="E308" s="86"/>
      <c r="F308" s="116">
        <v>14751.96</v>
      </c>
      <c r="G308" s="116">
        <v>14148.329999999998</v>
      </c>
      <c r="H308" s="116">
        <v>14751.96</v>
      </c>
      <c r="I308" s="116">
        <v>14148.329999999998</v>
      </c>
    </row>
    <row r="309" spans="1:9" ht="14.25" customHeight="1">
      <c r="A309" s="69" t="str">
        <f>CONCATENATE(B309,"-",E309)</f>
        <v>4220-Sherwood Charter School</v>
      </c>
      <c r="B309" s="86">
        <v>4220</v>
      </c>
      <c r="C309" s="86" t="s">
        <v>644</v>
      </c>
      <c r="D309" s="86">
        <v>4220</v>
      </c>
      <c r="E309" s="86" t="s">
        <v>643</v>
      </c>
      <c r="F309" s="116">
        <v>0</v>
      </c>
      <c r="G309" s="116">
        <v>603.63</v>
      </c>
      <c r="H309" s="116">
        <v>0</v>
      </c>
      <c r="I309" s="116">
        <v>603.63</v>
      </c>
    </row>
    <row r="310" spans="1:9" ht="14.25" customHeight="1">
      <c r="A310" s="69" t="str">
        <f t="shared" ref="A310:A312" si="65">CONCATENATE(B310,"-",C310)</f>
        <v>2245-Gaston SD 511J</v>
      </c>
      <c r="B310" s="86">
        <v>2245</v>
      </c>
      <c r="C310" s="86" t="s">
        <v>457</v>
      </c>
      <c r="D310" s="86">
        <v>2245</v>
      </c>
      <c r="E310" s="86"/>
      <c r="F310" s="116">
        <v>1474.26</v>
      </c>
      <c r="G310" s="116">
        <v>1474.26</v>
      </c>
      <c r="H310" s="116">
        <v>1474.26</v>
      </c>
      <c r="I310" s="116">
        <v>1474.26</v>
      </c>
    </row>
    <row r="311" spans="1:9" ht="14.25" customHeight="1">
      <c r="A311" s="69" t="str">
        <f t="shared" si="65"/>
        <v>2247-Spray SD 1</v>
      </c>
      <c r="B311" s="86">
        <v>2247</v>
      </c>
      <c r="C311" s="86" t="s">
        <v>656</v>
      </c>
      <c r="D311" s="86">
        <v>2247</v>
      </c>
      <c r="E311" s="86"/>
      <c r="F311" s="116">
        <v>196.44</v>
      </c>
      <c r="G311" s="116">
        <v>196.44</v>
      </c>
      <c r="H311" s="116">
        <v>196.44</v>
      </c>
      <c r="I311" s="116">
        <v>196.44</v>
      </c>
    </row>
    <row r="312" spans="1:9" ht="14.25" customHeight="1">
      <c r="A312" s="69" t="str">
        <f t="shared" si="65"/>
        <v>2248-Fossil SD 21J</v>
      </c>
      <c r="B312" s="86">
        <v>2248</v>
      </c>
      <c r="C312" s="86" t="s">
        <v>453</v>
      </c>
      <c r="D312" s="86">
        <v>2248</v>
      </c>
      <c r="E312" s="86"/>
      <c r="F312" s="116">
        <v>4283.28</v>
      </c>
      <c r="G312" s="116">
        <v>0</v>
      </c>
      <c r="H312" s="116">
        <v>4283.28</v>
      </c>
      <c r="I312" s="116">
        <v>0</v>
      </c>
    </row>
    <row r="313" spans="1:9" ht="14.25" customHeight="1">
      <c r="A313" s="69" t="str">
        <f>CONCATENATE(B313,"-",E313)</f>
        <v>1205-Fossil Charter School</v>
      </c>
      <c r="B313" s="86">
        <v>1205</v>
      </c>
      <c r="C313" s="86" t="s">
        <v>453</v>
      </c>
      <c r="D313" s="86">
        <v>1205</v>
      </c>
      <c r="E313" s="86" t="s">
        <v>452</v>
      </c>
      <c r="F313" s="116">
        <v>0</v>
      </c>
      <c r="G313" s="116">
        <v>4283.28</v>
      </c>
      <c r="H313" s="116">
        <v>0</v>
      </c>
      <c r="I313" s="116">
        <v>4283.28</v>
      </c>
    </row>
    <row r="314" spans="1:9" ht="14.25" customHeight="1">
      <c r="A314" s="69" t="str">
        <f>CONCATENATE(B314,"-",C314)</f>
        <v>2249-Mitchell SD 55</v>
      </c>
      <c r="B314" s="86">
        <v>2249</v>
      </c>
      <c r="C314" s="86" t="s">
        <v>538</v>
      </c>
      <c r="D314" s="86">
        <v>2249</v>
      </c>
      <c r="E314" s="86"/>
      <c r="F314" s="116">
        <v>3591.69</v>
      </c>
      <c r="G314" s="116">
        <v>120</v>
      </c>
      <c r="H314" s="116">
        <v>3591.69</v>
      </c>
      <c r="I314" s="116">
        <v>120</v>
      </c>
    </row>
    <row r="315" spans="1:9" ht="14.25" customHeight="1">
      <c r="A315" s="69" t="str">
        <f t="shared" ref="A315:A317" si="66">CONCATENATE(B315,"-",E315)</f>
        <v>5150-Insight School of Oregon Painted Hills</v>
      </c>
      <c r="B315" s="86">
        <v>5150</v>
      </c>
      <c r="C315" s="86" t="s">
        <v>538</v>
      </c>
      <c r="D315" s="86">
        <v>5150</v>
      </c>
      <c r="E315" s="86" t="s">
        <v>484</v>
      </c>
      <c r="F315" s="116">
        <v>0</v>
      </c>
      <c r="G315" s="116">
        <v>747.93000000000006</v>
      </c>
      <c r="H315" s="116">
        <v>0</v>
      </c>
      <c r="I315" s="116">
        <v>747.93000000000006</v>
      </c>
    </row>
    <row r="316" spans="1:9" ht="14.25" customHeight="1">
      <c r="A316" s="69" t="str">
        <f t="shared" si="66"/>
        <v>5440-Cascade Virtual Academy</v>
      </c>
      <c r="B316" s="86">
        <v>5440</v>
      </c>
      <c r="C316" s="86" t="s">
        <v>538</v>
      </c>
      <c r="D316" s="86">
        <v>5440</v>
      </c>
      <c r="E316" s="86" t="s">
        <v>392</v>
      </c>
      <c r="F316" s="116">
        <v>0</v>
      </c>
      <c r="G316" s="116">
        <v>2361.1499999999996</v>
      </c>
      <c r="H316" s="116">
        <v>0</v>
      </c>
      <c r="I316" s="116">
        <v>2361.1499999999996</v>
      </c>
    </row>
    <row r="317" spans="1:9" ht="14.25" customHeight="1">
      <c r="A317" s="69" t="str">
        <f t="shared" si="66"/>
        <v>5441-Destinations Career Academy of Oregon</v>
      </c>
      <c r="B317" s="86">
        <v>5441</v>
      </c>
      <c r="C317" s="86" t="s">
        <v>538</v>
      </c>
      <c r="D317" s="86">
        <v>5441</v>
      </c>
      <c r="E317" s="86" t="s">
        <v>427</v>
      </c>
      <c r="F317" s="116">
        <v>0</v>
      </c>
      <c r="G317" s="116">
        <v>362.61</v>
      </c>
      <c r="H317" s="116">
        <v>0</v>
      </c>
      <c r="I317" s="116">
        <v>362.61</v>
      </c>
    </row>
    <row r="318" spans="1:9" ht="14.25" customHeight="1">
      <c r="A318" s="69" t="str">
        <f t="shared" ref="A318:A319" si="67">CONCATENATE(B318,"-",C318)</f>
        <v>2251-Yamhill Carlton SD 1</v>
      </c>
      <c r="B318" s="86">
        <v>2251</v>
      </c>
      <c r="C318" s="86" t="s">
        <v>705</v>
      </c>
      <c r="D318" s="86">
        <v>2251</v>
      </c>
      <c r="E318" s="86"/>
      <c r="F318" s="116">
        <v>3052.4700000000003</v>
      </c>
      <c r="G318" s="116">
        <v>3052.4700000000003</v>
      </c>
      <c r="H318" s="116">
        <v>3052.4700000000003</v>
      </c>
      <c r="I318" s="116">
        <v>3052.4700000000003</v>
      </c>
    </row>
    <row r="319" spans="1:9" ht="14.25" customHeight="1">
      <c r="A319" s="69" t="str">
        <f t="shared" si="67"/>
        <v>2252-Amity SD 4J</v>
      </c>
      <c r="B319" s="86">
        <v>2252</v>
      </c>
      <c r="C319" s="86" t="s">
        <v>357</v>
      </c>
      <c r="D319" s="86">
        <v>2252</v>
      </c>
      <c r="E319" s="86"/>
      <c r="F319" s="116">
        <v>2246.94</v>
      </c>
      <c r="G319" s="116">
        <v>2172.2400000000002</v>
      </c>
      <c r="H319" s="116">
        <v>2246.94</v>
      </c>
      <c r="I319" s="116">
        <v>2172.2400000000002</v>
      </c>
    </row>
    <row r="320" spans="1:9" ht="14.25" customHeight="1">
      <c r="A320" s="69" t="str">
        <f>CONCATENATE(B320,"-",E320)</f>
        <v>4505-Eola Hills Charter School</v>
      </c>
      <c r="B320" s="86">
        <v>4505</v>
      </c>
      <c r="C320" s="86" t="s">
        <v>357</v>
      </c>
      <c r="D320" s="86">
        <v>4505</v>
      </c>
      <c r="E320" s="86" t="s">
        <v>445</v>
      </c>
      <c r="F320" s="116">
        <v>0</v>
      </c>
      <c r="G320" s="116">
        <v>74.699999999999989</v>
      </c>
      <c r="H320" s="116">
        <v>0</v>
      </c>
      <c r="I320" s="116">
        <v>74.699999999999989</v>
      </c>
    </row>
    <row r="321" spans="1:9" ht="14.25" customHeight="1">
      <c r="A321" s="69" t="str">
        <f t="shared" ref="A321:A325" si="68">CONCATENATE(B321,"-",C321)</f>
        <v>2253-Dayton SD 8</v>
      </c>
      <c r="B321" s="86">
        <v>2253</v>
      </c>
      <c r="C321" s="86" t="s">
        <v>424</v>
      </c>
      <c r="D321" s="86">
        <v>2253</v>
      </c>
      <c r="E321" s="86"/>
      <c r="F321" s="116">
        <v>2697.21</v>
      </c>
      <c r="G321" s="116">
        <v>2697.21</v>
      </c>
      <c r="H321" s="116">
        <v>2697.21</v>
      </c>
      <c r="I321" s="116">
        <v>2697.21</v>
      </c>
    </row>
    <row r="322" spans="1:9" ht="14.25" customHeight="1">
      <c r="A322" s="69" t="str">
        <f t="shared" si="68"/>
        <v>2254-Newberg SD 29J</v>
      </c>
      <c r="B322" s="86">
        <v>2254</v>
      </c>
      <c r="C322" s="86" t="s">
        <v>558</v>
      </c>
      <c r="D322" s="86">
        <v>2254</v>
      </c>
      <c r="E322" s="86"/>
      <c r="F322" s="116">
        <v>12924.57</v>
      </c>
      <c r="G322" s="116">
        <v>12924.57</v>
      </c>
      <c r="H322" s="116">
        <v>12924.57</v>
      </c>
      <c r="I322" s="116">
        <v>12924.57</v>
      </c>
    </row>
    <row r="323" spans="1:9" ht="14.25" customHeight="1">
      <c r="A323" s="69" t="str">
        <f t="shared" si="68"/>
        <v>2255-Willamina SD 30J</v>
      </c>
      <c r="B323" s="86">
        <v>2255</v>
      </c>
      <c r="C323" s="86" t="s">
        <v>698</v>
      </c>
      <c r="D323" s="86">
        <v>2255</v>
      </c>
      <c r="E323" s="86"/>
      <c r="F323" s="116">
        <v>2565.27</v>
      </c>
      <c r="G323" s="116">
        <v>2565.27</v>
      </c>
      <c r="H323" s="116">
        <v>2565.27</v>
      </c>
      <c r="I323" s="116">
        <v>2565.27</v>
      </c>
    </row>
    <row r="324" spans="1:9" ht="14.25" customHeight="1">
      <c r="A324" s="69" t="str">
        <f t="shared" si="68"/>
        <v>2256-McMinnville SD 40</v>
      </c>
      <c r="B324" s="86">
        <v>2256</v>
      </c>
      <c r="C324" s="86" t="s">
        <v>532</v>
      </c>
      <c r="D324" s="86">
        <v>2256</v>
      </c>
      <c r="E324" s="86"/>
      <c r="F324" s="116">
        <v>19288.23</v>
      </c>
      <c r="G324" s="116">
        <v>19288.23</v>
      </c>
      <c r="H324" s="116">
        <v>19288.23</v>
      </c>
      <c r="I324" s="116">
        <v>19288.23</v>
      </c>
    </row>
    <row r="325" spans="1:9" ht="14.25" customHeight="1">
      <c r="A325" s="69" t="str">
        <f t="shared" si="68"/>
        <v>2257-Sheridan SD 48J</v>
      </c>
      <c r="B325" s="86">
        <v>2257</v>
      </c>
      <c r="C325" s="86" t="s">
        <v>641</v>
      </c>
      <c r="D325" s="86">
        <v>2257</v>
      </c>
      <c r="E325" s="86"/>
      <c r="F325" s="116">
        <v>2732.61</v>
      </c>
      <c r="G325" s="116">
        <v>2093.46</v>
      </c>
      <c r="H325" s="116">
        <v>2732.61</v>
      </c>
      <c r="I325" s="116">
        <v>2093.46</v>
      </c>
    </row>
    <row r="326" spans="1:9" ht="14.25" customHeight="1">
      <c r="A326" s="69" t="str">
        <f t="shared" ref="A326:A327" si="69">CONCATENATE(B326,"-",E326)</f>
        <v>2728-Sheridan Japanese School</v>
      </c>
      <c r="B326" s="86">
        <v>2728</v>
      </c>
      <c r="C326" s="86" t="s">
        <v>641</v>
      </c>
      <c r="D326" s="86">
        <v>2728</v>
      </c>
      <c r="E326" s="86" t="s">
        <v>640</v>
      </c>
      <c r="F326" s="116">
        <v>0</v>
      </c>
      <c r="G326" s="116">
        <v>162.57</v>
      </c>
      <c r="H326" s="116">
        <v>0</v>
      </c>
      <c r="I326" s="116">
        <v>162.57</v>
      </c>
    </row>
    <row r="327" spans="1:9" ht="14.25" customHeight="1">
      <c r="A327" s="69" t="str">
        <f t="shared" si="69"/>
        <v>4833-Sheridan AllPrep Academy</v>
      </c>
      <c r="B327" s="86">
        <v>4833</v>
      </c>
      <c r="C327" s="86" t="s">
        <v>641</v>
      </c>
      <c r="D327" s="86">
        <v>4833</v>
      </c>
      <c r="E327" s="86" t="s">
        <v>639</v>
      </c>
      <c r="F327" s="116">
        <v>0</v>
      </c>
      <c r="G327" s="116">
        <v>476.58000000000004</v>
      </c>
      <c r="H327" s="116">
        <v>0</v>
      </c>
      <c r="I327" s="116">
        <v>476.58000000000004</v>
      </c>
    </row>
    <row r="328" spans="1:9" ht="14.25" customHeight="1">
      <c r="F328" s="117"/>
      <c r="G328" s="117"/>
      <c r="H328" s="117"/>
      <c r="I328" s="117"/>
    </row>
    <row r="329" spans="1:9" ht="14.25" customHeight="1">
      <c r="F329" s="117"/>
      <c r="G329" s="117"/>
      <c r="H329" s="117"/>
      <c r="I329" s="117"/>
    </row>
    <row r="330" spans="1:9" ht="14.25" customHeight="1">
      <c r="F330" s="117"/>
      <c r="G330" s="117"/>
      <c r="H330" s="117"/>
      <c r="I330" s="117"/>
    </row>
    <row r="331" spans="1:9" ht="14.25" customHeight="1">
      <c r="F331" s="117"/>
      <c r="G331" s="117"/>
      <c r="H331" s="117"/>
      <c r="I331" s="117"/>
    </row>
    <row r="332" spans="1:9" ht="14.25" customHeight="1">
      <c r="F332" s="117"/>
      <c r="G332" s="117"/>
      <c r="H332" s="117"/>
      <c r="I332" s="117"/>
    </row>
    <row r="333" spans="1:9" ht="14.25" customHeight="1">
      <c r="F333" s="117"/>
      <c r="G333" s="117"/>
      <c r="H333" s="117"/>
      <c r="I333" s="117"/>
    </row>
    <row r="334" spans="1:9" ht="14.25" customHeight="1">
      <c r="F334" s="117"/>
      <c r="G334" s="117"/>
      <c r="H334" s="117"/>
      <c r="I334" s="117"/>
    </row>
    <row r="335" spans="1:9" ht="14.25" customHeight="1">
      <c r="F335" s="117"/>
      <c r="G335" s="117"/>
      <c r="H335" s="117"/>
      <c r="I335" s="117"/>
    </row>
    <row r="336" spans="1:9" ht="14.25" customHeight="1">
      <c r="F336" s="117"/>
      <c r="G336" s="117"/>
      <c r="H336" s="117"/>
      <c r="I336" s="117"/>
    </row>
    <row r="337" spans="6:9" ht="14.25" customHeight="1">
      <c r="F337" s="117"/>
      <c r="G337" s="117"/>
      <c r="H337" s="117"/>
      <c r="I337" s="117"/>
    </row>
    <row r="338" spans="6:9" ht="14.25" customHeight="1">
      <c r="F338" s="117"/>
      <c r="G338" s="117"/>
      <c r="H338" s="117"/>
      <c r="I338" s="117"/>
    </row>
    <row r="339" spans="6:9" ht="14.25" customHeight="1">
      <c r="F339" s="117"/>
      <c r="G339" s="117"/>
      <c r="H339" s="117"/>
      <c r="I339" s="117"/>
    </row>
    <row r="340" spans="6:9" ht="14.25" customHeight="1">
      <c r="F340" s="117"/>
      <c r="G340" s="117"/>
      <c r="H340" s="117"/>
      <c r="I340" s="117"/>
    </row>
    <row r="341" spans="6:9" ht="14.25" customHeight="1">
      <c r="F341" s="117"/>
      <c r="G341" s="117"/>
      <c r="H341" s="117"/>
      <c r="I341" s="117"/>
    </row>
    <row r="342" spans="6:9" ht="14.25" customHeight="1">
      <c r="F342" s="117"/>
      <c r="G342" s="117"/>
      <c r="H342" s="117"/>
      <c r="I342" s="117"/>
    </row>
    <row r="343" spans="6:9" ht="14.25" customHeight="1">
      <c r="F343" s="117"/>
      <c r="G343" s="117"/>
      <c r="H343" s="117"/>
      <c r="I343" s="117"/>
    </row>
    <row r="344" spans="6:9" ht="14.25" customHeight="1">
      <c r="F344" s="117"/>
      <c r="G344" s="117"/>
      <c r="H344" s="117"/>
      <c r="I344" s="117"/>
    </row>
    <row r="345" spans="6:9" ht="14.25" customHeight="1">
      <c r="F345" s="117"/>
      <c r="G345" s="117"/>
      <c r="H345" s="117"/>
      <c r="I345" s="117"/>
    </row>
    <row r="346" spans="6:9" ht="14.25" customHeight="1">
      <c r="F346" s="117"/>
      <c r="G346" s="117"/>
      <c r="H346" s="117"/>
      <c r="I346" s="117"/>
    </row>
    <row r="347" spans="6:9" ht="14.25" customHeight="1">
      <c r="F347" s="117"/>
      <c r="G347" s="117"/>
      <c r="H347" s="117"/>
      <c r="I347" s="117"/>
    </row>
    <row r="348" spans="6:9" ht="14.25" customHeight="1">
      <c r="F348" s="117"/>
      <c r="G348" s="117"/>
      <c r="H348" s="117"/>
      <c r="I348" s="117"/>
    </row>
    <row r="349" spans="6:9" ht="14.25" customHeight="1">
      <c r="F349" s="117"/>
      <c r="G349" s="117"/>
      <c r="H349" s="117"/>
      <c r="I349" s="117"/>
    </row>
    <row r="350" spans="6:9" ht="14.25" customHeight="1">
      <c r="F350" s="117"/>
      <c r="G350" s="117"/>
      <c r="H350" s="117"/>
      <c r="I350" s="117"/>
    </row>
    <row r="351" spans="6:9" ht="14.25" customHeight="1">
      <c r="F351" s="117"/>
      <c r="G351" s="117"/>
      <c r="H351" s="117"/>
      <c r="I351" s="117"/>
    </row>
    <row r="352" spans="6:9" ht="14.25" customHeight="1">
      <c r="F352" s="117"/>
      <c r="G352" s="117"/>
      <c r="H352" s="117"/>
      <c r="I352" s="117"/>
    </row>
    <row r="353" spans="6:9" ht="14.25" customHeight="1">
      <c r="F353" s="117"/>
      <c r="G353" s="117"/>
      <c r="H353" s="117"/>
      <c r="I353" s="117"/>
    </row>
    <row r="354" spans="6:9" ht="14.25" customHeight="1">
      <c r="F354" s="117"/>
      <c r="G354" s="117"/>
      <c r="H354" s="117"/>
      <c r="I354" s="117"/>
    </row>
    <row r="355" spans="6:9" ht="14.25" customHeight="1">
      <c r="F355" s="117"/>
      <c r="G355" s="117"/>
      <c r="H355" s="117"/>
      <c r="I355" s="117"/>
    </row>
    <row r="356" spans="6:9" ht="14.25" customHeight="1">
      <c r="F356" s="117"/>
      <c r="G356" s="117"/>
      <c r="H356" s="117"/>
      <c r="I356" s="117"/>
    </row>
    <row r="357" spans="6:9" ht="14.25" customHeight="1">
      <c r="F357" s="117"/>
      <c r="G357" s="117"/>
      <c r="H357" s="117"/>
      <c r="I357" s="117"/>
    </row>
    <row r="358" spans="6:9" ht="14.25" customHeight="1">
      <c r="F358" s="117"/>
      <c r="G358" s="117"/>
      <c r="H358" s="117"/>
      <c r="I358" s="117"/>
    </row>
    <row r="359" spans="6:9" ht="14.25" customHeight="1">
      <c r="F359" s="117"/>
      <c r="G359" s="117"/>
      <c r="H359" s="117"/>
      <c r="I359" s="117"/>
    </row>
    <row r="360" spans="6:9" ht="14.25" customHeight="1">
      <c r="F360" s="117"/>
      <c r="G360" s="117"/>
      <c r="H360" s="117"/>
      <c r="I360" s="117"/>
    </row>
    <row r="361" spans="6:9" ht="14.25" customHeight="1">
      <c r="F361" s="117"/>
      <c r="G361" s="117"/>
      <c r="H361" s="117"/>
      <c r="I361" s="117"/>
    </row>
    <row r="362" spans="6:9" ht="14.25" customHeight="1">
      <c r="F362" s="117"/>
      <c r="G362" s="117"/>
      <c r="H362" s="117"/>
      <c r="I362" s="117"/>
    </row>
    <row r="363" spans="6:9" ht="14.25" customHeight="1">
      <c r="F363" s="117"/>
      <c r="G363" s="117"/>
      <c r="H363" s="117"/>
      <c r="I363" s="117"/>
    </row>
    <row r="364" spans="6:9" ht="14.25" customHeight="1">
      <c r="F364" s="117"/>
      <c r="G364" s="117"/>
      <c r="H364" s="117"/>
      <c r="I364" s="117"/>
    </row>
    <row r="365" spans="6:9" ht="14.25" customHeight="1">
      <c r="F365" s="117"/>
      <c r="G365" s="117"/>
      <c r="H365" s="117"/>
      <c r="I365" s="117"/>
    </row>
    <row r="366" spans="6:9" ht="14.25" customHeight="1">
      <c r="F366" s="117"/>
      <c r="G366" s="117"/>
      <c r="H366" s="117"/>
      <c r="I366" s="117"/>
    </row>
    <row r="367" spans="6:9" ht="14.25" customHeight="1">
      <c r="F367" s="117"/>
      <c r="G367" s="117"/>
      <c r="H367" s="117"/>
      <c r="I367" s="117"/>
    </row>
    <row r="368" spans="6:9" ht="14.25" customHeight="1">
      <c r="F368" s="117"/>
      <c r="G368" s="117"/>
      <c r="H368" s="117"/>
      <c r="I368" s="117"/>
    </row>
    <row r="369" spans="6:9" ht="14.25" customHeight="1">
      <c r="F369" s="117"/>
      <c r="G369" s="117"/>
      <c r="H369" s="117"/>
      <c r="I369" s="117"/>
    </row>
    <row r="370" spans="6:9" ht="14.25" customHeight="1">
      <c r="F370" s="117"/>
      <c r="G370" s="117"/>
      <c r="H370" s="117"/>
      <c r="I370" s="117"/>
    </row>
    <row r="371" spans="6:9" ht="14.25" customHeight="1">
      <c r="F371" s="117"/>
      <c r="G371" s="117"/>
      <c r="H371" s="117"/>
      <c r="I371" s="117"/>
    </row>
    <row r="372" spans="6:9" ht="14.25" customHeight="1">
      <c r="F372" s="117"/>
      <c r="G372" s="117"/>
      <c r="H372" s="117"/>
      <c r="I372" s="117"/>
    </row>
    <row r="373" spans="6:9" ht="14.25" customHeight="1">
      <c r="F373" s="117"/>
      <c r="G373" s="117"/>
      <c r="H373" s="117"/>
      <c r="I373" s="117"/>
    </row>
    <row r="374" spans="6:9" ht="14.25" customHeight="1">
      <c r="F374" s="117"/>
      <c r="G374" s="117"/>
      <c r="H374" s="117"/>
      <c r="I374" s="117"/>
    </row>
    <row r="375" spans="6:9" ht="14.25" customHeight="1">
      <c r="F375" s="117"/>
      <c r="G375" s="117"/>
      <c r="H375" s="117"/>
      <c r="I375" s="117"/>
    </row>
    <row r="376" spans="6:9" ht="14.25" customHeight="1">
      <c r="F376" s="117"/>
      <c r="G376" s="117"/>
      <c r="H376" s="117"/>
      <c r="I376" s="117"/>
    </row>
    <row r="377" spans="6:9" ht="14.25" customHeight="1">
      <c r="F377" s="117"/>
      <c r="G377" s="117"/>
      <c r="H377" s="117"/>
      <c r="I377" s="117"/>
    </row>
    <row r="378" spans="6:9" ht="14.25" customHeight="1">
      <c r="F378" s="117"/>
      <c r="G378" s="117"/>
      <c r="H378" s="117"/>
      <c r="I378" s="117"/>
    </row>
    <row r="379" spans="6:9" ht="14.25" customHeight="1">
      <c r="F379" s="117"/>
      <c r="G379" s="117"/>
      <c r="H379" s="117"/>
      <c r="I379" s="117"/>
    </row>
    <row r="380" spans="6:9" ht="14.25" customHeight="1">
      <c r="F380" s="117"/>
      <c r="G380" s="117"/>
      <c r="H380" s="117"/>
      <c r="I380" s="117"/>
    </row>
    <row r="381" spans="6:9" ht="14.25" customHeight="1">
      <c r="F381" s="117"/>
      <c r="G381" s="117"/>
      <c r="H381" s="117"/>
      <c r="I381" s="117"/>
    </row>
    <row r="382" spans="6:9" ht="14.25" customHeight="1">
      <c r="F382" s="117"/>
      <c r="G382" s="117"/>
      <c r="H382" s="117"/>
      <c r="I382" s="117"/>
    </row>
    <row r="383" spans="6:9" ht="14.25" customHeight="1">
      <c r="F383" s="117"/>
      <c r="G383" s="117"/>
      <c r="H383" s="117"/>
      <c r="I383" s="117"/>
    </row>
    <row r="384" spans="6:9" ht="14.25" customHeight="1">
      <c r="F384" s="117"/>
      <c r="G384" s="117"/>
      <c r="H384" s="117"/>
      <c r="I384" s="117"/>
    </row>
    <row r="385" spans="6:9" ht="14.25" customHeight="1">
      <c r="F385" s="117"/>
      <c r="G385" s="117"/>
      <c r="H385" s="117"/>
      <c r="I385" s="117"/>
    </row>
    <row r="386" spans="6:9" ht="14.25" customHeight="1">
      <c r="F386" s="117"/>
      <c r="G386" s="117"/>
      <c r="H386" s="117"/>
      <c r="I386" s="117"/>
    </row>
    <row r="387" spans="6:9" ht="14.25" customHeight="1">
      <c r="F387" s="117"/>
      <c r="G387" s="117"/>
      <c r="H387" s="117"/>
      <c r="I387" s="117"/>
    </row>
    <row r="388" spans="6:9" ht="14.25" customHeight="1">
      <c r="F388" s="117"/>
      <c r="G388" s="117"/>
      <c r="H388" s="117"/>
      <c r="I388" s="117"/>
    </row>
    <row r="389" spans="6:9" ht="14.25" customHeight="1">
      <c r="F389" s="117"/>
      <c r="G389" s="117"/>
      <c r="H389" s="117"/>
      <c r="I389" s="117"/>
    </row>
    <row r="390" spans="6:9" ht="14.25" customHeight="1">
      <c r="F390" s="117"/>
      <c r="G390" s="117"/>
      <c r="H390" s="117"/>
      <c r="I390" s="117"/>
    </row>
    <row r="391" spans="6:9" ht="14.25" customHeight="1">
      <c r="F391" s="117"/>
      <c r="G391" s="117"/>
      <c r="H391" s="117"/>
      <c r="I391" s="117"/>
    </row>
    <row r="392" spans="6:9" ht="14.25" customHeight="1">
      <c r="F392" s="117"/>
      <c r="G392" s="117"/>
      <c r="H392" s="117"/>
      <c r="I392" s="117"/>
    </row>
    <row r="393" spans="6:9" ht="14.25" customHeight="1">
      <c r="F393" s="117"/>
      <c r="G393" s="117"/>
      <c r="H393" s="117"/>
      <c r="I393" s="117"/>
    </row>
    <row r="394" spans="6:9" ht="14.25" customHeight="1">
      <c r="F394" s="117"/>
      <c r="G394" s="117"/>
      <c r="H394" s="117"/>
      <c r="I394" s="117"/>
    </row>
    <row r="395" spans="6:9" ht="14.25" customHeight="1">
      <c r="F395" s="117"/>
      <c r="G395" s="117"/>
      <c r="H395" s="117"/>
      <c r="I395" s="117"/>
    </row>
    <row r="396" spans="6:9" ht="14.25" customHeight="1">
      <c r="F396" s="117"/>
      <c r="G396" s="117"/>
      <c r="H396" s="117"/>
      <c r="I396" s="117"/>
    </row>
    <row r="397" spans="6:9" ht="14.25" customHeight="1">
      <c r="F397" s="117"/>
      <c r="G397" s="117"/>
      <c r="H397" s="117"/>
      <c r="I397" s="117"/>
    </row>
    <row r="398" spans="6:9" ht="14.25" customHeight="1">
      <c r="F398" s="117"/>
      <c r="G398" s="117"/>
      <c r="H398" s="117"/>
      <c r="I398" s="117"/>
    </row>
    <row r="399" spans="6:9" ht="14.25" customHeight="1">
      <c r="F399" s="117"/>
      <c r="G399" s="117"/>
      <c r="H399" s="117"/>
      <c r="I399" s="117"/>
    </row>
    <row r="400" spans="6:9" ht="14.25" customHeight="1">
      <c r="F400" s="117"/>
      <c r="G400" s="117"/>
      <c r="H400" s="117"/>
      <c r="I400" s="117"/>
    </row>
    <row r="401" spans="6:9" ht="14.25" customHeight="1">
      <c r="F401" s="117"/>
      <c r="G401" s="117"/>
      <c r="H401" s="117"/>
      <c r="I401" s="117"/>
    </row>
    <row r="402" spans="6:9" ht="14.25" customHeight="1">
      <c r="F402" s="117"/>
      <c r="G402" s="117"/>
      <c r="H402" s="117"/>
      <c r="I402" s="117"/>
    </row>
    <row r="403" spans="6:9" ht="14.25" customHeight="1">
      <c r="F403" s="117"/>
      <c r="G403" s="117"/>
      <c r="H403" s="117"/>
      <c r="I403" s="117"/>
    </row>
    <row r="404" spans="6:9" ht="14.25" customHeight="1">
      <c r="F404" s="117"/>
      <c r="G404" s="117"/>
      <c r="H404" s="117"/>
      <c r="I404" s="117"/>
    </row>
    <row r="405" spans="6:9" ht="14.25" customHeight="1">
      <c r="F405" s="117"/>
      <c r="G405" s="117"/>
      <c r="H405" s="117"/>
      <c r="I405" s="117"/>
    </row>
    <row r="406" spans="6:9" ht="14.25" customHeight="1">
      <c r="F406" s="117"/>
      <c r="G406" s="117"/>
      <c r="H406" s="117"/>
      <c r="I406" s="117"/>
    </row>
    <row r="407" spans="6:9" ht="14.25" customHeight="1">
      <c r="F407" s="117"/>
      <c r="G407" s="117"/>
      <c r="H407" s="117"/>
      <c r="I407" s="117"/>
    </row>
    <row r="408" spans="6:9" ht="14.25" customHeight="1">
      <c r="F408" s="117"/>
      <c r="G408" s="117"/>
      <c r="H408" s="117"/>
      <c r="I408" s="117"/>
    </row>
    <row r="409" spans="6:9" ht="14.25" customHeight="1">
      <c r="F409" s="117"/>
      <c r="G409" s="117"/>
      <c r="H409" s="117"/>
      <c r="I409" s="117"/>
    </row>
    <row r="410" spans="6:9" ht="14.25" customHeight="1">
      <c r="F410" s="117"/>
      <c r="G410" s="117"/>
      <c r="H410" s="117"/>
      <c r="I410" s="117"/>
    </row>
    <row r="411" spans="6:9" ht="14.25" customHeight="1">
      <c r="F411" s="117"/>
      <c r="G411" s="117"/>
      <c r="H411" s="117"/>
      <c r="I411" s="117"/>
    </row>
    <row r="412" spans="6:9" ht="14.25" customHeight="1">
      <c r="F412" s="117"/>
      <c r="G412" s="117"/>
      <c r="H412" s="117"/>
      <c r="I412" s="117"/>
    </row>
    <row r="413" spans="6:9" ht="14.25" customHeight="1">
      <c r="F413" s="117"/>
      <c r="G413" s="117"/>
      <c r="H413" s="117"/>
      <c r="I413" s="117"/>
    </row>
    <row r="414" spans="6:9" ht="14.25" customHeight="1">
      <c r="F414" s="117"/>
      <c r="G414" s="117"/>
      <c r="H414" s="117"/>
      <c r="I414" s="117"/>
    </row>
    <row r="415" spans="6:9" ht="14.25" customHeight="1">
      <c r="F415" s="117"/>
      <c r="G415" s="117"/>
      <c r="H415" s="117"/>
      <c r="I415" s="117"/>
    </row>
    <row r="416" spans="6:9" ht="14.25" customHeight="1">
      <c r="F416" s="117"/>
      <c r="G416" s="117"/>
      <c r="H416" s="117"/>
      <c r="I416" s="117"/>
    </row>
    <row r="417" spans="6:9" ht="14.25" customHeight="1">
      <c r="F417" s="117"/>
      <c r="G417" s="117"/>
      <c r="H417" s="117"/>
      <c r="I417" s="117"/>
    </row>
    <row r="418" spans="6:9" ht="14.25" customHeight="1">
      <c r="F418" s="117"/>
      <c r="G418" s="117"/>
      <c r="H418" s="117"/>
      <c r="I418" s="117"/>
    </row>
    <row r="419" spans="6:9" ht="14.25" customHeight="1">
      <c r="F419" s="117"/>
      <c r="G419" s="117"/>
      <c r="H419" s="117"/>
      <c r="I419" s="117"/>
    </row>
    <row r="420" spans="6:9" ht="14.25" customHeight="1">
      <c r="F420" s="117"/>
      <c r="G420" s="117"/>
      <c r="H420" s="117"/>
      <c r="I420" s="117"/>
    </row>
    <row r="421" spans="6:9" ht="14.25" customHeight="1">
      <c r="F421" s="117"/>
      <c r="G421" s="117"/>
      <c r="H421" s="117"/>
      <c r="I421" s="117"/>
    </row>
    <row r="422" spans="6:9" ht="14.25" customHeight="1">
      <c r="F422" s="117"/>
      <c r="G422" s="117"/>
      <c r="H422" s="117"/>
      <c r="I422" s="117"/>
    </row>
    <row r="423" spans="6:9" ht="14.25" customHeight="1">
      <c r="F423" s="117"/>
      <c r="G423" s="117"/>
      <c r="H423" s="117"/>
      <c r="I423" s="117"/>
    </row>
    <row r="424" spans="6:9" ht="14.25" customHeight="1">
      <c r="F424" s="117"/>
      <c r="G424" s="117"/>
      <c r="H424" s="117"/>
      <c r="I424" s="117"/>
    </row>
    <row r="425" spans="6:9" ht="14.25" customHeight="1">
      <c r="F425" s="117"/>
      <c r="G425" s="117"/>
      <c r="H425" s="117"/>
      <c r="I425" s="117"/>
    </row>
    <row r="426" spans="6:9" ht="14.25" customHeight="1">
      <c r="F426" s="117"/>
      <c r="G426" s="117"/>
      <c r="H426" s="117"/>
      <c r="I426" s="117"/>
    </row>
    <row r="427" spans="6:9" ht="14.25" customHeight="1">
      <c r="F427" s="117"/>
      <c r="G427" s="117"/>
      <c r="H427" s="117"/>
      <c r="I427" s="117"/>
    </row>
    <row r="428" spans="6:9" ht="14.25" customHeight="1">
      <c r="F428" s="117"/>
      <c r="G428" s="117"/>
      <c r="H428" s="117"/>
      <c r="I428" s="117"/>
    </row>
    <row r="429" spans="6:9" ht="14.25" customHeight="1">
      <c r="F429" s="117"/>
      <c r="G429" s="117"/>
      <c r="H429" s="117"/>
      <c r="I429" s="117"/>
    </row>
    <row r="430" spans="6:9" ht="14.25" customHeight="1">
      <c r="F430" s="117"/>
      <c r="G430" s="117"/>
      <c r="H430" s="117"/>
      <c r="I430" s="117"/>
    </row>
    <row r="431" spans="6:9" ht="14.25" customHeight="1">
      <c r="F431" s="117"/>
      <c r="G431" s="117"/>
      <c r="H431" s="117"/>
      <c r="I431" s="117"/>
    </row>
    <row r="432" spans="6:9" ht="14.25" customHeight="1">
      <c r="F432" s="117"/>
      <c r="G432" s="117"/>
      <c r="H432" s="117"/>
      <c r="I432" s="117"/>
    </row>
    <row r="433" spans="6:9" ht="14.25" customHeight="1">
      <c r="F433" s="117"/>
      <c r="G433" s="117"/>
      <c r="H433" s="117"/>
      <c r="I433" s="117"/>
    </row>
    <row r="434" spans="6:9" ht="14.25" customHeight="1">
      <c r="F434" s="117"/>
      <c r="G434" s="117"/>
      <c r="H434" s="117"/>
      <c r="I434" s="117"/>
    </row>
    <row r="435" spans="6:9" ht="14.25" customHeight="1">
      <c r="F435" s="117"/>
      <c r="G435" s="117"/>
      <c r="H435" s="117"/>
      <c r="I435" s="117"/>
    </row>
    <row r="436" spans="6:9" ht="14.25" customHeight="1">
      <c r="F436" s="117"/>
      <c r="G436" s="117"/>
      <c r="H436" s="117"/>
      <c r="I436" s="117"/>
    </row>
    <row r="437" spans="6:9" ht="14.25" customHeight="1">
      <c r="F437" s="117"/>
      <c r="G437" s="117"/>
      <c r="H437" s="117"/>
      <c r="I437" s="117"/>
    </row>
    <row r="438" spans="6:9" ht="14.25" customHeight="1">
      <c r="F438" s="117"/>
      <c r="G438" s="117"/>
      <c r="H438" s="117"/>
      <c r="I438" s="117"/>
    </row>
    <row r="439" spans="6:9" ht="14.25" customHeight="1">
      <c r="F439" s="117"/>
      <c r="G439" s="117"/>
      <c r="H439" s="117"/>
      <c r="I439" s="117"/>
    </row>
    <row r="440" spans="6:9" ht="14.25" customHeight="1">
      <c r="F440" s="117"/>
      <c r="G440" s="117"/>
      <c r="H440" s="117"/>
      <c r="I440" s="117"/>
    </row>
    <row r="441" spans="6:9" ht="14.25" customHeight="1">
      <c r="F441" s="117"/>
      <c r="G441" s="117"/>
      <c r="H441" s="117"/>
      <c r="I441" s="117"/>
    </row>
    <row r="442" spans="6:9" ht="14.25" customHeight="1">
      <c r="F442" s="117"/>
      <c r="G442" s="117"/>
      <c r="H442" s="117"/>
      <c r="I442" s="117"/>
    </row>
    <row r="443" spans="6:9" ht="14.25" customHeight="1">
      <c r="F443" s="117"/>
      <c r="G443" s="117"/>
      <c r="H443" s="117"/>
      <c r="I443" s="117"/>
    </row>
    <row r="444" spans="6:9" ht="14.25" customHeight="1">
      <c r="F444" s="117"/>
      <c r="G444" s="117"/>
      <c r="H444" s="117"/>
      <c r="I444" s="117"/>
    </row>
    <row r="445" spans="6:9" ht="14.25" customHeight="1">
      <c r="F445" s="117"/>
      <c r="G445" s="117"/>
      <c r="H445" s="117"/>
      <c r="I445" s="117"/>
    </row>
    <row r="446" spans="6:9" ht="14.25" customHeight="1">
      <c r="F446" s="117"/>
      <c r="G446" s="117"/>
      <c r="H446" s="117"/>
      <c r="I446" s="117"/>
    </row>
    <row r="447" spans="6:9" ht="14.25" customHeight="1">
      <c r="F447" s="117"/>
      <c r="G447" s="117"/>
      <c r="H447" s="117"/>
      <c r="I447" s="117"/>
    </row>
    <row r="448" spans="6:9" ht="14.25" customHeight="1">
      <c r="F448" s="117"/>
      <c r="G448" s="117"/>
      <c r="H448" s="117"/>
      <c r="I448" s="117"/>
    </row>
    <row r="449" spans="6:9" ht="14.25" customHeight="1">
      <c r="F449" s="117"/>
      <c r="G449" s="117"/>
      <c r="H449" s="117"/>
      <c r="I449" s="117"/>
    </row>
    <row r="450" spans="6:9" ht="14.25" customHeight="1">
      <c r="F450" s="117"/>
      <c r="G450" s="117"/>
      <c r="H450" s="117"/>
      <c r="I450" s="117"/>
    </row>
    <row r="451" spans="6:9" ht="14.25" customHeight="1">
      <c r="F451" s="117"/>
      <c r="G451" s="117"/>
      <c r="H451" s="117"/>
      <c r="I451" s="117"/>
    </row>
    <row r="452" spans="6:9" ht="14.25" customHeight="1">
      <c r="F452" s="117"/>
      <c r="G452" s="117"/>
      <c r="H452" s="117"/>
      <c r="I452" s="117"/>
    </row>
    <row r="453" spans="6:9" ht="14.25" customHeight="1">
      <c r="F453" s="117"/>
      <c r="G453" s="117"/>
      <c r="H453" s="117"/>
      <c r="I453" s="117"/>
    </row>
    <row r="454" spans="6:9" ht="14.25" customHeight="1">
      <c r="F454" s="117"/>
      <c r="G454" s="117"/>
      <c r="H454" s="117"/>
      <c r="I454" s="117"/>
    </row>
    <row r="455" spans="6:9" ht="14.25" customHeight="1">
      <c r="F455" s="117"/>
      <c r="G455" s="117"/>
      <c r="H455" s="117"/>
      <c r="I455" s="117"/>
    </row>
    <row r="456" spans="6:9" ht="14.25" customHeight="1">
      <c r="F456" s="117"/>
      <c r="G456" s="117"/>
      <c r="H456" s="117"/>
      <c r="I456" s="117"/>
    </row>
    <row r="457" spans="6:9" ht="14.25" customHeight="1">
      <c r="F457" s="117"/>
      <c r="G457" s="117"/>
      <c r="H457" s="117"/>
      <c r="I457" s="117"/>
    </row>
    <row r="458" spans="6:9" ht="14.25" customHeight="1">
      <c r="F458" s="117"/>
      <c r="G458" s="117"/>
      <c r="H458" s="117"/>
      <c r="I458" s="117"/>
    </row>
    <row r="459" spans="6:9" ht="14.25" customHeight="1">
      <c r="F459" s="117"/>
      <c r="G459" s="117"/>
      <c r="H459" s="117"/>
      <c r="I459" s="117"/>
    </row>
    <row r="460" spans="6:9" ht="14.25" customHeight="1">
      <c r="F460" s="117"/>
      <c r="G460" s="117"/>
      <c r="H460" s="117"/>
      <c r="I460" s="117"/>
    </row>
    <row r="461" spans="6:9" ht="14.25" customHeight="1">
      <c r="F461" s="117"/>
      <c r="G461" s="117"/>
      <c r="H461" s="117"/>
      <c r="I461" s="117"/>
    </row>
    <row r="462" spans="6:9" ht="14.25" customHeight="1">
      <c r="F462" s="117"/>
      <c r="G462" s="117"/>
      <c r="H462" s="117"/>
      <c r="I462" s="117"/>
    </row>
    <row r="463" spans="6:9" ht="14.25" customHeight="1">
      <c r="F463" s="117"/>
      <c r="G463" s="117"/>
      <c r="H463" s="117"/>
      <c r="I463" s="117"/>
    </row>
    <row r="464" spans="6:9" ht="14.25" customHeight="1">
      <c r="F464" s="117"/>
      <c r="G464" s="117"/>
      <c r="H464" s="117"/>
      <c r="I464" s="117"/>
    </row>
    <row r="465" spans="6:9" ht="14.25" customHeight="1">
      <c r="F465" s="117"/>
      <c r="G465" s="117"/>
      <c r="H465" s="117"/>
      <c r="I465" s="117"/>
    </row>
    <row r="466" spans="6:9" ht="14.25" customHeight="1">
      <c r="F466" s="117"/>
      <c r="G466" s="117"/>
      <c r="H466" s="117"/>
      <c r="I466" s="117"/>
    </row>
    <row r="467" spans="6:9" ht="14.25" customHeight="1">
      <c r="F467" s="117"/>
      <c r="G467" s="117"/>
      <c r="H467" s="117"/>
      <c r="I467" s="117"/>
    </row>
    <row r="468" spans="6:9" ht="14.25" customHeight="1">
      <c r="F468" s="117"/>
      <c r="G468" s="117"/>
      <c r="H468" s="117"/>
      <c r="I468" s="117"/>
    </row>
    <row r="469" spans="6:9" ht="14.25" customHeight="1">
      <c r="F469" s="117"/>
      <c r="G469" s="117"/>
      <c r="H469" s="117"/>
      <c r="I469" s="117"/>
    </row>
    <row r="470" spans="6:9" ht="14.25" customHeight="1">
      <c r="F470" s="117"/>
      <c r="G470" s="117"/>
      <c r="H470" s="117"/>
      <c r="I470" s="117"/>
    </row>
    <row r="471" spans="6:9" ht="14.25" customHeight="1">
      <c r="F471" s="117"/>
      <c r="G471" s="117"/>
      <c r="H471" s="117"/>
      <c r="I471" s="117"/>
    </row>
    <row r="472" spans="6:9" ht="14.25" customHeight="1">
      <c r="F472" s="117"/>
      <c r="G472" s="117"/>
      <c r="H472" s="117"/>
      <c r="I472" s="117"/>
    </row>
    <row r="473" spans="6:9" ht="14.25" customHeight="1">
      <c r="F473" s="117"/>
      <c r="G473" s="117"/>
      <c r="H473" s="117"/>
      <c r="I473" s="117"/>
    </row>
    <row r="474" spans="6:9" ht="14.25" customHeight="1">
      <c r="F474" s="117"/>
      <c r="G474" s="117"/>
      <c r="H474" s="117"/>
      <c r="I474" s="117"/>
    </row>
    <row r="475" spans="6:9" ht="14.25" customHeight="1">
      <c r="F475" s="117"/>
      <c r="G475" s="117"/>
      <c r="H475" s="117"/>
      <c r="I475" s="117"/>
    </row>
    <row r="476" spans="6:9" ht="14.25" customHeight="1">
      <c r="F476" s="117"/>
      <c r="G476" s="117"/>
      <c r="H476" s="117"/>
      <c r="I476" s="117"/>
    </row>
    <row r="477" spans="6:9" ht="14.25" customHeight="1">
      <c r="F477" s="117"/>
      <c r="G477" s="117"/>
      <c r="H477" s="117"/>
      <c r="I477" s="117"/>
    </row>
    <row r="478" spans="6:9" ht="14.25" customHeight="1">
      <c r="F478" s="117"/>
      <c r="G478" s="117"/>
      <c r="H478" s="117"/>
      <c r="I478" s="117"/>
    </row>
    <row r="479" spans="6:9" ht="14.25" customHeight="1">
      <c r="F479" s="117"/>
      <c r="G479" s="117"/>
      <c r="H479" s="117"/>
      <c r="I479" s="117"/>
    </row>
    <row r="480" spans="6:9" ht="14.25" customHeight="1">
      <c r="F480" s="117"/>
      <c r="G480" s="117"/>
      <c r="H480" s="117"/>
      <c r="I480" s="117"/>
    </row>
    <row r="481" spans="6:9" ht="14.25" customHeight="1">
      <c r="F481" s="117"/>
      <c r="G481" s="117"/>
      <c r="H481" s="117"/>
      <c r="I481" s="117"/>
    </row>
    <row r="482" spans="6:9" ht="14.25" customHeight="1">
      <c r="F482" s="117"/>
      <c r="G482" s="117"/>
      <c r="H482" s="117"/>
      <c r="I482" s="117"/>
    </row>
    <row r="483" spans="6:9" ht="14.25" customHeight="1">
      <c r="F483" s="117"/>
      <c r="G483" s="117"/>
      <c r="H483" s="117"/>
      <c r="I483" s="117"/>
    </row>
    <row r="484" spans="6:9" ht="14.25" customHeight="1">
      <c r="F484" s="117"/>
      <c r="G484" s="117"/>
      <c r="H484" s="117"/>
      <c r="I484" s="117"/>
    </row>
    <row r="485" spans="6:9" ht="14.25" customHeight="1">
      <c r="F485" s="117"/>
      <c r="G485" s="117"/>
      <c r="H485" s="117"/>
      <c r="I485" s="117"/>
    </row>
    <row r="486" spans="6:9" ht="14.25" customHeight="1">
      <c r="F486" s="117"/>
      <c r="G486" s="117"/>
      <c r="H486" s="117"/>
      <c r="I486" s="117"/>
    </row>
    <row r="487" spans="6:9" ht="14.25" customHeight="1">
      <c r="F487" s="117"/>
      <c r="G487" s="117"/>
      <c r="H487" s="117"/>
      <c r="I487" s="117"/>
    </row>
    <row r="488" spans="6:9" ht="14.25" customHeight="1">
      <c r="F488" s="117"/>
      <c r="G488" s="117"/>
      <c r="H488" s="117"/>
      <c r="I488" s="117"/>
    </row>
    <row r="489" spans="6:9" ht="14.25" customHeight="1">
      <c r="F489" s="117"/>
      <c r="G489" s="117"/>
      <c r="H489" s="117"/>
      <c r="I489" s="117"/>
    </row>
    <row r="490" spans="6:9" ht="14.25" customHeight="1">
      <c r="F490" s="117"/>
      <c r="G490" s="117"/>
      <c r="H490" s="117"/>
      <c r="I490" s="117"/>
    </row>
    <row r="491" spans="6:9" ht="14.25" customHeight="1">
      <c r="F491" s="117"/>
      <c r="G491" s="117"/>
      <c r="H491" s="117"/>
      <c r="I491" s="117"/>
    </row>
    <row r="492" spans="6:9" ht="14.25" customHeight="1">
      <c r="F492" s="117"/>
      <c r="G492" s="117"/>
      <c r="H492" s="117"/>
      <c r="I492" s="117"/>
    </row>
    <row r="493" spans="6:9" ht="14.25" customHeight="1">
      <c r="F493" s="117"/>
      <c r="G493" s="117"/>
      <c r="H493" s="117"/>
      <c r="I493" s="117"/>
    </row>
    <row r="494" spans="6:9" ht="14.25" customHeight="1">
      <c r="F494" s="117"/>
      <c r="G494" s="117"/>
      <c r="H494" s="117"/>
      <c r="I494" s="117"/>
    </row>
    <row r="495" spans="6:9" ht="14.25" customHeight="1">
      <c r="F495" s="117"/>
      <c r="G495" s="117"/>
      <c r="H495" s="117"/>
      <c r="I495" s="117"/>
    </row>
    <row r="496" spans="6:9" ht="14.25" customHeight="1">
      <c r="F496" s="117"/>
      <c r="G496" s="117"/>
      <c r="H496" s="117"/>
      <c r="I496" s="117"/>
    </row>
    <row r="497" spans="6:9" ht="14.25" customHeight="1">
      <c r="F497" s="117"/>
      <c r="G497" s="117"/>
      <c r="H497" s="117"/>
      <c r="I497" s="117"/>
    </row>
    <row r="498" spans="6:9" ht="14.25" customHeight="1">
      <c r="F498" s="117"/>
      <c r="G498" s="117"/>
      <c r="H498" s="117"/>
      <c r="I498" s="117"/>
    </row>
    <row r="499" spans="6:9" ht="14.25" customHeight="1">
      <c r="F499" s="117"/>
      <c r="G499" s="117"/>
      <c r="H499" s="117"/>
      <c r="I499" s="117"/>
    </row>
    <row r="500" spans="6:9" ht="14.25" customHeight="1">
      <c r="F500" s="117"/>
      <c r="G500" s="117"/>
      <c r="H500" s="117"/>
      <c r="I500" s="117"/>
    </row>
    <row r="501" spans="6:9" ht="14.25" customHeight="1">
      <c r="F501" s="117"/>
      <c r="G501" s="117"/>
      <c r="H501" s="117"/>
      <c r="I501" s="117"/>
    </row>
    <row r="502" spans="6:9" ht="14.25" customHeight="1">
      <c r="F502" s="117"/>
      <c r="G502" s="117"/>
      <c r="H502" s="117"/>
      <c r="I502" s="117"/>
    </row>
    <row r="503" spans="6:9" ht="14.25" customHeight="1">
      <c r="F503" s="117"/>
      <c r="G503" s="117"/>
      <c r="H503" s="117"/>
      <c r="I503" s="117"/>
    </row>
    <row r="504" spans="6:9" ht="14.25" customHeight="1">
      <c r="F504" s="117"/>
      <c r="G504" s="117"/>
      <c r="H504" s="117"/>
      <c r="I504" s="117"/>
    </row>
    <row r="505" spans="6:9" ht="14.25" customHeight="1">
      <c r="F505" s="117"/>
      <c r="G505" s="117"/>
      <c r="H505" s="117"/>
      <c r="I505" s="117"/>
    </row>
    <row r="506" spans="6:9" ht="14.25" customHeight="1">
      <c r="F506" s="117"/>
      <c r="G506" s="117"/>
      <c r="H506" s="117"/>
      <c r="I506" s="117"/>
    </row>
    <row r="507" spans="6:9" ht="14.25" customHeight="1">
      <c r="F507" s="117"/>
      <c r="G507" s="117"/>
      <c r="H507" s="117"/>
      <c r="I507" s="117"/>
    </row>
    <row r="508" spans="6:9" ht="14.25" customHeight="1">
      <c r="F508" s="117"/>
      <c r="G508" s="117"/>
      <c r="H508" s="117"/>
      <c r="I508" s="117"/>
    </row>
    <row r="509" spans="6:9" ht="14.25" customHeight="1">
      <c r="F509" s="117"/>
      <c r="G509" s="117"/>
      <c r="H509" s="117"/>
      <c r="I509" s="117"/>
    </row>
    <row r="510" spans="6:9" ht="14.25" customHeight="1">
      <c r="F510" s="117"/>
      <c r="G510" s="117"/>
      <c r="H510" s="117"/>
      <c r="I510" s="117"/>
    </row>
    <row r="511" spans="6:9" ht="14.25" customHeight="1">
      <c r="F511" s="117"/>
      <c r="G511" s="117"/>
      <c r="H511" s="117"/>
      <c r="I511" s="117"/>
    </row>
    <row r="512" spans="6:9" ht="14.25" customHeight="1">
      <c r="F512" s="117"/>
      <c r="G512" s="117"/>
      <c r="H512" s="117"/>
      <c r="I512" s="117"/>
    </row>
    <row r="513" spans="6:9" ht="14.25" customHeight="1">
      <c r="F513" s="117"/>
      <c r="G513" s="117"/>
      <c r="H513" s="117"/>
      <c r="I513" s="117"/>
    </row>
    <row r="514" spans="6:9" ht="14.25" customHeight="1">
      <c r="F514" s="117"/>
      <c r="G514" s="117"/>
      <c r="H514" s="117"/>
      <c r="I514" s="117"/>
    </row>
    <row r="515" spans="6:9" ht="14.25" customHeight="1">
      <c r="F515" s="117"/>
      <c r="G515" s="117"/>
      <c r="H515" s="117"/>
      <c r="I515" s="117"/>
    </row>
    <row r="516" spans="6:9" ht="14.25" customHeight="1">
      <c r="F516" s="117"/>
      <c r="G516" s="117"/>
      <c r="H516" s="117"/>
      <c r="I516" s="117"/>
    </row>
    <row r="517" spans="6:9" ht="14.25" customHeight="1">
      <c r="F517" s="117"/>
      <c r="G517" s="117"/>
      <c r="H517" s="117"/>
      <c r="I517" s="117"/>
    </row>
    <row r="518" spans="6:9" ht="14.25" customHeight="1">
      <c r="F518" s="117"/>
      <c r="G518" s="117"/>
      <c r="H518" s="117"/>
      <c r="I518" s="117"/>
    </row>
    <row r="519" spans="6:9" ht="14.25" customHeight="1">
      <c r="F519" s="117"/>
      <c r="G519" s="117"/>
      <c r="H519" s="117"/>
      <c r="I519" s="117"/>
    </row>
    <row r="520" spans="6:9" ht="14.25" customHeight="1">
      <c r="F520" s="117"/>
      <c r="G520" s="117"/>
      <c r="H520" s="117"/>
      <c r="I520" s="117"/>
    </row>
    <row r="521" spans="6:9" ht="14.25" customHeight="1">
      <c r="F521" s="117"/>
      <c r="G521" s="117"/>
      <c r="H521" s="117"/>
      <c r="I521" s="117"/>
    </row>
    <row r="522" spans="6:9" ht="14.25" customHeight="1">
      <c r="F522" s="117"/>
      <c r="G522" s="117"/>
      <c r="H522" s="117"/>
      <c r="I522" s="117"/>
    </row>
    <row r="523" spans="6:9" ht="14.25" customHeight="1">
      <c r="F523" s="117"/>
      <c r="G523" s="117"/>
      <c r="H523" s="117"/>
      <c r="I523" s="117"/>
    </row>
    <row r="524" spans="6:9" ht="14.25" customHeight="1">
      <c r="F524" s="117"/>
      <c r="G524" s="117"/>
      <c r="H524" s="117"/>
      <c r="I524" s="117"/>
    </row>
    <row r="525" spans="6:9" ht="14.25" customHeight="1">
      <c r="F525" s="117"/>
      <c r="G525" s="117"/>
      <c r="H525" s="117"/>
      <c r="I525" s="117"/>
    </row>
    <row r="526" spans="6:9" ht="14.25" customHeight="1">
      <c r="F526" s="117"/>
      <c r="G526" s="117"/>
      <c r="H526" s="117"/>
      <c r="I526" s="117"/>
    </row>
    <row r="527" spans="6:9" ht="14.25" customHeight="1">
      <c r="F527" s="117"/>
      <c r="G527" s="117"/>
      <c r="H527" s="117"/>
      <c r="I527" s="117"/>
    </row>
    <row r="528" spans="6:9" ht="14.25" customHeight="1">
      <c r="F528" s="117"/>
      <c r="G528" s="117"/>
      <c r="H528" s="117"/>
      <c r="I528" s="117"/>
    </row>
    <row r="529" spans="6:9" ht="14.25" customHeight="1">
      <c r="F529" s="117"/>
      <c r="G529" s="117"/>
      <c r="H529" s="117"/>
      <c r="I529" s="117"/>
    </row>
    <row r="530" spans="6:9" ht="14.25" customHeight="1">
      <c r="F530" s="117"/>
      <c r="G530" s="117"/>
      <c r="H530" s="117"/>
      <c r="I530" s="117"/>
    </row>
    <row r="531" spans="6:9" ht="14.25" customHeight="1">
      <c r="F531" s="117"/>
      <c r="G531" s="117"/>
      <c r="H531" s="117"/>
      <c r="I531" s="117"/>
    </row>
    <row r="532" spans="6:9" ht="14.25" customHeight="1">
      <c r="F532" s="117"/>
      <c r="G532" s="117"/>
      <c r="H532" s="117"/>
      <c r="I532" s="117"/>
    </row>
    <row r="533" spans="6:9" ht="14.25" customHeight="1">
      <c r="F533" s="117"/>
      <c r="G533" s="117"/>
      <c r="H533" s="117"/>
      <c r="I533" s="117"/>
    </row>
    <row r="534" spans="6:9" ht="14.25" customHeight="1">
      <c r="F534" s="117"/>
      <c r="G534" s="117"/>
      <c r="H534" s="117"/>
      <c r="I534" s="117"/>
    </row>
    <row r="535" spans="6:9" ht="14.25" customHeight="1">
      <c r="F535" s="117"/>
      <c r="G535" s="117"/>
      <c r="H535" s="117"/>
      <c r="I535" s="117"/>
    </row>
    <row r="536" spans="6:9" ht="14.25" customHeight="1">
      <c r="F536" s="117"/>
      <c r="G536" s="117"/>
      <c r="H536" s="117"/>
      <c r="I536" s="117"/>
    </row>
    <row r="537" spans="6:9" ht="14.25" customHeight="1">
      <c r="F537" s="117"/>
      <c r="G537" s="117"/>
      <c r="H537" s="117"/>
      <c r="I537" s="117"/>
    </row>
    <row r="538" spans="6:9" ht="14.25" customHeight="1">
      <c r="F538" s="117"/>
      <c r="G538" s="117"/>
      <c r="H538" s="117"/>
      <c r="I538" s="117"/>
    </row>
    <row r="539" spans="6:9" ht="14.25" customHeight="1">
      <c r="F539" s="117"/>
      <c r="G539" s="117"/>
      <c r="H539" s="117"/>
      <c r="I539" s="117"/>
    </row>
    <row r="540" spans="6:9" ht="14.25" customHeight="1">
      <c r="F540" s="117"/>
      <c r="G540" s="117"/>
      <c r="H540" s="117"/>
      <c r="I540" s="117"/>
    </row>
    <row r="541" spans="6:9" ht="14.25" customHeight="1">
      <c r="F541" s="117"/>
      <c r="G541" s="117"/>
      <c r="H541" s="117"/>
      <c r="I541" s="117"/>
    </row>
    <row r="542" spans="6:9" ht="14.25" customHeight="1">
      <c r="F542" s="117"/>
      <c r="G542" s="117"/>
      <c r="H542" s="117"/>
      <c r="I542" s="117"/>
    </row>
    <row r="543" spans="6:9" ht="14.25" customHeight="1">
      <c r="F543" s="117"/>
      <c r="G543" s="117"/>
      <c r="H543" s="117"/>
      <c r="I543" s="117"/>
    </row>
    <row r="544" spans="6:9" ht="14.25" customHeight="1">
      <c r="F544" s="117"/>
      <c r="G544" s="117"/>
      <c r="H544" s="117"/>
      <c r="I544" s="117"/>
    </row>
    <row r="545" spans="6:9" ht="14.25" customHeight="1">
      <c r="F545" s="117"/>
      <c r="G545" s="117"/>
      <c r="H545" s="117"/>
      <c r="I545" s="117"/>
    </row>
    <row r="546" spans="6:9" ht="14.25" customHeight="1">
      <c r="F546" s="117"/>
      <c r="G546" s="117"/>
      <c r="H546" s="117"/>
      <c r="I546" s="117"/>
    </row>
    <row r="547" spans="6:9" ht="14.25" customHeight="1">
      <c r="F547" s="117"/>
      <c r="G547" s="117"/>
      <c r="H547" s="117"/>
      <c r="I547" s="117"/>
    </row>
    <row r="548" spans="6:9" ht="14.25" customHeight="1">
      <c r="F548" s="117"/>
      <c r="G548" s="117"/>
      <c r="H548" s="117"/>
      <c r="I548" s="117"/>
    </row>
    <row r="549" spans="6:9" ht="14.25" customHeight="1">
      <c r="F549" s="117"/>
      <c r="G549" s="117"/>
      <c r="H549" s="117"/>
      <c r="I549" s="117"/>
    </row>
    <row r="550" spans="6:9" ht="14.25" customHeight="1">
      <c r="F550" s="117"/>
      <c r="G550" s="117"/>
      <c r="H550" s="117"/>
      <c r="I550" s="117"/>
    </row>
    <row r="551" spans="6:9" ht="14.25" customHeight="1">
      <c r="F551" s="117"/>
      <c r="G551" s="117"/>
      <c r="H551" s="117"/>
      <c r="I551" s="117"/>
    </row>
    <row r="552" spans="6:9" ht="14.25" customHeight="1">
      <c r="F552" s="117"/>
      <c r="G552" s="117"/>
      <c r="H552" s="117"/>
      <c r="I552" s="117"/>
    </row>
    <row r="553" spans="6:9" ht="14.25" customHeight="1">
      <c r="F553" s="117"/>
      <c r="G553" s="117"/>
      <c r="H553" s="117"/>
      <c r="I553" s="117"/>
    </row>
    <row r="554" spans="6:9" ht="14.25" customHeight="1">
      <c r="F554" s="117"/>
      <c r="G554" s="117"/>
      <c r="H554" s="117"/>
      <c r="I554" s="117"/>
    </row>
    <row r="555" spans="6:9" ht="14.25" customHeight="1">
      <c r="F555" s="117"/>
      <c r="G555" s="117"/>
      <c r="H555" s="117"/>
      <c r="I555" s="117"/>
    </row>
    <row r="556" spans="6:9" ht="14.25" customHeight="1">
      <c r="F556" s="117"/>
      <c r="G556" s="117"/>
      <c r="H556" s="117"/>
      <c r="I556" s="117"/>
    </row>
    <row r="557" spans="6:9" ht="14.25" customHeight="1">
      <c r="F557" s="117"/>
      <c r="G557" s="117"/>
      <c r="H557" s="117"/>
      <c r="I557" s="117"/>
    </row>
    <row r="558" spans="6:9" ht="14.25" customHeight="1">
      <c r="F558" s="117"/>
      <c r="G558" s="117"/>
      <c r="H558" s="117"/>
      <c r="I558" s="117"/>
    </row>
    <row r="559" spans="6:9" ht="14.25" customHeight="1">
      <c r="F559" s="117"/>
      <c r="G559" s="117"/>
      <c r="H559" s="117"/>
      <c r="I559" s="117"/>
    </row>
    <row r="560" spans="6:9" ht="14.25" customHeight="1">
      <c r="F560" s="117"/>
      <c r="G560" s="117"/>
      <c r="H560" s="117"/>
      <c r="I560" s="117"/>
    </row>
    <row r="561" spans="6:9" ht="14.25" customHeight="1">
      <c r="F561" s="117"/>
      <c r="G561" s="117"/>
      <c r="H561" s="117"/>
      <c r="I561" s="117"/>
    </row>
    <row r="562" spans="6:9" ht="14.25" customHeight="1">
      <c r="F562" s="117"/>
      <c r="G562" s="117"/>
      <c r="H562" s="117"/>
      <c r="I562" s="117"/>
    </row>
    <row r="563" spans="6:9" ht="14.25" customHeight="1">
      <c r="F563" s="117"/>
      <c r="G563" s="117"/>
      <c r="H563" s="117"/>
      <c r="I563" s="117"/>
    </row>
    <row r="564" spans="6:9" ht="14.25" customHeight="1">
      <c r="F564" s="117"/>
      <c r="G564" s="117"/>
      <c r="H564" s="117"/>
      <c r="I564" s="117"/>
    </row>
    <row r="565" spans="6:9" ht="14.25" customHeight="1">
      <c r="F565" s="117"/>
      <c r="G565" s="117"/>
      <c r="H565" s="117"/>
      <c r="I565" s="117"/>
    </row>
    <row r="566" spans="6:9" ht="14.25" customHeight="1">
      <c r="F566" s="117"/>
      <c r="G566" s="117"/>
      <c r="H566" s="117"/>
      <c r="I566" s="117"/>
    </row>
    <row r="567" spans="6:9" ht="14.25" customHeight="1">
      <c r="F567" s="117"/>
      <c r="G567" s="117"/>
      <c r="H567" s="117"/>
      <c r="I567" s="117"/>
    </row>
    <row r="568" spans="6:9" ht="14.25" customHeight="1">
      <c r="F568" s="117"/>
      <c r="G568" s="117"/>
      <c r="H568" s="117"/>
      <c r="I568" s="117"/>
    </row>
    <row r="569" spans="6:9" ht="14.25" customHeight="1">
      <c r="F569" s="117"/>
      <c r="G569" s="117"/>
      <c r="H569" s="117"/>
      <c r="I569" s="117"/>
    </row>
    <row r="570" spans="6:9" ht="14.25" customHeight="1">
      <c r="F570" s="117"/>
      <c r="G570" s="117"/>
      <c r="H570" s="117"/>
      <c r="I570" s="117"/>
    </row>
    <row r="571" spans="6:9" ht="14.25" customHeight="1">
      <c r="F571" s="117"/>
      <c r="G571" s="117"/>
      <c r="H571" s="117"/>
      <c r="I571" s="117"/>
    </row>
    <row r="572" spans="6:9" ht="14.25" customHeight="1">
      <c r="F572" s="117"/>
      <c r="G572" s="117"/>
      <c r="H572" s="117"/>
      <c r="I572" s="117"/>
    </row>
    <row r="573" spans="6:9" ht="14.25" customHeight="1">
      <c r="F573" s="117"/>
      <c r="G573" s="117"/>
      <c r="H573" s="117"/>
      <c r="I573" s="117"/>
    </row>
    <row r="574" spans="6:9" ht="14.25" customHeight="1">
      <c r="F574" s="117"/>
      <c r="G574" s="117"/>
      <c r="H574" s="117"/>
      <c r="I574" s="117"/>
    </row>
    <row r="575" spans="6:9" ht="14.25" customHeight="1">
      <c r="F575" s="117"/>
      <c r="G575" s="117"/>
      <c r="H575" s="117"/>
      <c r="I575" s="117"/>
    </row>
    <row r="576" spans="6:9" ht="14.25" customHeight="1">
      <c r="F576" s="117"/>
      <c r="G576" s="117"/>
      <c r="H576" s="117"/>
      <c r="I576" s="117"/>
    </row>
    <row r="577" spans="6:9" ht="14.25" customHeight="1">
      <c r="F577" s="117"/>
      <c r="G577" s="117"/>
      <c r="H577" s="117"/>
      <c r="I577" s="117"/>
    </row>
    <row r="578" spans="6:9" ht="14.25" customHeight="1">
      <c r="F578" s="117"/>
      <c r="G578" s="117"/>
      <c r="H578" s="117"/>
      <c r="I578" s="117"/>
    </row>
    <row r="579" spans="6:9" ht="14.25" customHeight="1">
      <c r="F579" s="117"/>
      <c r="G579" s="117"/>
      <c r="H579" s="117"/>
      <c r="I579" s="117"/>
    </row>
    <row r="580" spans="6:9" ht="14.25" customHeight="1">
      <c r="F580" s="117"/>
      <c r="G580" s="117"/>
      <c r="H580" s="117"/>
      <c r="I580" s="117"/>
    </row>
    <row r="581" spans="6:9" ht="14.25" customHeight="1">
      <c r="F581" s="117"/>
      <c r="G581" s="117"/>
      <c r="H581" s="117"/>
      <c r="I581" s="117"/>
    </row>
    <row r="582" spans="6:9" ht="14.25" customHeight="1">
      <c r="F582" s="117"/>
      <c r="G582" s="117"/>
      <c r="H582" s="117"/>
      <c r="I582" s="117"/>
    </row>
    <row r="583" spans="6:9" ht="14.25" customHeight="1">
      <c r="F583" s="117"/>
      <c r="G583" s="117"/>
      <c r="H583" s="117"/>
      <c r="I583" s="117"/>
    </row>
    <row r="584" spans="6:9" ht="14.25" customHeight="1">
      <c r="F584" s="117"/>
      <c r="G584" s="117"/>
      <c r="H584" s="117"/>
      <c r="I584" s="117"/>
    </row>
    <row r="585" spans="6:9" ht="14.25" customHeight="1">
      <c r="F585" s="117"/>
      <c r="G585" s="117"/>
      <c r="H585" s="117"/>
      <c r="I585" s="117"/>
    </row>
    <row r="586" spans="6:9" ht="14.25" customHeight="1">
      <c r="F586" s="117"/>
      <c r="G586" s="117"/>
      <c r="H586" s="117"/>
      <c r="I586" s="117"/>
    </row>
    <row r="587" spans="6:9" ht="14.25" customHeight="1">
      <c r="F587" s="117"/>
      <c r="G587" s="117"/>
      <c r="H587" s="117"/>
      <c r="I587" s="117"/>
    </row>
    <row r="588" spans="6:9" ht="14.25" customHeight="1">
      <c r="F588" s="117"/>
      <c r="G588" s="117"/>
      <c r="H588" s="117"/>
      <c r="I588" s="117"/>
    </row>
    <row r="589" spans="6:9" ht="14.25" customHeight="1">
      <c r="F589" s="117"/>
      <c r="G589" s="117"/>
      <c r="H589" s="117"/>
      <c r="I589" s="117"/>
    </row>
    <row r="590" spans="6:9" ht="14.25" customHeight="1">
      <c r="F590" s="117"/>
      <c r="G590" s="117"/>
      <c r="H590" s="117"/>
      <c r="I590" s="117"/>
    </row>
    <row r="591" spans="6:9" ht="14.25" customHeight="1">
      <c r="F591" s="117"/>
      <c r="G591" s="117"/>
      <c r="H591" s="117"/>
      <c r="I591" s="117"/>
    </row>
    <row r="592" spans="6:9" ht="14.25" customHeight="1">
      <c r="F592" s="117"/>
      <c r="G592" s="117"/>
      <c r="H592" s="117"/>
      <c r="I592" s="117"/>
    </row>
    <row r="593" spans="6:9" ht="14.25" customHeight="1">
      <c r="F593" s="117"/>
      <c r="G593" s="117"/>
      <c r="H593" s="117"/>
      <c r="I593" s="117"/>
    </row>
    <row r="594" spans="6:9" ht="14.25" customHeight="1">
      <c r="F594" s="117"/>
      <c r="G594" s="117"/>
      <c r="H594" s="117"/>
      <c r="I594" s="117"/>
    </row>
    <row r="595" spans="6:9" ht="14.25" customHeight="1">
      <c r="F595" s="117"/>
      <c r="G595" s="117"/>
      <c r="H595" s="117"/>
      <c r="I595" s="117"/>
    </row>
    <row r="596" spans="6:9" ht="14.25" customHeight="1">
      <c r="F596" s="117"/>
      <c r="G596" s="117"/>
      <c r="H596" s="117"/>
      <c r="I596" s="117"/>
    </row>
    <row r="597" spans="6:9" ht="14.25" customHeight="1">
      <c r="F597" s="117"/>
      <c r="G597" s="117"/>
      <c r="H597" s="117"/>
      <c r="I597" s="117"/>
    </row>
    <row r="598" spans="6:9" ht="14.25" customHeight="1">
      <c r="F598" s="117"/>
      <c r="G598" s="117"/>
      <c r="H598" s="117"/>
      <c r="I598" s="117"/>
    </row>
    <row r="599" spans="6:9" ht="14.25" customHeight="1">
      <c r="F599" s="117"/>
      <c r="G599" s="117"/>
      <c r="H599" s="117"/>
      <c r="I599" s="117"/>
    </row>
    <row r="600" spans="6:9" ht="14.25" customHeight="1">
      <c r="F600" s="117"/>
      <c r="G600" s="117"/>
      <c r="H600" s="117"/>
      <c r="I600" s="117"/>
    </row>
    <row r="601" spans="6:9" ht="14.25" customHeight="1">
      <c r="F601" s="117"/>
      <c r="G601" s="117"/>
      <c r="H601" s="117"/>
      <c r="I601" s="117"/>
    </row>
    <row r="602" spans="6:9" ht="14.25" customHeight="1">
      <c r="F602" s="117"/>
      <c r="G602" s="117"/>
      <c r="H602" s="117"/>
      <c r="I602" s="117"/>
    </row>
    <row r="603" spans="6:9" ht="14.25" customHeight="1">
      <c r="F603" s="117"/>
      <c r="G603" s="117"/>
      <c r="H603" s="117"/>
      <c r="I603" s="117"/>
    </row>
    <row r="604" spans="6:9" ht="14.25" customHeight="1">
      <c r="F604" s="117"/>
      <c r="G604" s="117"/>
      <c r="H604" s="117"/>
      <c r="I604" s="117"/>
    </row>
    <row r="605" spans="6:9" ht="14.25" customHeight="1">
      <c r="F605" s="117"/>
      <c r="G605" s="117"/>
      <c r="H605" s="117"/>
      <c r="I605" s="117"/>
    </row>
    <row r="606" spans="6:9" ht="14.25" customHeight="1">
      <c r="F606" s="117"/>
      <c r="G606" s="117"/>
      <c r="H606" s="117"/>
      <c r="I606" s="117"/>
    </row>
    <row r="607" spans="6:9" ht="14.25" customHeight="1">
      <c r="F607" s="117"/>
      <c r="G607" s="117"/>
      <c r="H607" s="117"/>
      <c r="I607" s="117"/>
    </row>
    <row r="608" spans="6:9" ht="14.25" customHeight="1">
      <c r="F608" s="117"/>
      <c r="G608" s="117"/>
      <c r="H608" s="117"/>
      <c r="I608" s="117"/>
    </row>
    <row r="609" spans="6:9" ht="14.25" customHeight="1">
      <c r="F609" s="117"/>
      <c r="G609" s="117"/>
      <c r="H609" s="117"/>
      <c r="I609" s="117"/>
    </row>
    <row r="610" spans="6:9" ht="14.25" customHeight="1">
      <c r="F610" s="117"/>
      <c r="G610" s="117"/>
      <c r="H610" s="117"/>
      <c r="I610" s="117"/>
    </row>
    <row r="611" spans="6:9" ht="14.25" customHeight="1">
      <c r="F611" s="117"/>
      <c r="G611" s="117"/>
      <c r="H611" s="117"/>
      <c r="I611" s="117"/>
    </row>
    <row r="612" spans="6:9" ht="14.25" customHeight="1">
      <c r="F612" s="117"/>
      <c r="G612" s="117"/>
      <c r="H612" s="117"/>
      <c r="I612" s="117"/>
    </row>
    <row r="613" spans="6:9" ht="14.25" customHeight="1">
      <c r="F613" s="117"/>
      <c r="G613" s="117"/>
      <c r="H613" s="117"/>
      <c r="I613" s="117"/>
    </row>
    <row r="614" spans="6:9" ht="14.25" customHeight="1">
      <c r="F614" s="117"/>
      <c r="G614" s="117"/>
      <c r="H614" s="117"/>
      <c r="I614" s="117"/>
    </row>
    <row r="615" spans="6:9" ht="14.25" customHeight="1">
      <c r="F615" s="117"/>
      <c r="G615" s="117"/>
      <c r="H615" s="117"/>
      <c r="I615" s="117"/>
    </row>
    <row r="616" spans="6:9" ht="14.25" customHeight="1">
      <c r="F616" s="117"/>
      <c r="G616" s="117"/>
      <c r="H616" s="117"/>
      <c r="I616" s="117"/>
    </row>
    <row r="617" spans="6:9" ht="14.25" customHeight="1">
      <c r="F617" s="117"/>
      <c r="G617" s="117"/>
      <c r="H617" s="117"/>
      <c r="I617" s="117"/>
    </row>
    <row r="618" spans="6:9" ht="14.25" customHeight="1">
      <c r="F618" s="117"/>
      <c r="G618" s="117"/>
      <c r="H618" s="117"/>
      <c r="I618" s="117"/>
    </row>
    <row r="619" spans="6:9" ht="14.25" customHeight="1">
      <c r="F619" s="117"/>
      <c r="G619" s="117"/>
      <c r="H619" s="117"/>
      <c r="I619" s="117"/>
    </row>
    <row r="620" spans="6:9" ht="14.25" customHeight="1">
      <c r="F620" s="117"/>
      <c r="G620" s="117"/>
      <c r="H620" s="117"/>
      <c r="I620" s="117"/>
    </row>
    <row r="621" spans="6:9" ht="14.25" customHeight="1">
      <c r="F621" s="117"/>
      <c r="G621" s="117"/>
      <c r="H621" s="117"/>
      <c r="I621" s="117"/>
    </row>
    <row r="622" spans="6:9" ht="14.25" customHeight="1">
      <c r="F622" s="117"/>
      <c r="G622" s="117"/>
      <c r="H622" s="117"/>
      <c r="I622" s="117"/>
    </row>
    <row r="623" spans="6:9" ht="14.25" customHeight="1">
      <c r="F623" s="117"/>
      <c r="G623" s="117"/>
      <c r="H623" s="117"/>
      <c r="I623" s="117"/>
    </row>
    <row r="624" spans="6:9" ht="14.25" customHeight="1">
      <c r="F624" s="117"/>
      <c r="G624" s="117"/>
      <c r="H624" s="117"/>
      <c r="I624" s="117"/>
    </row>
    <row r="625" spans="6:9" ht="14.25" customHeight="1">
      <c r="F625" s="117"/>
      <c r="G625" s="117"/>
      <c r="H625" s="117"/>
      <c r="I625" s="117"/>
    </row>
    <row r="626" spans="6:9" ht="14.25" customHeight="1">
      <c r="F626" s="117"/>
      <c r="G626" s="117"/>
      <c r="H626" s="117"/>
      <c r="I626" s="117"/>
    </row>
    <row r="627" spans="6:9" ht="14.25" customHeight="1">
      <c r="F627" s="117"/>
      <c r="G627" s="117"/>
      <c r="H627" s="117"/>
      <c r="I627" s="117"/>
    </row>
    <row r="628" spans="6:9" ht="14.25" customHeight="1">
      <c r="F628" s="117"/>
      <c r="G628" s="117"/>
      <c r="H628" s="117"/>
      <c r="I628" s="117"/>
    </row>
    <row r="629" spans="6:9" ht="14.25" customHeight="1">
      <c r="F629" s="117"/>
      <c r="G629" s="117"/>
      <c r="H629" s="117"/>
      <c r="I629" s="117"/>
    </row>
    <row r="630" spans="6:9" ht="14.25" customHeight="1">
      <c r="F630" s="117"/>
      <c r="G630" s="117"/>
      <c r="H630" s="117"/>
      <c r="I630" s="117"/>
    </row>
    <row r="631" spans="6:9" ht="14.25" customHeight="1">
      <c r="F631" s="117"/>
      <c r="G631" s="117"/>
      <c r="H631" s="117"/>
      <c r="I631" s="117"/>
    </row>
    <row r="632" spans="6:9" ht="14.25" customHeight="1">
      <c r="F632" s="117"/>
      <c r="G632" s="117"/>
      <c r="H632" s="117"/>
      <c r="I632" s="117"/>
    </row>
    <row r="633" spans="6:9" ht="14.25" customHeight="1">
      <c r="F633" s="117"/>
      <c r="G633" s="117"/>
      <c r="H633" s="117"/>
      <c r="I633" s="117"/>
    </row>
    <row r="634" spans="6:9" ht="14.25" customHeight="1">
      <c r="F634" s="117"/>
      <c r="G634" s="117"/>
      <c r="H634" s="117"/>
      <c r="I634" s="117"/>
    </row>
    <row r="635" spans="6:9" ht="14.25" customHeight="1">
      <c r="F635" s="117"/>
      <c r="G635" s="117"/>
      <c r="H635" s="117"/>
      <c r="I635" s="117"/>
    </row>
    <row r="636" spans="6:9" ht="14.25" customHeight="1">
      <c r="F636" s="117"/>
      <c r="G636" s="117"/>
      <c r="H636" s="117"/>
      <c r="I636" s="117"/>
    </row>
    <row r="637" spans="6:9" ht="14.25" customHeight="1">
      <c r="F637" s="117"/>
      <c r="G637" s="117"/>
      <c r="H637" s="117"/>
      <c r="I637" s="117"/>
    </row>
    <row r="638" spans="6:9" ht="14.25" customHeight="1">
      <c r="F638" s="117"/>
      <c r="G638" s="117"/>
      <c r="H638" s="117"/>
      <c r="I638" s="117"/>
    </row>
    <row r="639" spans="6:9" ht="14.25" customHeight="1">
      <c r="F639" s="117"/>
      <c r="G639" s="117"/>
      <c r="H639" s="117"/>
      <c r="I639" s="117"/>
    </row>
    <row r="640" spans="6:9" ht="14.25" customHeight="1">
      <c r="F640" s="117"/>
      <c r="G640" s="117"/>
      <c r="H640" s="117"/>
      <c r="I640" s="117"/>
    </row>
    <row r="641" spans="6:9" ht="14.25" customHeight="1">
      <c r="F641" s="117"/>
      <c r="G641" s="117"/>
      <c r="H641" s="117"/>
      <c r="I641" s="117"/>
    </row>
    <row r="642" spans="6:9" ht="14.25" customHeight="1">
      <c r="F642" s="117"/>
      <c r="G642" s="117"/>
      <c r="H642" s="117"/>
      <c r="I642" s="117"/>
    </row>
    <row r="643" spans="6:9" ht="14.25" customHeight="1">
      <c r="F643" s="117"/>
      <c r="G643" s="117"/>
      <c r="H643" s="117"/>
      <c r="I643" s="117"/>
    </row>
    <row r="644" spans="6:9" ht="14.25" customHeight="1">
      <c r="F644" s="117"/>
      <c r="G644" s="117"/>
      <c r="H644" s="117"/>
      <c r="I644" s="117"/>
    </row>
    <row r="645" spans="6:9" ht="14.25" customHeight="1">
      <c r="F645" s="117"/>
      <c r="G645" s="117"/>
      <c r="H645" s="117"/>
      <c r="I645" s="117"/>
    </row>
    <row r="646" spans="6:9" ht="14.25" customHeight="1">
      <c r="F646" s="117"/>
      <c r="G646" s="117"/>
      <c r="H646" s="117"/>
      <c r="I646" s="117"/>
    </row>
    <row r="647" spans="6:9" ht="14.25" customHeight="1">
      <c r="F647" s="117"/>
      <c r="G647" s="117"/>
      <c r="H647" s="117"/>
      <c r="I647" s="117"/>
    </row>
    <row r="648" spans="6:9" ht="14.25" customHeight="1">
      <c r="F648" s="117"/>
      <c r="G648" s="117"/>
      <c r="H648" s="117"/>
      <c r="I648" s="117"/>
    </row>
    <row r="649" spans="6:9" ht="14.25" customHeight="1">
      <c r="F649" s="117"/>
      <c r="G649" s="117"/>
      <c r="H649" s="117"/>
      <c r="I649" s="117"/>
    </row>
    <row r="650" spans="6:9" ht="14.25" customHeight="1">
      <c r="F650" s="117"/>
      <c r="G650" s="117"/>
      <c r="H650" s="117"/>
      <c r="I650" s="117"/>
    </row>
    <row r="651" spans="6:9" ht="14.25" customHeight="1">
      <c r="F651" s="117"/>
      <c r="G651" s="117"/>
      <c r="H651" s="117"/>
      <c r="I651" s="117"/>
    </row>
    <row r="652" spans="6:9" ht="14.25" customHeight="1">
      <c r="F652" s="117"/>
      <c r="G652" s="117"/>
      <c r="H652" s="117"/>
      <c r="I652" s="117"/>
    </row>
    <row r="653" spans="6:9" ht="14.25" customHeight="1">
      <c r="F653" s="117"/>
      <c r="G653" s="117"/>
      <c r="H653" s="117"/>
      <c r="I653" s="117"/>
    </row>
    <row r="654" spans="6:9" ht="14.25" customHeight="1">
      <c r="F654" s="117"/>
      <c r="G654" s="117"/>
      <c r="H654" s="117"/>
      <c r="I654" s="117"/>
    </row>
    <row r="655" spans="6:9" ht="14.25" customHeight="1">
      <c r="F655" s="117"/>
      <c r="G655" s="117"/>
      <c r="H655" s="117"/>
      <c r="I655" s="117"/>
    </row>
    <row r="656" spans="6:9" ht="14.25" customHeight="1">
      <c r="F656" s="117"/>
      <c r="G656" s="117"/>
      <c r="H656" s="117"/>
      <c r="I656" s="117"/>
    </row>
    <row r="657" spans="6:9" ht="14.25" customHeight="1">
      <c r="F657" s="117"/>
      <c r="G657" s="117"/>
      <c r="H657" s="117"/>
      <c r="I657" s="117"/>
    </row>
    <row r="658" spans="6:9" ht="14.25" customHeight="1">
      <c r="F658" s="117"/>
      <c r="G658" s="117"/>
      <c r="H658" s="117"/>
      <c r="I658" s="117"/>
    </row>
    <row r="659" spans="6:9" ht="14.25" customHeight="1">
      <c r="F659" s="117"/>
      <c r="G659" s="117"/>
      <c r="H659" s="117"/>
      <c r="I659" s="117"/>
    </row>
    <row r="660" spans="6:9" ht="14.25" customHeight="1">
      <c r="F660" s="117"/>
      <c r="G660" s="117"/>
      <c r="H660" s="117"/>
      <c r="I660" s="117"/>
    </row>
    <row r="661" spans="6:9" ht="14.25" customHeight="1">
      <c r="F661" s="117"/>
      <c r="G661" s="117"/>
      <c r="H661" s="117"/>
      <c r="I661" s="117"/>
    </row>
    <row r="662" spans="6:9" ht="14.25" customHeight="1">
      <c r="F662" s="117"/>
      <c r="G662" s="117"/>
      <c r="H662" s="117"/>
      <c r="I662" s="117"/>
    </row>
    <row r="663" spans="6:9" ht="14.25" customHeight="1">
      <c r="F663" s="117"/>
      <c r="G663" s="117"/>
      <c r="H663" s="117"/>
      <c r="I663" s="117"/>
    </row>
    <row r="664" spans="6:9" ht="14.25" customHeight="1">
      <c r="F664" s="117"/>
      <c r="G664" s="117"/>
      <c r="H664" s="117"/>
      <c r="I664" s="117"/>
    </row>
    <row r="665" spans="6:9" ht="14.25" customHeight="1">
      <c r="F665" s="117"/>
      <c r="G665" s="117"/>
      <c r="H665" s="117"/>
      <c r="I665" s="117"/>
    </row>
    <row r="666" spans="6:9" ht="14.25" customHeight="1">
      <c r="F666" s="117"/>
      <c r="G666" s="117"/>
      <c r="H666" s="117"/>
      <c r="I666" s="117"/>
    </row>
    <row r="667" spans="6:9" ht="14.25" customHeight="1">
      <c r="F667" s="117"/>
      <c r="G667" s="117"/>
      <c r="H667" s="117"/>
      <c r="I667" s="117"/>
    </row>
    <row r="668" spans="6:9" ht="14.25" customHeight="1">
      <c r="F668" s="117"/>
      <c r="G668" s="117"/>
      <c r="H668" s="117"/>
      <c r="I668" s="117"/>
    </row>
    <row r="669" spans="6:9" ht="14.25" customHeight="1">
      <c r="F669" s="117"/>
      <c r="G669" s="117"/>
      <c r="H669" s="117"/>
      <c r="I669" s="117"/>
    </row>
    <row r="670" spans="6:9" ht="14.25" customHeight="1">
      <c r="F670" s="117"/>
      <c r="G670" s="117"/>
      <c r="H670" s="117"/>
      <c r="I670" s="117"/>
    </row>
    <row r="671" spans="6:9" ht="14.25" customHeight="1">
      <c r="F671" s="117"/>
      <c r="G671" s="117"/>
      <c r="H671" s="117"/>
      <c r="I671" s="117"/>
    </row>
    <row r="672" spans="6:9" ht="14.25" customHeight="1">
      <c r="F672" s="117"/>
      <c r="G672" s="117"/>
      <c r="H672" s="117"/>
      <c r="I672" s="117"/>
    </row>
    <row r="673" spans="6:9" ht="14.25" customHeight="1">
      <c r="F673" s="117"/>
      <c r="G673" s="117"/>
      <c r="H673" s="117"/>
      <c r="I673" s="117"/>
    </row>
    <row r="674" spans="6:9" ht="14.25" customHeight="1">
      <c r="F674" s="117"/>
      <c r="G674" s="117"/>
      <c r="H674" s="117"/>
      <c r="I674" s="117"/>
    </row>
    <row r="675" spans="6:9" ht="14.25" customHeight="1">
      <c r="F675" s="117"/>
      <c r="G675" s="117"/>
      <c r="H675" s="117"/>
      <c r="I675" s="117"/>
    </row>
    <row r="676" spans="6:9" ht="14.25" customHeight="1">
      <c r="F676" s="117"/>
      <c r="G676" s="117"/>
      <c r="H676" s="117"/>
      <c r="I676" s="117"/>
    </row>
    <row r="677" spans="6:9" ht="14.25" customHeight="1">
      <c r="F677" s="117"/>
      <c r="G677" s="117"/>
      <c r="H677" s="117"/>
      <c r="I677" s="117"/>
    </row>
    <row r="678" spans="6:9" ht="14.25" customHeight="1">
      <c r="F678" s="117"/>
      <c r="G678" s="117"/>
      <c r="H678" s="117"/>
      <c r="I678" s="117"/>
    </row>
    <row r="679" spans="6:9" ht="14.25" customHeight="1">
      <c r="F679" s="117"/>
      <c r="G679" s="117"/>
      <c r="H679" s="117"/>
      <c r="I679" s="117"/>
    </row>
    <row r="680" spans="6:9" ht="14.25" customHeight="1">
      <c r="F680" s="117"/>
      <c r="G680" s="117"/>
      <c r="H680" s="117"/>
      <c r="I680" s="117"/>
    </row>
    <row r="681" spans="6:9" ht="14.25" customHeight="1">
      <c r="F681" s="117"/>
      <c r="G681" s="117"/>
      <c r="H681" s="117"/>
      <c r="I681" s="117"/>
    </row>
    <row r="682" spans="6:9" ht="14.25" customHeight="1">
      <c r="F682" s="117"/>
      <c r="G682" s="117"/>
      <c r="H682" s="117"/>
      <c r="I682" s="117"/>
    </row>
    <row r="683" spans="6:9" ht="14.25" customHeight="1">
      <c r="F683" s="117"/>
      <c r="G683" s="117"/>
      <c r="H683" s="117"/>
      <c r="I683" s="117"/>
    </row>
    <row r="684" spans="6:9" ht="14.25" customHeight="1">
      <c r="F684" s="117"/>
      <c r="G684" s="117"/>
      <c r="H684" s="117"/>
      <c r="I684" s="117"/>
    </row>
    <row r="685" spans="6:9" ht="14.25" customHeight="1">
      <c r="F685" s="117"/>
      <c r="G685" s="117"/>
      <c r="H685" s="117"/>
      <c r="I685" s="117"/>
    </row>
    <row r="686" spans="6:9" ht="14.25" customHeight="1">
      <c r="F686" s="117"/>
      <c r="G686" s="117"/>
      <c r="H686" s="117"/>
      <c r="I686" s="117"/>
    </row>
    <row r="687" spans="6:9" ht="14.25" customHeight="1">
      <c r="F687" s="117"/>
      <c r="G687" s="117"/>
      <c r="H687" s="117"/>
      <c r="I687" s="117"/>
    </row>
    <row r="688" spans="6:9" ht="14.25" customHeight="1">
      <c r="F688" s="117"/>
      <c r="G688" s="117"/>
      <c r="H688" s="117"/>
      <c r="I688" s="117"/>
    </row>
    <row r="689" spans="6:9" ht="14.25" customHeight="1">
      <c r="F689" s="117"/>
      <c r="G689" s="117"/>
      <c r="H689" s="117"/>
      <c r="I689" s="117"/>
    </row>
    <row r="690" spans="6:9" ht="14.25" customHeight="1">
      <c r="F690" s="117"/>
      <c r="G690" s="117"/>
      <c r="H690" s="117"/>
      <c r="I690" s="117"/>
    </row>
    <row r="691" spans="6:9" ht="14.25" customHeight="1">
      <c r="F691" s="117"/>
      <c r="G691" s="117"/>
      <c r="H691" s="117"/>
      <c r="I691" s="117"/>
    </row>
    <row r="692" spans="6:9" ht="14.25" customHeight="1">
      <c r="F692" s="117"/>
      <c r="G692" s="117"/>
      <c r="H692" s="117"/>
      <c r="I692" s="117"/>
    </row>
    <row r="693" spans="6:9" ht="14.25" customHeight="1">
      <c r="F693" s="117"/>
      <c r="G693" s="117"/>
      <c r="H693" s="117"/>
      <c r="I693" s="117"/>
    </row>
    <row r="694" spans="6:9" ht="14.25" customHeight="1">
      <c r="F694" s="117"/>
      <c r="G694" s="117"/>
      <c r="H694" s="117"/>
      <c r="I694" s="117"/>
    </row>
    <row r="695" spans="6:9" ht="14.25" customHeight="1">
      <c r="F695" s="117"/>
      <c r="G695" s="117"/>
      <c r="H695" s="117"/>
      <c r="I695" s="117"/>
    </row>
    <row r="696" spans="6:9" ht="14.25" customHeight="1">
      <c r="F696" s="117"/>
      <c r="G696" s="117"/>
      <c r="H696" s="117"/>
      <c r="I696" s="117"/>
    </row>
    <row r="697" spans="6:9" ht="14.25" customHeight="1">
      <c r="F697" s="117"/>
      <c r="G697" s="117"/>
      <c r="H697" s="117"/>
      <c r="I697" s="117"/>
    </row>
    <row r="698" spans="6:9" ht="14.25" customHeight="1">
      <c r="F698" s="117"/>
      <c r="G698" s="117"/>
      <c r="H698" s="117"/>
      <c r="I698" s="117"/>
    </row>
    <row r="699" spans="6:9" ht="14.25" customHeight="1">
      <c r="F699" s="117"/>
      <c r="G699" s="117"/>
      <c r="H699" s="117"/>
      <c r="I699" s="117"/>
    </row>
    <row r="700" spans="6:9" ht="14.25" customHeight="1">
      <c r="F700" s="117"/>
      <c r="G700" s="117"/>
      <c r="H700" s="117"/>
      <c r="I700" s="117"/>
    </row>
    <row r="701" spans="6:9" ht="14.25" customHeight="1">
      <c r="F701" s="117"/>
      <c r="G701" s="117"/>
      <c r="H701" s="117"/>
      <c r="I701" s="117"/>
    </row>
    <row r="702" spans="6:9" ht="14.25" customHeight="1">
      <c r="F702" s="117"/>
      <c r="G702" s="117"/>
      <c r="H702" s="117"/>
      <c r="I702" s="117"/>
    </row>
    <row r="703" spans="6:9" ht="14.25" customHeight="1">
      <c r="F703" s="117"/>
      <c r="G703" s="117"/>
      <c r="H703" s="117"/>
      <c r="I703" s="117"/>
    </row>
    <row r="704" spans="6:9" ht="14.25" customHeight="1">
      <c r="F704" s="117"/>
      <c r="G704" s="117"/>
      <c r="H704" s="117"/>
      <c r="I704" s="117"/>
    </row>
    <row r="705" spans="6:9" ht="14.25" customHeight="1">
      <c r="F705" s="117"/>
      <c r="G705" s="117"/>
      <c r="H705" s="117"/>
      <c r="I705" s="117"/>
    </row>
    <row r="706" spans="6:9" ht="14.25" customHeight="1">
      <c r="F706" s="117"/>
      <c r="G706" s="117"/>
      <c r="H706" s="117"/>
      <c r="I706" s="117"/>
    </row>
    <row r="707" spans="6:9" ht="14.25" customHeight="1">
      <c r="F707" s="117"/>
      <c r="G707" s="117"/>
      <c r="H707" s="117"/>
      <c r="I707" s="117"/>
    </row>
    <row r="708" spans="6:9" ht="14.25" customHeight="1">
      <c r="F708" s="117"/>
      <c r="G708" s="117"/>
      <c r="H708" s="117"/>
      <c r="I708" s="117"/>
    </row>
    <row r="709" spans="6:9" ht="14.25" customHeight="1">
      <c r="F709" s="117"/>
      <c r="G709" s="117"/>
      <c r="H709" s="117"/>
      <c r="I709" s="117"/>
    </row>
    <row r="710" spans="6:9" ht="14.25" customHeight="1">
      <c r="F710" s="117"/>
      <c r="G710" s="117"/>
      <c r="H710" s="117"/>
      <c r="I710" s="117"/>
    </row>
    <row r="711" spans="6:9" ht="14.25" customHeight="1">
      <c r="F711" s="117"/>
      <c r="G711" s="117"/>
      <c r="H711" s="117"/>
      <c r="I711" s="117"/>
    </row>
    <row r="712" spans="6:9" ht="14.25" customHeight="1">
      <c r="F712" s="117"/>
      <c r="G712" s="117"/>
      <c r="H712" s="117"/>
      <c r="I712" s="117"/>
    </row>
    <row r="713" spans="6:9" ht="14.25" customHeight="1">
      <c r="F713" s="117"/>
      <c r="G713" s="117"/>
      <c r="H713" s="117"/>
      <c r="I713" s="117"/>
    </row>
    <row r="714" spans="6:9" ht="14.25" customHeight="1">
      <c r="F714" s="117"/>
      <c r="G714" s="117"/>
      <c r="H714" s="117"/>
      <c r="I714" s="117"/>
    </row>
    <row r="715" spans="6:9" ht="14.25" customHeight="1">
      <c r="F715" s="117"/>
      <c r="G715" s="117"/>
      <c r="H715" s="117"/>
      <c r="I715" s="117"/>
    </row>
    <row r="716" spans="6:9" ht="14.25" customHeight="1">
      <c r="F716" s="117"/>
      <c r="G716" s="117"/>
      <c r="H716" s="117"/>
      <c r="I716" s="117"/>
    </row>
    <row r="717" spans="6:9" ht="14.25" customHeight="1">
      <c r="F717" s="117"/>
      <c r="G717" s="117"/>
      <c r="H717" s="117"/>
      <c r="I717" s="117"/>
    </row>
    <row r="718" spans="6:9" ht="14.25" customHeight="1">
      <c r="F718" s="117"/>
      <c r="G718" s="117"/>
      <c r="H718" s="117"/>
      <c r="I718" s="117"/>
    </row>
    <row r="719" spans="6:9" ht="14.25" customHeight="1">
      <c r="F719" s="117"/>
      <c r="G719" s="117"/>
      <c r="H719" s="117"/>
      <c r="I719" s="117"/>
    </row>
    <row r="720" spans="6:9" ht="14.25" customHeight="1">
      <c r="F720" s="117"/>
      <c r="G720" s="117"/>
      <c r="H720" s="117"/>
      <c r="I720" s="117"/>
    </row>
    <row r="721" spans="6:9" ht="14.25" customHeight="1">
      <c r="F721" s="117"/>
      <c r="G721" s="117"/>
      <c r="H721" s="117"/>
      <c r="I721" s="117"/>
    </row>
    <row r="722" spans="6:9" ht="14.25" customHeight="1">
      <c r="F722" s="117"/>
      <c r="G722" s="117"/>
      <c r="H722" s="117"/>
      <c r="I722" s="117"/>
    </row>
    <row r="723" spans="6:9" ht="14.25" customHeight="1">
      <c r="F723" s="117"/>
      <c r="G723" s="117"/>
      <c r="H723" s="117"/>
      <c r="I723" s="117"/>
    </row>
    <row r="724" spans="6:9" ht="14.25" customHeight="1">
      <c r="F724" s="117"/>
      <c r="G724" s="117"/>
      <c r="H724" s="117"/>
      <c r="I724" s="117"/>
    </row>
    <row r="725" spans="6:9" ht="14.25" customHeight="1">
      <c r="F725" s="117"/>
      <c r="G725" s="117"/>
      <c r="H725" s="117"/>
      <c r="I725" s="117"/>
    </row>
    <row r="726" spans="6:9" ht="14.25" customHeight="1">
      <c r="F726" s="117"/>
      <c r="G726" s="117"/>
      <c r="H726" s="117"/>
      <c r="I726" s="117"/>
    </row>
    <row r="727" spans="6:9" ht="14.25" customHeight="1">
      <c r="F727" s="117"/>
      <c r="G727" s="117"/>
      <c r="H727" s="117"/>
      <c r="I727" s="117"/>
    </row>
    <row r="728" spans="6:9" ht="14.25" customHeight="1">
      <c r="F728" s="117"/>
      <c r="G728" s="117"/>
      <c r="H728" s="117"/>
      <c r="I728" s="117"/>
    </row>
    <row r="729" spans="6:9" ht="14.25" customHeight="1">
      <c r="F729" s="117"/>
      <c r="G729" s="117"/>
      <c r="H729" s="117"/>
      <c r="I729" s="117"/>
    </row>
    <row r="730" spans="6:9" ht="14.25" customHeight="1">
      <c r="F730" s="117"/>
      <c r="G730" s="117"/>
      <c r="H730" s="117"/>
      <c r="I730" s="117"/>
    </row>
    <row r="731" spans="6:9" ht="14.25" customHeight="1">
      <c r="F731" s="117"/>
      <c r="G731" s="117"/>
      <c r="H731" s="117"/>
      <c r="I731" s="117"/>
    </row>
    <row r="732" spans="6:9" ht="14.25" customHeight="1">
      <c r="F732" s="117"/>
      <c r="G732" s="117"/>
      <c r="H732" s="117"/>
      <c r="I732" s="117"/>
    </row>
    <row r="733" spans="6:9" ht="14.25" customHeight="1">
      <c r="F733" s="117"/>
      <c r="G733" s="117"/>
      <c r="H733" s="117"/>
      <c r="I733" s="117"/>
    </row>
    <row r="734" spans="6:9" ht="14.25" customHeight="1">
      <c r="F734" s="117"/>
      <c r="G734" s="117"/>
      <c r="H734" s="117"/>
      <c r="I734" s="117"/>
    </row>
    <row r="735" spans="6:9" ht="14.25" customHeight="1">
      <c r="F735" s="117"/>
      <c r="G735" s="117"/>
      <c r="H735" s="117"/>
      <c r="I735" s="117"/>
    </row>
    <row r="736" spans="6:9" ht="14.25" customHeight="1">
      <c r="F736" s="117"/>
      <c r="G736" s="117"/>
      <c r="H736" s="117"/>
      <c r="I736" s="117"/>
    </row>
    <row r="737" spans="6:9" ht="14.25" customHeight="1">
      <c r="F737" s="117"/>
      <c r="G737" s="117"/>
      <c r="H737" s="117"/>
      <c r="I737" s="117"/>
    </row>
    <row r="738" spans="6:9" ht="14.25" customHeight="1">
      <c r="F738" s="117"/>
      <c r="G738" s="117"/>
      <c r="H738" s="117"/>
      <c r="I738" s="117"/>
    </row>
    <row r="739" spans="6:9" ht="14.25" customHeight="1">
      <c r="F739" s="117"/>
      <c r="G739" s="117"/>
      <c r="H739" s="117"/>
      <c r="I739" s="117"/>
    </row>
    <row r="740" spans="6:9" ht="14.25" customHeight="1">
      <c r="F740" s="117"/>
      <c r="G740" s="117"/>
      <c r="H740" s="117"/>
      <c r="I740" s="117"/>
    </row>
    <row r="741" spans="6:9" ht="14.25" customHeight="1">
      <c r="F741" s="117"/>
      <c r="G741" s="117"/>
      <c r="H741" s="117"/>
      <c r="I741" s="117"/>
    </row>
    <row r="742" spans="6:9" ht="14.25" customHeight="1">
      <c r="F742" s="117"/>
      <c r="G742" s="117"/>
      <c r="H742" s="117"/>
      <c r="I742" s="117"/>
    </row>
    <row r="743" spans="6:9" ht="14.25" customHeight="1">
      <c r="F743" s="117"/>
      <c r="G743" s="117"/>
      <c r="H743" s="117"/>
      <c r="I743" s="117"/>
    </row>
    <row r="744" spans="6:9" ht="14.25" customHeight="1">
      <c r="F744" s="117"/>
      <c r="G744" s="117"/>
      <c r="H744" s="117"/>
      <c r="I744" s="117"/>
    </row>
    <row r="745" spans="6:9" ht="14.25" customHeight="1">
      <c r="F745" s="117"/>
      <c r="G745" s="117"/>
      <c r="H745" s="117"/>
      <c r="I745" s="117"/>
    </row>
    <row r="746" spans="6:9" ht="14.25" customHeight="1">
      <c r="F746" s="117"/>
      <c r="G746" s="117"/>
      <c r="H746" s="117"/>
      <c r="I746" s="117"/>
    </row>
    <row r="747" spans="6:9" ht="14.25" customHeight="1">
      <c r="F747" s="117"/>
      <c r="G747" s="117"/>
      <c r="H747" s="117"/>
      <c r="I747" s="117"/>
    </row>
    <row r="748" spans="6:9" ht="14.25" customHeight="1">
      <c r="F748" s="117"/>
      <c r="G748" s="117"/>
      <c r="H748" s="117"/>
      <c r="I748" s="117"/>
    </row>
    <row r="749" spans="6:9" ht="14.25" customHeight="1">
      <c r="F749" s="117"/>
      <c r="G749" s="117"/>
      <c r="H749" s="117"/>
      <c r="I749" s="117"/>
    </row>
    <row r="750" spans="6:9" ht="14.25" customHeight="1">
      <c r="F750" s="117"/>
      <c r="G750" s="117"/>
      <c r="H750" s="117"/>
      <c r="I750" s="117"/>
    </row>
    <row r="751" spans="6:9" ht="14.25" customHeight="1">
      <c r="F751" s="117"/>
      <c r="G751" s="117"/>
      <c r="H751" s="117"/>
      <c r="I751" s="117"/>
    </row>
    <row r="752" spans="6:9" ht="14.25" customHeight="1">
      <c r="F752" s="117"/>
      <c r="G752" s="117"/>
      <c r="H752" s="117"/>
      <c r="I752" s="117"/>
    </row>
    <row r="753" spans="6:9" ht="14.25" customHeight="1">
      <c r="F753" s="117"/>
      <c r="G753" s="117"/>
      <c r="H753" s="117"/>
      <c r="I753" s="117"/>
    </row>
    <row r="754" spans="6:9" ht="14.25" customHeight="1">
      <c r="F754" s="117"/>
      <c r="G754" s="117"/>
      <c r="H754" s="117"/>
      <c r="I754" s="117"/>
    </row>
    <row r="755" spans="6:9" ht="14.25" customHeight="1">
      <c r="F755" s="117"/>
      <c r="G755" s="117"/>
      <c r="H755" s="117"/>
      <c r="I755" s="117"/>
    </row>
    <row r="756" spans="6:9" ht="14.25" customHeight="1">
      <c r="F756" s="117"/>
      <c r="G756" s="117"/>
      <c r="H756" s="117"/>
      <c r="I756" s="117"/>
    </row>
    <row r="757" spans="6:9" ht="14.25" customHeight="1">
      <c r="F757" s="117"/>
      <c r="G757" s="117"/>
      <c r="H757" s="117"/>
      <c r="I757" s="117"/>
    </row>
    <row r="758" spans="6:9" ht="14.25" customHeight="1">
      <c r="F758" s="117"/>
      <c r="G758" s="117"/>
      <c r="H758" s="117"/>
      <c r="I758" s="117"/>
    </row>
    <row r="759" spans="6:9" ht="14.25" customHeight="1">
      <c r="F759" s="117"/>
      <c r="G759" s="117"/>
      <c r="H759" s="117"/>
      <c r="I759" s="117"/>
    </row>
    <row r="760" spans="6:9" ht="14.25" customHeight="1">
      <c r="F760" s="117"/>
      <c r="G760" s="117"/>
      <c r="H760" s="117"/>
      <c r="I760" s="117"/>
    </row>
    <row r="761" spans="6:9" ht="14.25" customHeight="1">
      <c r="F761" s="117"/>
      <c r="G761" s="117"/>
      <c r="H761" s="117"/>
      <c r="I761" s="117"/>
    </row>
    <row r="762" spans="6:9" ht="14.25" customHeight="1">
      <c r="F762" s="117"/>
      <c r="G762" s="117"/>
      <c r="H762" s="117"/>
      <c r="I762" s="117"/>
    </row>
    <row r="763" spans="6:9" ht="14.25" customHeight="1">
      <c r="F763" s="117"/>
      <c r="G763" s="117"/>
      <c r="H763" s="117"/>
      <c r="I763" s="117"/>
    </row>
    <row r="764" spans="6:9" ht="14.25" customHeight="1">
      <c r="F764" s="117"/>
      <c r="G764" s="117"/>
      <c r="H764" s="117"/>
      <c r="I764" s="117"/>
    </row>
    <row r="765" spans="6:9" ht="14.25" customHeight="1">
      <c r="F765" s="117"/>
      <c r="G765" s="117"/>
      <c r="H765" s="117"/>
      <c r="I765" s="117"/>
    </row>
    <row r="766" spans="6:9" ht="14.25" customHeight="1">
      <c r="F766" s="117"/>
      <c r="G766" s="117"/>
      <c r="H766" s="117"/>
      <c r="I766" s="117"/>
    </row>
    <row r="767" spans="6:9" ht="14.25" customHeight="1">
      <c r="F767" s="117"/>
      <c r="G767" s="117"/>
      <c r="H767" s="117"/>
      <c r="I767" s="117"/>
    </row>
    <row r="768" spans="6:9" ht="14.25" customHeight="1">
      <c r="F768" s="117"/>
      <c r="G768" s="117"/>
      <c r="H768" s="117"/>
      <c r="I768" s="117"/>
    </row>
    <row r="769" spans="6:9" ht="14.25" customHeight="1">
      <c r="F769" s="117"/>
      <c r="G769" s="117"/>
      <c r="H769" s="117"/>
      <c r="I769" s="117"/>
    </row>
    <row r="770" spans="6:9" ht="14.25" customHeight="1">
      <c r="F770" s="117"/>
      <c r="G770" s="117"/>
      <c r="H770" s="117"/>
      <c r="I770" s="117"/>
    </row>
    <row r="771" spans="6:9" ht="14.25" customHeight="1">
      <c r="F771" s="117"/>
      <c r="G771" s="117"/>
      <c r="H771" s="117"/>
      <c r="I771" s="117"/>
    </row>
    <row r="772" spans="6:9" ht="14.25" customHeight="1">
      <c r="F772" s="117"/>
      <c r="G772" s="117"/>
      <c r="H772" s="117"/>
      <c r="I772" s="117"/>
    </row>
    <row r="773" spans="6:9" ht="14.25" customHeight="1">
      <c r="F773" s="117"/>
      <c r="G773" s="117"/>
      <c r="H773" s="117"/>
      <c r="I773" s="117"/>
    </row>
    <row r="774" spans="6:9" ht="14.25" customHeight="1">
      <c r="F774" s="117"/>
      <c r="G774" s="117"/>
      <c r="H774" s="117"/>
      <c r="I774" s="117"/>
    </row>
    <row r="775" spans="6:9" ht="14.25" customHeight="1">
      <c r="F775" s="117"/>
      <c r="G775" s="117"/>
      <c r="H775" s="117"/>
      <c r="I775" s="117"/>
    </row>
    <row r="776" spans="6:9" ht="14.25" customHeight="1">
      <c r="F776" s="117"/>
      <c r="G776" s="117"/>
      <c r="H776" s="117"/>
      <c r="I776" s="117"/>
    </row>
    <row r="777" spans="6:9" ht="14.25" customHeight="1">
      <c r="F777" s="117"/>
      <c r="G777" s="117"/>
      <c r="H777" s="117"/>
      <c r="I777" s="117"/>
    </row>
    <row r="778" spans="6:9" ht="14.25" customHeight="1">
      <c r="F778" s="117"/>
      <c r="G778" s="117"/>
      <c r="H778" s="117"/>
      <c r="I778" s="117"/>
    </row>
    <row r="779" spans="6:9" ht="14.25" customHeight="1">
      <c r="F779" s="117"/>
      <c r="G779" s="117"/>
      <c r="H779" s="117"/>
      <c r="I779" s="117"/>
    </row>
    <row r="780" spans="6:9" ht="14.25" customHeight="1">
      <c r="F780" s="117"/>
      <c r="G780" s="117"/>
      <c r="H780" s="117"/>
      <c r="I780" s="117"/>
    </row>
    <row r="781" spans="6:9" ht="14.25" customHeight="1">
      <c r="F781" s="117"/>
      <c r="G781" s="117"/>
      <c r="H781" s="117"/>
      <c r="I781" s="117"/>
    </row>
    <row r="782" spans="6:9" ht="14.25" customHeight="1">
      <c r="F782" s="117"/>
      <c r="G782" s="117"/>
      <c r="H782" s="117"/>
      <c r="I782" s="117"/>
    </row>
    <row r="783" spans="6:9" ht="14.25" customHeight="1">
      <c r="F783" s="117"/>
      <c r="G783" s="117"/>
      <c r="H783" s="117"/>
      <c r="I783" s="117"/>
    </row>
    <row r="784" spans="6:9" ht="14.25" customHeight="1">
      <c r="F784" s="117"/>
      <c r="G784" s="117"/>
      <c r="H784" s="117"/>
      <c r="I784" s="117"/>
    </row>
    <row r="785" spans="6:9" ht="14.25" customHeight="1">
      <c r="F785" s="117"/>
      <c r="G785" s="117"/>
      <c r="H785" s="117"/>
      <c r="I785" s="117"/>
    </row>
    <row r="786" spans="6:9" ht="14.25" customHeight="1">
      <c r="F786" s="117"/>
      <c r="G786" s="117"/>
      <c r="H786" s="117"/>
      <c r="I786" s="117"/>
    </row>
    <row r="787" spans="6:9" ht="14.25" customHeight="1">
      <c r="F787" s="117"/>
      <c r="G787" s="117"/>
      <c r="H787" s="117"/>
      <c r="I787" s="117"/>
    </row>
    <row r="788" spans="6:9" ht="14.25" customHeight="1">
      <c r="F788" s="117"/>
      <c r="G788" s="117"/>
      <c r="H788" s="117"/>
      <c r="I788" s="117"/>
    </row>
    <row r="789" spans="6:9" ht="14.25" customHeight="1">
      <c r="F789" s="117"/>
      <c r="G789" s="117"/>
      <c r="H789" s="117"/>
      <c r="I789" s="117"/>
    </row>
    <row r="790" spans="6:9" ht="14.25" customHeight="1">
      <c r="F790" s="117"/>
      <c r="G790" s="117"/>
      <c r="H790" s="117"/>
      <c r="I790" s="117"/>
    </row>
    <row r="791" spans="6:9" ht="14.25" customHeight="1">
      <c r="F791" s="117"/>
      <c r="G791" s="117"/>
      <c r="H791" s="117"/>
      <c r="I791" s="117"/>
    </row>
    <row r="792" spans="6:9" ht="14.25" customHeight="1">
      <c r="F792" s="117"/>
      <c r="G792" s="117"/>
      <c r="H792" s="117"/>
      <c r="I792" s="117"/>
    </row>
    <row r="793" spans="6:9" ht="14.25" customHeight="1">
      <c r="F793" s="117"/>
      <c r="G793" s="117"/>
      <c r="H793" s="117"/>
      <c r="I793" s="117"/>
    </row>
    <row r="794" spans="6:9" ht="14.25" customHeight="1">
      <c r="F794" s="117"/>
      <c r="G794" s="117"/>
      <c r="H794" s="117"/>
      <c r="I794" s="117"/>
    </row>
    <row r="795" spans="6:9" ht="14.25" customHeight="1">
      <c r="F795" s="117"/>
      <c r="G795" s="117"/>
      <c r="H795" s="117"/>
      <c r="I795" s="117"/>
    </row>
    <row r="796" spans="6:9" ht="14.25" customHeight="1">
      <c r="F796" s="117"/>
      <c r="G796" s="117"/>
      <c r="H796" s="117"/>
      <c r="I796" s="117"/>
    </row>
    <row r="797" spans="6:9" ht="14.25" customHeight="1">
      <c r="F797" s="117"/>
      <c r="G797" s="117"/>
      <c r="H797" s="117"/>
      <c r="I797" s="117"/>
    </row>
    <row r="798" spans="6:9" ht="14.25" customHeight="1">
      <c r="F798" s="117"/>
      <c r="G798" s="117"/>
      <c r="H798" s="117"/>
      <c r="I798" s="117"/>
    </row>
    <row r="799" spans="6:9" ht="14.25" customHeight="1">
      <c r="F799" s="117"/>
      <c r="G799" s="117"/>
      <c r="H799" s="117"/>
      <c r="I799" s="117"/>
    </row>
    <row r="800" spans="6:9" ht="14.25" customHeight="1">
      <c r="F800" s="117"/>
      <c r="G800" s="117"/>
      <c r="H800" s="117"/>
      <c r="I800" s="117"/>
    </row>
    <row r="801" spans="6:9" ht="14.25" customHeight="1">
      <c r="F801" s="117"/>
      <c r="G801" s="117"/>
      <c r="H801" s="117"/>
      <c r="I801" s="117"/>
    </row>
    <row r="802" spans="6:9" ht="14.25" customHeight="1">
      <c r="F802" s="117"/>
      <c r="G802" s="117"/>
      <c r="H802" s="117"/>
      <c r="I802" s="117"/>
    </row>
    <row r="803" spans="6:9" ht="14.25" customHeight="1">
      <c r="F803" s="117"/>
      <c r="G803" s="117"/>
      <c r="H803" s="117"/>
      <c r="I803" s="117"/>
    </row>
    <row r="804" spans="6:9" ht="14.25" customHeight="1">
      <c r="F804" s="117"/>
      <c r="G804" s="117"/>
      <c r="H804" s="117"/>
      <c r="I804" s="117"/>
    </row>
    <row r="805" spans="6:9" ht="14.25" customHeight="1">
      <c r="F805" s="117"/>
      <c r="G805" s="117"/>
      <c r="H805" s="117"/>
      <c r="I805" s="117"/>
    </row>
    <row r="806" spans="6:9" ht="14.25" customHeight="1">
      <c r="F806" s="117"/>
      <c r="G806" s="117"/>
      <c r="H806" s="117"/>
      <c r="I806" s="117"/>
    </row>
    <row r="807" spans="6:9" ht="14.25" customHeight="1">
      <c r="F807" s="117"/>
      <c r="G807" s="117"/>
      <c r="H807" s="117"/>
      <c r="I807" s="117"/>
    </row>
    <row r="808" spans="6:9" ht="14.25" customHeight="1">
      <c r="F808" s="117"/>
      <c r="G808" s="117"/>
      <c r="H808" s="117"/>
      <c r="I808" s="117"/>
    </row>
    <row r="809" spans="6:9" ht="14.25" customHeight="1">
      <c r="F809" s="117"/>
      <c r="G809" s="117"/>
      <c r="H809" s="117"/>
      <c r="I809" s="117"/>
    </row>
    <row r="810" spans="6:9" ht="14.25" customHeight="1">
      <c r="F810" s="117"/>
      <c r="G810" s="117"/>
      <c r="H810" s="117"/>
      <c r="I810" s="117"/>
    </row>
    <row r="811" spans="6:9" ht="14.25" customHeight="1">
      <c r="F811" s="117"/>
      <c r="G811" s="117"/>
      <c r="H811" s="117"/>
      <c r="I811" s="117"/>
    </row>
    <row r="812" spans="6:9" ht="14.25" customHeight="1">
      <c r="F812" s="117"/>
      <c r="G812" s="117"/>
      <c r="H812" s="117"/>
      <c r="I812" s="117"/>
    </row>
    <row r="813" spans="6:9" ht="14.25" customHeight="1">
      <c r="F813" s="117"/>
      <c r="G813" s="117"/>
      <c r="H813" s="117"/>
      <c r="I813" s="117"/>
    </row>
    <row r="814" spans="6:9" ht="14.25" customHeight="1">
      <c r="F814" s="117"/>
      <c r="G814" s="117"/>
      <c r="H814" s="117"/>
      <c r="I814" s="117"/>
    </row>
    <row r="815" spans="6:9" ht="14.25" customHeight="1">
      <c r="F815" s="117"/>
      <c r="G815" s="117"/>
      <c r="H815" s="117"/>
      <c r="I815" s="117"/>
    </row>
    <row r="816" spans="6:9" ht="14.25" customHeight="1">
      <c r="F816" s="117"/>
      <c r="G816" s="117"/>
      <c r="H816" s="117"/>
      <c r="I816" s="117"/>
    </row>
    <row r="817" spans="6:9" ht="14.25" customHeight="1">
      <c r="F817" s="117"/>
      <c r="G817" s="117"/>
      <c r="H817" s="117"/>
      <c r="I817" s="117"/>
    </row>
    <row r="818" spans="6:9" ht="14.25" customHeight="1">
      <c r="F818" s="117"/>
      <c r="G818" s="117"/>
      <c r="H818" s="117"/>
      <c r="I818" s="117"/>
    </row>
    <row r="819" spans="6:9" ht="14.25" customHeight="1">
      <c r="F819" s="117"/>
      <c r="G819" s="117"/>
      <c r="H819" s="117"/>
      <c r="I819" s="117"/>
    </row>
    <row r="820" spans="6:9" ht="14.25" customHeight="1">
      <c r="F820" s="117"/>
      <c r="G820" s="117"/>
      <c r="H820" s="117"/>
      <c r="I820" s="117"/>
    </row>
    <row r="821" spans="6:9" ht="14.25" customHeight="1">
      <c r="F821" s="117"/>
      <c r="G821" s="117"/>
      <c r="H821" s="117"/>
      <c r="I821" s="117"/>
    </row>
    <row r="822" spans="6:9" ht="14.25" customHeight="1">
      <c r="F822" s="117"/>
      <c r="G822" s="117"/>
      <c r="H822" s="117"/>
      <c r="I822" s="117"/>
    </row>
    <row r="823" spans="6:9" ht="14.25" customHeight="1">
      <c r="F823" s="117"/>
      <c r="G823" s="117"/>
      <c r="H823" s="117"/>
      <c r="I823" s="117"/>
    </row>
    <row r="824" spans="6:9" ht="14.25" customHeight="1">
      <c r="F824" s="117"/>
      <c r="G824" s="117"/>
      <c r="H824" s="117"/>
      <c r="I824" s="117"/>
    </row>
    <row r="825" spans="6:9" ht="14.25" customHeight="1">
      <c r="F825" s="117"/>
      <c r="G825" s="117"/>
      <c r="H825" s="117"/>
      <c r="I825" s="117"/>
    </row>
    <row r="826" spans="6:9" ht="14.25" customHeight="1">
      <c r="F826" s="117"/>
      <c r="G826" s="117"/>
      <c r="H826" s="117"/>
      <c r="I826" s="117"/>
    </row>
    <row r="827" spans="6:9" ht="14.25" customHeight="1">
      <c r="F827" s="117"/>
      <c r="G827" s="117"/>
      <c r="H827" s="117"/>
      <c r="I827" s="117"/>
    </row>
    <row r="828" spans="6:9" ht="14.25" customHeight="1">
      <c r="F828" s="117"/>
      <c r="G828" s="117"/>
      <c r="H828" s="117"/>
      <c r="I828" s="117"/>
    </row>
    <row r="829" spans="6:9" ht="14.25" customHeight="1">
      <c r="F829" s="117"/>
      <c r="G829" s="117"/>
      <c r="H829" s="117"/>
      <c r="I829" s="117"/>
    </row>
    <row r="830" spans="6:9" ht="14.25" customHeight="1">
      <c r="F830" s="117"/>
      <c r="G830" s="117"/>
      <c r="H830" s="117"/>
      <c r="I830" s="117"/>
    </row>
    <row r="831" spans="6:9" ht="14.25" customHeight="1">
      <c r="F831" s="117"/>
      <c r="G831" s="117"/>
      <c r="H831" s="117"/>
      <c r="I831" s="117"/>
    </row>
    <row r="832" spans="6:9" ht="14.25" customHeight="1">
      <c r="F832" s="117"/>
      <c r="G832" s="117"/>
      <c r="H832" s="117"/>
      <c r="I832" s="117"/>
    </row>
    <row r="833" spans="6:9" ht="14.25" customHeight="1">
      <c r="F833" s="117"/>
      <c r="G833" s="117"/>
      <c r="H833" s="117"/>
      <c r="I833" s="117"/>
    </row>
    <row r="834" spans="6:9" ht="14.25" customHeight="1">
      <c r="F834" s="117"/>
      <c r="G834" s="117"/>
      <c r="H834" s="117"/>
      <c r="I834" s="117"/>
    </row>
    <row r="835" spans="6:9" ht="14.25" customHeight="1">
      <c r="F835" s="117"/>
      <c r="G835" s="117"/>
      <c r="H835" s="117"/>
      <c r="I835" s="117"/>
    </row>
    <row r="836" spans="6:9" ht="14.25" customHeight="1">
      <c r="F836" s="117"/>
      <c r="G836" s="117"/>
      <c r="H836" s="117"/>
      <c r="I836" s="117"/>
    </row>
    <row r="837" spans="6:9" ht="14.25" customHeight="1">
      <c r="F837" s="117"/>
      <c r="G837" s="117"/>
      <c r="H837" s="117"/>
      <c r="I837" s="117"/>
    </row>
    <row r="838" spans="6:9" ht="14.25" customHeight="1">
      <c r="F838" s="117"/>
      <c r="G838" s="117"/>
      <c r="H838" s="117"/>
      <c r="I838" s="117"/>
    </row>
    <row r="839" spans="6:9" ht="14.25" customHeight="1">
      <c r="F839" s="117"/>
      <c r="G839" s="117"/>
      <c r="H839" s="117"/>
      <c r="I839" s="117"/>
    </row>
    <row r="840" spans="6:9" ht="14.25" customHeight="1">
      <c r="F840" s="117"/>
      <c r="G840" s="117"/>
      <c r="H840" s="117"/>
      <c r="I840" s="117"/>
    </row>
    <row r="841" spans="6:9" ht="14.25" customHeight="1">
      <c r="F841" s="117"/>
      <c r="G841" s="117"/>
      <c r="H841" s="117"/>
      <c r="I841" s="117"/>
    </row>
    <row r="842" spans="6:9" ht="14.25" customHeight="1">
      <c r="F842" s="117"/>
      <c r="G842" s="117"/>
      <c r="H842" s="117"/>
      <c r="I842" s="117"/>
    </row>
    <row r="843" spans="6:9" ht="14.25" customHeight="1">
      <c r="F843" s="117"/>
      <c r="G843" s="117"/>
      <c r="H843" s="117"/>
      <c r="I843" s="117"/>
    </row>
    <row r="844" spans="6:9" ht="14.25" customHeight="1">
      <c r="F844" s="117"/>
      <c r="G844" s="117"/>
      <c r="H844" s="117"/>
      <c r="I844" s="117"/>
    </row>
    <row r="845" spans="6:9" ht="14.25" customHeight="1">
      <c r="F845" s="117"/>
      <c r="G845" s="117"/>
      <c r="H845" s="117"/>
      <c r="I845" s="117"/>
    </row>
    <row r="846" spans="6:9" ht="14.25" customHeight="1">
      <c r="F846" s="117"/>
      <c r="G846" s="117"/>
      <c r="H846" s="117"/>
      <c r="I846" s="117"/>
    </row>
    <row r="847" spans="6:9" ht="14.25" customHeight="1">
      <c r="F847" s="117"/>
      <c r="G847" s="117"/>
      <c r="H847" s="117"/>
      <c r="I847" s="117"/>
    </row>
    <row r="848" spans="6:9" ht="14.25" customHeight="1">
      <c r="F848" s="117"/>
      <c r="G848" s="117"/>
      <c r="H848" s="117"/>
      <c r="I848" s="117"/>
    </row>
    <row r="849" spans="6:9" ht="14.25" customHeight="1">
      <c r="F849" s="117"/>
      <c r="G849" s="117"/>
      <c r="H849" s="117"/>
      <c r="I849" s="117"/>
    </row>
    <row r="850" spans="6:9" ht="14.25" customHeight="1">
      <c r="F850" s="117"/>
      <c r="G850" s="117"/>
      <c r="H850" s="117"/>
      <c r="I850" s="117"/>
    </row>
    <row r="851" spans="6:9" ht="14.25" customHeight="1">
      <c r="F851" s="117"/>
      <c r="G851" s="117"/>
      <c r="H851" s="117"/>
      <c r="I851" s="117"/>
    </row>
    <row r="852" spans="6:9" ht="14.25" customHeight="1">
      <c r="F852" s="117"/>
      <c r="G852" s="117"/>
      <c r="H852" s="117"/>
      <c r="I852" s="117"/>
    </row>
    <row r="853" spans="6:9" ht="14.25" customHeight="1">
      <c r="F853" s="117"/>
      <c r="G853" s="117"/>
      <c r="H853" s="117"/>
      <c r="I853" s="117"/>
    </row>
    <row r="854" spans="6:9" ht="14.25" customHeight="1">
      <c r="F854" s="117"/>
      <c r="G854" s="117"/>
      <c r="H854" s="117"/>
      <c r="I854" s="117"/>
    </row>
    <row r="855" spans="6:9" ht="14.25" customHeight="1">
      <c r="F855" s="117"/>
      <c r="G855" s="117"/>
      <c r="H855" s="117"/>
      <c r="I855" s="117"/>
    </row>
    <row r="856" spans="6:9" ht="14.25" customHeight="1">
      <c r="F856" s="117"/>
      <c r="G856" s="117"/>
      <c r="H856" s="117"/>
      <c r="I856" s="117"/>
    </row>
    <row r="857" spans="6:9" ht="14.25" customHeight="1">
      <c r="F857" s="117"/>
      <c r="G857" s="117"/>
      <c r="H857" s="117"/>
      <c r="I857" s="117"/>
    </row>
    <row r="858" spans="6:9" ht="14.25" customHeight="1">
      <c r="F858" s="117"/>
      <c r="G858" s="117"/>
      <c r="H858" s="117"/>
      <c r="I858" s="117"/>
    </row>
    <row r="859" spans="6:9" ht="14.25" customHeight="1">
      <c r="F859" s="117"/>
      <c r="G859" s="117"/>
      <c r="H859" s="117"/>
      <c r="I859" s="117"/>
    </row>
    <row r="860" spans="6:9" ht="14.25" customHeight="1">
      <c r="F860" s="117"/>
      <c r="G860" s="117"/>
      <c r="H860" s="117"/>
      <c r="I860" s="117"/>
    </row>
    <row r="861" spans="6:9" ht="14.25" customHeight="1">
      <c r="F861" s="117"/>
      <c r="G861" s="117"/>
      <c r="H861" s="117"/>
      <c r="I861" s="117"/>
    </row>
    <row r="862" spans="6:9" ht="14.25" customHeight="1">
      <c r="F862" s="117"/>
      <c r="G862" s="117"/>
      <c r="H862" s="117"/>
      <c r="I862" s="117"/>
    </row>
    <row r="863" spans="6:9" ht="14.25" customHeight="1">
      <c r="F863" s="117"/>
      <c r="G863" s="117"/>
      <c r="H863" s="117"/>
      <c r="I863" s="117"/>
    </row>
    <row r="864" spans="6:9" ht="14.25" customHeight="1">
      <c r="F864" s="117"/>
      <c r="G864" s="117"/>
      <c r="H864" s="117"/>
      <c r="I864" s="117"/>
    </row>
    <row r="865" spans="6:9" ht="14.25" customHeight="1">
      <c r="F865" s="117"/>
      <c r="G865" s="117"/>
      <c r="H865" s="117"/>
      <c r="I865" s="117"/>
    </row>
    <row r="866" spans="6:9" ht="14.25" customHeight="1">
      <c r="F866" s="117"/>
      <c r="G866" s="117"/>
      <c r="H866" s="117"/>
      <c r="I866" s="117"/>
    </row>
    <row r="867" spans="6:9" ht="14.25" customHeight="1">
      <c r="F867" s="117"/>
      <c r="G867" s="117"/>
      <c r="H867" s="117"/>
      <c r="I867" s="117"/>
    </row>
    <row r="868" spans="6:9" ht="14.25" customHeight="1">
      <c r="F868" s="117"/>
      <c r="G868" s="117"/>
      <c r="H868" s="117"/>
      <c r="I868" s="117"/>
    </row>
    <row r="869" spans="6:9" ht="14.25" customHeight="1">
      <c r="F869" s="117"/>
      <c r="G869" s="117"/>
      <c r="H869" s="117"/>
      <c r="I869" s="117"/>
    </row>
    <row r="870" spans="6:9" ht="14.25" customHeight="1">
      <c r="F870" s="117"/>
      <c r="G870" s="117"/>
      <c r="H870" s="117"/>
      <c r="I870" s="117"/>
    </row>
    <row r="871" spans="6:9" ht="14.25" customHeight="1">
      <c r="F871" s="117"/>
      <c r="G871" s="117"/>
      <c r="H871" s="117"/>
      <c r="I871" s="117"/>
    </row>
    <row r="872" spans="6:9" ht="14.25" customHeight="1">
      <c r="F872" s="117"/>
      <c r="G872" s="117"/>
      <c r="H872" s="117"/>
      <c r="I872" s="117"/>
    </row>
    <row r="873" spans="6:9" ht="14.25" customHeight="1">
      <c r="F873" s="117"/>
      <c r="G873" s="117"/>
      <c r="H873" s="117"/>
      <c r="I873" s="117"/>
    </row>
    <row r="874" spans="6:9" ht="14.25" customHeight="1">
      <c r="F874" s="117"/>
      <c r="G874" s="117"/>
      <c r="H874" s="117"/>
      <c r="I874" s="117"/>
    </row>
    <row r="875" spans="6:9" ht="14.25" customHeight="1">
      <c r="F875" s="117"/>
      <c r="G875" s="117"/>
      <c r="H875" s="117"/>
      <c r="I875" s="117"/>
    </row>
    <row r="876" spans="6:9" ht="14.25" customHeight="1">
      <c r="F876" s="117"/>
      <c r="G876" s="117"/>
      <c r="H876" s="117"/>
      <c r="I876" s="117"/>
    </row>
    <row r="877" spans="6:9" ht="14.25" customHeight="1">
      <c r="F877" s="117"/>
      <c r="G877" s="117"/>
      <c r="H877" s="117"/>
      <c r="I877" s="117"/>
    </row>
    <row r="878" spans="6:9" ht="14.25" customHeight="1">
      <c r="F878" s="117"/>
      <c r="G878" s="117"/>
      <c r="H878" s="117"/>
      <c r="I878" s="117"/>
    </row>
    <row r="879" spans="6:9" ht="14.25" customHeight="1">
      <c r="F879" s="117"/>
      <c r="G879" s="117"/>
      <c r="H879" s="117"/>
      <c r="I879" s="117"/>
    </row>
    <row r="880" spans="6:9" ht="14.25" customHeight="1">
      <c r="F880" s="117"/>
      <c r="G880" s="117"/>
      <c r="H880" s="117"/>
      <c r="I880" s="117"/>
    </row>
    <row r="881" spans="6:9" ht="14.25" customHeight="1">
      <c r="F881" s="117"/>
      <c r="G881" s="117"/>
      <c r="H881" s="117"/>
      <c r="I881" s="117"/>
    </row>
    <row r="882" spans="6:9" ht="14.25" customHeight="1">
      <c r="F882" s="117"/>
      <c r="G882" s="117"/>
      <c r="H882" s="117"/>
      <c r="I882" s="117"/>
    </row>
    <row r="883" spans="6:9" ht="14.25" customHeight="1">
      <c r="F883" s="117"/>
      <c r="G883" s="117"/>
      <c r="H883" s="117"/>
      <c r="I883" s="117"/>
    </row>
    <row r="884" spans="6:9" ht="14.25" customHeight="1">
      <c r="F884" s="117"/>
      <c r="G884" s="117"/>
      <c r="H884" s="117"/>
      <c r="I884" s="117"/>
    </row>
    <row r="885" spans="6:9" ht="14.25" customHeight="1">
      <c r="F885" s="117"/>
      <c r="G885" s="117"/>
      <c r="H885" s="117"/>
      <c r="I885" s="117"/>
    </row>
    <row r="886" spans="6:9" ht="14.25" customHeight="1">
      <c r="F886" s="117"/>
      <c r="G886" s="117"/>
      <c r="H886" s="117"/>
      <c r="I886" s="117"/>
    </row>
    <row r="887" spans="6:9" ht="14.25" customHeight="1">
      <c r="F887" s="117"/>
      <c r="G887" s="117"/>
      <c r="H887" s="117"/>
      <c r="I887" s="117"/>
    </row>
    <row r="888" spans="6:9" ht="14.25" customHeight="1">
      <c r="F888" s="117"/>
      <c r="G888" s="117"/>
      <c r="H888" s="117"/>
      <c r="I888" s="117"/>
    </row>
    <row r="889" spans="6:9" ht="14.25" customHeight="1">
      <c r="F889" s="117"/>
      <c r="G889" s="117"/>
      <c r="H889" s="117"/>
      <c r="I889" s="117"/>
    </row>
    <row r="890" spans="6:9" ht="14.25" customHeight="1">
      <c r="F890" s="117"/>
      <c r="G890" s="117"/>
      <c r="H890" s="117"/>
      <c r="I890" s="117"/>
    </row>
    <row r="891" spans="6:9" ht="14.25" customHeight="1">
      <c r="F891" s="117"/>
      <c r="G891" s="117"/>
      <c r="H891" s="117"/>
      <c r="I891" s="117"/>
    </row>
    <row r="892" spans="6:9" ht="14.25" customHeight="1">
      <c r="F892" s="117"/>
      <c r="G892" s="117"/>
      <c r="H892" s="117"/>
      <c r="I892" s="117"/>
    </row>
    <row r="893" spans="6:9" ht="14.25" customHeight="1">
      <c r="F893" s="117"/>
      <c r="G893" s="117"/>
      <c r="H893" s="117"/>
      <c r="I893" s="117"/>
    </row>
    <row r="894" spans="6:9" ht="14.25" customHeight="1">
      <c r="F894" s="117"/>
      <c r="G894" s="117"/>
      <c r="H894" s="117"/>
      <c r="I894" s="117"/>
    </row>
    <row r="895" spans="6:9" ht="14.25" customHeight="1">
      <c r="F895" s="117"/>
      <c r="G895" s="117"/>
      <c r="H895" s="117"/>
      <c r="I895" s="117"/>
    </row>
    <row r="896" spans="6:9" ht="14.25" customHeight="1">
      <c r="F896" s="117"/>
      <c r="G896" s="117"/>
      <c r="H896" s="117"/>
      <c r="I896" s="117"/>
    </row>
    <row r="897" spans="6:9" ht="14.25" customHeight="1">
      <c r="F897" s="117"/>
      <c r="G897" s="117"/>
      <c r="H897" s="117"/>
      <c r="I897" s="117"/>
    </row>
    <row r="898" spans="6:9" ht="14.25" customHeight="1">
      <c r="F898" s="117"/>
      <c r="G898" s="117"/>
      <c r="H898" s="117"/>
      <c r="I898" s="117"/>
    </row>
    <row r="899" spans="6:9" ht="14.25" customHeight="1">
      <c r="F899" s="117"/>
      <c r="G899" s="117"/>
      <c r="H899" s="117"/>
      <c r="I899" s="117"/>
    </row>
    <row r="900" spans="6:9" ht="14.25" customHeight="1">
      <c r="F900" s="117"/>
      <c r="G900" s="117"/>
      <c r="H900" s="117"/>
      <c r="I900" s="117"/>
    </row>
    <row r="901" spans="6:9" ht="14.25" customHeight="1">
      <c r="F901" s="117"/>
      <c r="G901" s="117"/>
      <c r="H901" s="117"/>
      <c r="I901" s="117"/>
    </row>
    <row r="902" spans="6:9" ht="14.25" customHeight="1">
      <c r="F902" s="117"/>
      <c r="G902" s="117"/>
      <c r="H902" s="117"/>
      <c r="I902" s="117"/>
    </row>
    <row r="903" spans="6:9" ht="14.25" customHeight="1">
      <c r="F903" s="117"/>
      <c r="G903" s="117"/>
      <c r="H903" s="117"/>
      <c r="I903" s="117"/>
    </row>
    <row r="904" spans="6:9" ht="14.25" customHeight="1">
      <c r="F904" s="117"/>
      <c r="G904" s="117"/>
      <c r="H904" s="117"/>
      <c r="I904" s="117"/>
    </row>
    <row r="905" spans="6:9" ht="14.25" customHeight="1">
      <c r="F905" s="117"/>
      <c r="G905" s="117"/>
      <c r="H905" s="117"/>
      <c r="I905" s="117"/>
    </row>
    <row r="906" spans="6:9" ht="14.25" customHeight="1">
      <c r="F906" s="117"/>
      <c r="G906" s="117"/>
      <c r="H906" s="117"/>
      <c r="I906" s="117"/>
    </row>
    <row r="907" spans="6:9" ht="14.25" customHeight="1">
      <c r="F907" s="117"/>
      <c r="G907" s="117"/>
      <c r="H907" s="117"/>
      <c r="I907" s="117"/>
    </row>
    <row r="908" spans="6:9" ht="14.25" customHeight="1">
      <c r="F908" s="117"/>
      <c r="G908" s="117"/>
      <c r="H908" s="117"/>
      <c r="I908" s="117"/>
    </row>
    <row r="909" spans="6:9" ht="14.25" customHeight="1">
      <c r="F909" s="117"/>
      <c r="G909" s="117"/>
      <c r="H909" s="117"/>
      <c r="I909" s="117"/>
    </row>
    <row r="910" spans="6:9" ht="14.25" customHeight="1">
      <c r="F910" s="117"/>
      <c r="G910" s="117"/>
      <c r="H910" s="117"/>
      <c r="I910" s="117"/>
    </row>
    <row r="911" spans="6:9" ht="14.25" customHeight="1">
      <c r="F911" s="117"/>
      <c r="G911" s="117"/>
      <c r="H911" s="117"/>
      <c r="I911" s="117"/>
    </row>
    <row r="912" spans="6:9" ht="14.25" customHeight="1">
      <c r="F912" s="117"/>
      <c r="G912" s="117"/>
      <c r="H912" s="117"/>
      <c r="I912" s="117"/>
    </row>
    <row r="913" spans="6:9" ht="14.25" customHeight="1">
      <c r="F913" s="117"/>
      <c r="G913" s="117"/>
      <c r="H913" s="117"/>
      <c r="I913" s="117"/>
    </row>
    <row r="914" spans="6:9" ht="14.25" customHeight="1">
      <c r="F914" s="117"/>
      <c r="G914" s="117"/>
      <c r="H914" s="117"/>
      <c r="I914" s="117"/>
    </row>
    <row r="915" spans="6:9" ht="14.25" customHeight="1">
      <c r="F915" s="117"/>
      <c r="G915" s="117"/>
      <c r="H915" s="117"/>
      <c r="I915" s="117"/>
    </row>
    <row r="916" spans="6:9" ht="14.25" customHeight="1">
      <c r="F916" s="117"/>
      <c r="G916" s="117"/>
      <c r="H916" s="117"/>
      <c r="I916" s="117"/>
    </row>
    <row r="917" spans="6:9" ht="14.25" customHeight="1">
      <c r="F917" s="117"/>
      <c r="G917" s="117"/>
      <c r="H917" s="117"/>
      <c r="I917" s="117"/>
    </row>
    <row r="918" spans="6:9" ht="14.25" customHeight="1">
      <c r="F918" s="117"/>
      <c r="G918" s="117"/>
      <c r="H918" s="117"/>
      <c r="I918" s="117"/>
    </row>
    <row r="919" spans="6:9" ht="14.25" customHeight="1">
      <c r="F919" s="117"/>
      <c r="G919" s="117"/>
      <c r="H919" s="117"/>
      <c r="I919" s="117"/>
    </row>
    <row r="920" spans="6:9" ht="14.25" customHeight="1">
      <c r="F920" s="117"/>
      <c r="G920" s="117"/>
      <c r="H920" s="117"/>
      <c r="I920" s="117"/>
    </row>
    <row r="921" spans="6:9" ht="14.25" customHeight="1">
      <c r="F921" s="117"/>
      <c r="G921" s="117"/>
      <c r="H921" s="117"/>
      <c r="I921" s="117"/>
    </row>
    <row r="922" spans="6:9" ht="14.25" customHeight="1">
      <c r="F922" s="117"/>
      <c r="G922" s="117"/>
      <c r="H922" s="117"/>
      <c r="I922" s="117"/>
    </row>
    <row r="923" spans="6:9" ht="14.25" customHeight="1">
      <c r="F923" s="117"/>
      <c r="G923" s="117"/>
      <c r="H923" s="117"/>
      <c r="I923" s="117"/>
    </row>
    <row r="924" spans="6:9" ht="14.25" customHeight="1">
      <c r="F924" s="117"/>
      <c r="G924" s="117"/>
      <c r="H924" s="117"/>
      <c r="I924" s="117"/>
    </row>
    <row r="925" spans="6:9" ht="14.25" customHeight="1">
      <c r="F925" s="117"/>
      <c r="G925" s="117"/>
      <c r="H925" s="117"/>
      <c r="I925" s="117"/>
    </row>
    <row r="926" spans="6:9" ht="14.25" customHeight="1">
      <c r="F926" s="117"/>
      <c r="G926" s="117"/>
      <c r="H926" s="117"/>
      <c r="I926" s="117"/>
    </row>
    <row r="927" spans="6:9" ht="14.25" customHeight="1">
      <c r="F927" s="117"/>
      <c r="G927" s="117"/>
      <c r="H927" s="117"/>
      <c r="I927" s="117"/>
    </row>
    <row r="928" spans="6:9" ht="14.25" customHeight="1">
      <c r="F928" s="117"/>
      <c r="G928" s="117"/>
      <c r="H928" s="117"/>
      <c r="I928" s="117"/>
    </row>
    <row r="929" spans="6:9" ht="14.25" customHeight="1">
      <c r="F929" s="117"/>
      <c r="G929" s="117"/>
      <c r="H929" s="117"/>
      <c r="I929" s="117"/>
    </row>
    <row r="930" spans="6:9" ht="14.25" customHeight="1">
      <c r="F930" s="117"/>
      <c r="G930" s="117"/>
      <c r="H930" s="117"/>
      <c r="I930" s="117"/>
    </row>
    <row r="931" spans="6:9" ht="14.25" customHeight="1">
      <c r="F931" s="117"/>
      <c r="G931" s="117"/>
      <c r="H931" s="117"/>
      <c r="I931" s="117"/>
    </row>
    <row r="932" spans="6:9" ht="14.25" customHeight="1">
      <c r="F932" s="117"/>
      <c r="G932" s="117"/>
      <c r="H932" s="117"/>
      <c r="I932" s="117"/>
    </row>
    <row r="933" spans="6:9" ht="14.25" customHeight="1">
      <c r="F933" s="117"/>
      <c r="G933" s="117"/>
      <c r="H933" s="117"/>
      <c r="I933" s="117"/>
    </row>
    <row r="934" spans="6:9" ht="14.25" customHeight="1">
      <c r="F934" s="117"/>
      <c r="G934" s="117"/>
      <c r="H934" s="117"/>
      <c r="I934" s="117"/>
    </row>
    <row r="935" spans="6:9" ht="14.25" customHeight="1">
      <c r="F935" s="117"/>
      <c r="G935" s="117"/>
      <c r="H935" s="117"/>
      <c r="I935" s="117"/>
    </row>
    <row r="936" spans="6:9" ht="14.25" customHeight="1">
      <c r="F936" s="117"/>
      <c r="G936" s="117"/>
      <c r="H936" s="117"/>
      <c r="I936" s="117"/>
    </row>
    <row r="937" spans="6:9" ht="14.25" customHeight="1">
      <c r="F937" s="117"/>
      <c r="G937" s="117"/>
      <c r="H937" s="117"/>
      <c r="I937" s="117"/>
    </row>
    <row r="938" spans="6:9" ht="14.25" customHeight="1">
      <c r="F938" s="117"/>
      <c r="G938" s="117"/>
      <c r="H938" s="117"/>
      <c r="I938" s="117"/>
    </row>
    <row r="939" spans="6:9" ht="14.25" customHeight="1">
      <c r="F939" s="117"/>
      <c r="G939" s="117"/>
      <c r="H939" s="117"/>
      <c r="I939" s="117"/>
    </row>
    <row r="940" spans="6:9" ht="14.25" customHeight="1">
      <c r="F940" s="117"/>
      <c r="G940" s="117"/>
      <c r="H940" s="117"/>
      <c r="I940" s="117"/>
    </row>
    <row r="941" spans="6:9" ht="14.25" customHeight="1">
      <c r="F941" s="117"/>
      <c r="G941" s="117"/>
      <c r="H941" s="117"/>
      <c r="I941" s="117"/>
    </row>
    <row r="942" spans="6:9" ht="14.25" customHeight="1">
      <c r="F942" s="117"/>
      <c r="G942" s="117"/>
      <c r="H942" s="117"/>
      <c r="I942" s="117"/>
    </row>
    <row r="943" spans="6:9" ht="14.25" customHeight="1">
      <c r="F943" s="117"/>
      <c r="G943" s="117"/>
      <c r="H943" s="117"/>
      <c r="I943" s="117"/>
    </row>
    <row r="944" spans="6:9" ht="14.25" customHeight="1">
      <c r="F944" s="117"/>
      <c r="G944" s="117"/>
      <c r="H944" s="117"/>
      <c r="I944" s="117"/>
    </row>
    <row r="945" spans="6:9" ht="14.25" customHeight="1">
      <c r="F945" s="117"/>
      <c r="G945" s="117"/>
      <c r="H945" s="117"/>
      <c r="I945" s="117"/>
    </row>
    <row r="946" spans="6:9" ht="14.25" customHeight="1">
      <c r="F946" s="117"/>
      <c r="G946" s="117"/>
      <c r="H946" s="117"/>
      <c r="I946" s="117"/>
    </row>
    <row r="947" spans="6:9" ht="14.25" customHeight="1">
      <c r="F947" s="117"/>
      <c r="G947" s="117"/>
      <c r="H947" s="117"/>
      <c r="I947" s="117"/>
    </row>
    <row r="948" spans="6:9" ht="14.25" customHeight="1">
      <c r="F948" s="117"/>
      <c r="G948" s="117"/>
      <c r="H948" s="117"/>
      <c r="I948" s="117"/>
    </row>
    <row r="949" spans="6:9" ht="14.25" customHeight="1">
      <c r="F949" s="117"/>
      <c r="G949" s="117"/>
      <c r="H949" s="117"/>
      <c r="I949" s="117"/>
    </row>
    <row r="950" spans="6:9" ht="14.25" customHeight="1">
      <c r="F950" s="117"/>
      <c r="G950" s="117"/>
      <c r="H950" s="117"/>
      <c r="I950" s="117"/>
    </row>
    <row r="951" spans="6:9" ht="14.25" customHeight="1">
      <c r="F951" s="117"/>
      <c r="G951" s="117"/>
      <c r="H951" s="117"/>
      <c r="I951" s="117"/>
    </row>
    <row r="952" spans="6:9" ht="14.25" customHeight="1">
      <c r="F952" s="117"/>
      <c r="G952" s="117"/>
      <c r="H952" s="117"/>
      <c r="I952" s="117"/>
    </row>
    <row r="953" spans="6:9" ht="14.25" customHeight="1">
      <c r="F953" s="117"/>
      <c r="G953" s="117"/>
      <c r="H953" s="117"/>
      <c r="I953" s="117"/>
    </row>
    <row r="954" spans="6:9" ht="14.25" customHeight="1">
      <c r="F954" s="117"/>
      <c r="G954" s="117"/>
      <c r="H954" s="117"/>
      <c r="I954" s="117"/>
    </row>
    <row r="955" spans="6:9" ht="14.25" customHeight="1">
      <c r="F955" s="117"/>
      <c r="G955" s="117"/>
      <c r="H955" s="117"/>
      <c r="I955" s="117"/>
    </row>
    <row r="956" spans="6:9" ht="14.25" customHeight="1">
      <c r="F956" s="117"/>
      <c r="G956" s="117"/>
      <c r="H956" s="117"/>
      <c r="I956" s="117"/>
    </row>
    <row r="957" spans="6:9" ht="14.25" customHeight="1">
      <c r="F957" s="117"/>
      <c r="G957" s="117"/>
      <c r="H957" s="117"/>
      <c r="I957" s="117"/>
    </row>
    <row r="958" spans="6:9" ht="14.25" customHeight="1">
      <c r="F958" s="117"/>
      <c r="G958" s="117"/>
      <c r="H958" s="117"/>
      <c r="I958" s="117"/>
    </row>
    <row r="959" spans="6:9" ht="14.25" customHeight="1">
      <c r="F959" s="117"/>
      <c r="G959" s="117"/>
      <c r="H959" s="117"/>
      <c r="I959" s="117"/>
    </row>
    <row r="960" spans="6:9" ht="14.25" customHeight="1">
      <c r="F960" s="117"/>
      <c r="G960" s="117"/>
      <c r="H960" s="117"/>
      <c r="I960" s="117"/>
    </row>
    <row r="961" spans="6:9" ht="14.25" customHeight="1">
      <c r="F961" s="117"/>
      <c r="G961" s="117"/>
      <c r="H961" s="117"/>
      <c r="I961" s="117"/>
    </row>
    <row r="962" spans="6:9" ht="14.25" customHeight="1">
      <c r="F962" s="117"/>
      <c r="G962" s="117"/>
      <c r="H962" s="117"/>
      <c r="I962" s="117"/>
    </row>
    <row r="963" spans="6:9" ht="14.25" customHeight="1">
      <c r="F963" s="117"/>
      <c r="G963" s="117"/>
      <c r="H963" s="117"/>
      <c r="I963" s="117"/>
    </row>
    <row r="964" spans="6:9" ht="14.25" customHeight="1">
      <c r="F964" s="117"/>
      <c r="G964" s="117"/>
      <c r="H964" s="117"/>
      <c r="I964" s="117"/>
    </row>
    <row r="965" spans="6:9" ht="14.25" customHeight="1">
      <c r="F965" s="117"/>
      <c r="G965" s="117"/>
      <c r="H965" s="117"/>
      <c r="I965" s="117"/>
    </row>
    <row r="966" spans="6:9" ht="14.25" customHeight="1">
      <c r="F966" s="117"/>
      <c r="G966" s="117"/>
      <c r="H966" s="117"/>
      <c r="I966" s="117"/>
    </row>
    <row r="967" spans="6:9" ht="14.25" customHeight="1">
      <c r="F967" s="117"/>
      <c r="G967" s="117"/>
      <c r="H967" s="117"/>
      <c r="I967" s="117"/>
    </row>
    <row r="968" spans="6:9" ht="14.25" customHeight="1">
      <c r="F968" s="117"/>
      <c r="G968" s="117"/>
      <c r="H968" s="117"/>
      <c r="I968" s="117"/>
    </row>
    <row r="969" spans="6:9" ht="14.25" customHeight="1">
      <c r="F969" s="117"/>
      <c r="G969" s="117"/>
      <c r="H969" s="117"/>
      <c r="I969" s="117"/>
    </row>
    <row r="970" spans="6:9" ht="14.25" customHeight="1">
      <c r="F970" s="117"/>
      <c r="G970" s="117"/>
      <c r="H970" s="117"/>
      <c r="I970" s="117"/>
    </row>
    <row r="971" spans="6:9" ht="14.25" customHeight="1">
      <c r="F971" s="117"/>
      <c r="G971" s="117"/>
      <c r="H971" s="117"/>
      <c r="I971" s="117"/>
    </row>
    <row r="972" spans="6:9" ht="14.25" customHeight="1">
      <c r="F972" s="117"/>
      <c r="G972" s="117"/>
      <c r="H972" s="117"/>
      <c r="I972" s="117"/>
    </row>
    <row r="973" spans="6:9" ht="14.25" customHeight="1">
      <c r="F973" s="117"/>
      <c r="G973" s="117"/>
      <c r="H973" s="117"/>
      <c r="I973" s="117"/>
    </row>
    <row r="974" spans="6:9" ht="14.25" customHeight="1">
      <c r="F974" s="117"/>
      <c r="G974" s="117"/>
      <c r="H974" s="117"/>
      <c r="I974" s="117"/>
    </row>
    <row r="975" spans="6:9" ht="14.25" customHeight="1">
      <c r="F975" s="117"/>
      <c r="G975" s="117"/>
      <c r="H975" s="117"/>
      <c r="I975" s="117"/>
    </row>
    <row r="976" spans="6:9" ht="14.25" customHeight="1">
      <c r="F976" s="117"/>
      <c r="G976" s="117"/>
      <c r="H976" s="117"/>
      <c r="I976" s="117"/>
    </row>
    <row r="977" spans="6:9" ht="14.25" customHeight="1">
      <c r="F977" s="117"/>
      <c r="G977" s="117"/>
      <c r="H977" s="117"/>
      <c r="I977" s="117"/>
    </row>
    <row r="978" spans="6:9" ht="14.25" customHeight="1">
      <c r="F978" s="117"/>
      <c r="G978" s="117"/>
      <c r="H978" s="117"/>
      <c r="I978" s="117"/>
    </row>
    <row r="979" spans="6:9" ht="14.25" customHeight="1">
      <c r="F979" s="117"/>
      <c r="G979" s="117"/>
      <c r="H979" s="117"/>
      <c r="I979" s="117"/>
    </row>
    <row r="980" spans="6:9" ht="14.25" customHeight="1">
      <c r="F980" s="117"/>
      <c r="G980" s="117"/>
      <c r="H980" s="117"/>
      <c r="I980" s="117"/>
    </row>
    <row r="981" spans="6:9" ht="14.25" customHeight="1">
      <c r="F981" s="117"/>
      <c r="G981" s="117"/>
      <c r="H981" s="117"/>
      <c r="I981" s="117"/>
    </row>
    <row r="982" spans="6:9" ht="14.25" customHeight="1">
      <c r="F982" s="117"/>
      <c r="G982" s="117"/>
      <c r="H982" s="117"/>
      <c r="I982" s="117"/>
    </row>
    <row r="983" spans="6:9" ht="14.25" customHeight="1">
      <c r="F983" s="117"/>
      <c r="G983" s="117"/>
      <c r="H983" s="117"/>
      <c r="I983" s="117"/>
    </row>
    <row r="984" spans="6:9" ht="14.25" customHeight="1">
      <c r="F984" s="117"/>
      <c r="G984" s="117"/>
      <c r="H984" s="117"/>
      <c r="I984" s="117"/>
    </row>
    <row r="985" spans="6:9" ht="14.25" customHeight="1">
      <c r="F985" s="117"/>
      <c r="G985" s="117"/>
      <c r="H985" s="117"/>
      <c r="I985" s="117"/>
    </row>
    <row r="986" spans="6:9" ht="14.25" customHeight="1">
      <c r="F986" s="117"/>
      <c r="G986" s="117"/>
      <c r="H986" s="117"/>
      <c r="I986" s="117"/>
    </row>
    <row r="987" spans="6:9" ht="14.25" customHeight="1">
      <c r="F987" s="117"/>
      <c r="G987" s="117"/>
      <c r="H987" s="117"/>
      <c r="I987" s="117"/>
    </row>
    <row r="988" spans="6:9" ht="14.25" customHeight="1">
      <c r="F988" s="117"/>
      <c r="G988" s="117"/>
      <c r="H988" s="117"/>
      <c r="I988" s="117"/>
    </row>
    <row r="989" spans="6:9" ht="14.25" customHeight="1">
      <c r="F989" s="117"/>
      <c r="G989" s="117"/>
      <c r="H989" s="117"/>
      <c r="I989" s="117"/>
    </row>
    <row r="990" spans="6:9" ht="14.25" customHeight="1">
      <c r="F990" s="117"/>
      <c r="G990" s="117"/>
      <c r="H990" s="117"/>
      <c r="I990" s="117"/>
    </row>
    <row r="991" spans="6:9" ht="14.25" customHeight="1">
      <c r="F991" s="117"/>
      <c r="G991" s="117"/>
      <c r="H991" s="117"/>
      <c r="I991" s="117"/>
    </row>
    <row r="992" spans="6:9" ht="14.25" customHeight="1">
      <c r="F992" s="117"/>
      <c r="G992" s="117"/>
      <c r="H992" s="117"/>
      <c r="I992" s="117"/>
    </row>
    <row r="993" spans="6:9" ht="14.25" customHeight="1">
      <c r="F993" s="117"/>
      <c r="G993" s="117"/>
      <c r="H993" s="117"/>
      <c r="I993" s="117"/>
    </row>
    <row r="994" spans="6:9" ht="14.25" customHeight="1">
      <c r="F994" s="117"/>
      <c r="G994" s="117"/>
      <c r="H994" s="117"/>
      <c r="I994" s="117"/>
    </row>
    <row r="995" spans="6:9" ht="14.25" customHeight="1">
      <c r="F995" s="117"/>
      <c r="G995" s="117"/>
      <c r="H995" s="117"/>
      <c r="I995" s="117"/>
    </row>
    <row r="996" spans="6:9" ht="14.25" customHeight="1">
      <c r="F996" s="117"/>
      <c r="G996" s="117"/>
      <c r="H996" s="117"/>
      <c r="I996" s="117"/>
    </row>
    <row r="997" spans="6:9" ht="14.25" customHeight="1">
      <c r="F997" s="117"/>
      <c r="G997" s="117"/>
      <c r="H997" s="117"/>
      <c r="I997" s="117"/>
    </row>
    <row r="998" spans="6:9" ht="14.25" customHeight="1">
      <c r="F998" s="117"/>
      <c r="G998" s="117"/>
      <c r="H998" s="117"/>
      <c r="I998" s="117"/>
    </row>
    <row r="999" spans="6:9" ht="14.25" customHeight="1">
      <c r="F999" s="117"/>
      <c r="G999" s="117"/>
      <c r="H999" s="117"/>
      <c r="I999" s="117"/>
    </row>
    <row r="1000" spans="6:9" ht="14.25" customHeight="1">
      <c r="F1000" s="117"/>
      <c r="G1000" s="117"/>
      <c r="H1000" s="117"/>
      <c r="I1000" s="117"/>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000"/>
  <sheetViews>
    <sheetView workbookViewId="0"/>
  </sheetViews>
  <sheetFormatPr defaultColWidth="14.3984375" defaultRowHeight="15" customHeight="1"/>
  <cols>
    <col min="1" max="1" width="36.86328125" customWidth="1"/>
    <col min="2" max="2" width="7" customWidth="1"/>
    <col min="3" max="3" width="33.3984375" customWidth="1"/>
    <col min="4" max="4" width="7" customWidth="1"/>
    <col min="5" max="5" width="59.3984375" customWidth="1"/>
    <col min="6" max="6" width="36.1328125" customWidth="1"/>
    <col min="7" max="7" width="36.73046875" hidden="1" customWidth="1"/>
    <col min="8" max="8" width="36.1328125" customWidth="1"/>
    <col min="9" max="9" width="36.73046875" hidden="1" customWidth="1"/>
    <col min="10" max="26" width="8.73046875" customWidth="1"/>
  </cols>
  <sheetData>
    <row r="1" spans="1:9" ht="14.25" customHeight="1">
      <c r="B1" s="118" t="s">
        <v>712</v>
      </c>
      <c r="C1" s="118" t="s">
        <v>350</v>
      </c>
      <c r="D1" s="118" t="s">
        <v>712</v>
      </c>
      <c r="E1" s="118" t="s">
        <v>707</v>
      </c>
      <c r="F1" s="119" t="s">
        <v>713</v>
      </c>
      <c r="G1" s="117" t="s">
        <v>714</v>
      </c>
      <c r="H1" s="119" t="s">
        <v>715</v>
      </c>
      <c r="I1" s="117" t="s">
        <v>716</v>
      </c>
    </row>
    <row r="2" spans="1:9" ht="14.25" customHeight="1">
      <c r="A2" s="69" t="str">
        <f>CONCATENATE(B2,"-",C2)</f>
        <v>1894-</v>
      </c>
      <c r="B2" s="86">
        <v>1894</v>
      </c>
      <c r="C2" s="120" t="str">
        <f t="shared" ref="C2:C27" si="0">IF(ISNA(VLOOKUP($B2,SSFQ2,4,FALSE)),"",VLOOKUP($B2,SSFQ2,4,FALSE))</f>
        <v/>
      </c>
      <c r="D2" s="86">
        <v>1894</v>
      </c>
      <c r="E2" s="120"/>
      <c r="F2" s="119">
        <v>462880.44856312644</v>
      </c>
      <c r="G2" s="117" t="s">
        <v>717</v>
      </c>
      <c r="H2" s="119">
        <v>481773.52809631522</v>
      </c>
      <c r="I2" s="117" t="s">
        <v>717</v>
      </c>
    </row>
    <row r="3" spans="1:9" ht="14.25" customHeight="1">
      <c r="A3" s="69" t="str">
        <f t="shared" ref="A3:A4" si="1">CONCATENATE(B3,"-",E3)</f>
        <v>4728-</v>
      </c>
      <c r="B3" s="86">
        <v>4728</v>
      </c>
      <c r="C3" s="120" t="str">
        <f t="shared" si="0"/>
        <v/>
      </c>
      <c r="D3" s="86">
        <v>4728</v>
      </c>
      <c r="E3" s="120" t="str">
        <f t="shared" ref="E3:E4" si="2">IF(ISNA(VLOOKUP($B3,SSFQ1,6,FALSE)),"",VLOOKUP($B3,SSFQ1,6,FALSE))</f>
        <v/>
      </c>
      <c r="F3" s="119">
        <f t="shared" ref="F3:F4" si="3">G3</f>
        <v>860563.29711844656</v>
      </c>
      <c r="G3" s="117">
        <v>860563.29711844656</v>
      </c>
      <c r="H3" s="119">
        <f t="shared" ref="H3:H4" si="4">I3</f>
        <v>895688.32965389325</v>
      </c>
      <c r="I3" s="117">
        <v>895688.32965389325</v>
      </c>
    </row>
    <row r="4" spans="1:9" ht="14.25" customHeight="1">
      <c r="A4" s="69" t="str">
        <f t="shared" si="1"/>
        <v>4759-</v>
      </c>
      <c r="B4" s="86">
        <v>4759</v>
      </c>
      <c r="C4" s="120" t="str">
        <f t="shared" si="0"/>
        <v/>
      </c>
      <c r="D4" s="86">
        <v>4759</v>
      </c>
      <c r="E4" s="120" t="str">
        <f t="shared" si="2"/>
        <v/>
      </c>
      <c r="F4" s="119">
        <f t="shared" si="3"/>
        <v>288312.30073230906</v>
      </c>
      <c r="G4" s="117">
        <v>288312.30073230906</v>
      </c>
      <c r="H4" s="119">
        <f t="shared" si="4"/>
        <v>300080.14974179101</v>
      </c>
      <c r="I4" s="117">
        <v>300080.14974179101</v>
      </c>
    </row>
    <row r="5" spans="1:9" ht="14.25" customHeight="1">
      <c r="A5" s="69" t="str">
        <f>CONCATENATE(B5,"-",C5)</f>
        <v>1895-</v>
      </c>
      <c r="B5" s="86">
        <v>1895</v>
      </c>
      <c r="C5" s="120" t="str">
        <f t="shared" si="0"/>
        <v/>
      </c>
      <c r="D5" s="86">
        <v>1895</v>
      </c>
      <c r="E5" s="120"/>
      <c r="F5" s="119">
        <v>0</v>
      </c>
      <c r="G5" s="117" t="s">
        <v>717</v>
      </c>
      <c r="H5" s="119">
        <v>0</v>
      </c>
      <c r="I5" s="117" t="s">
        <v>717</v>
      </c>
    </row>
    <row r="6" spans="1:9" ht="14.25" customHeight="1">
      <c r="A6" s="69" t="str">
        <f>CONCATENATE(B6,"-",E6)</f>
        <v>3351-</v>
      </c>
      <c r="B6" s="86">
        <v>3351</v>
      </c>
      <c r="C6" s="120" t="str">
        <f t="shared" si="0"/>
        <v/>
      </c>
      <c r="D6" s="86">
        <v>3351</v>
      </c>
      <c r="E6" s="120" t="str">
        <f>IF(ISNA(VLOOKUP($B6,SSFQ1,6,FALSE)),"",VLOOKUP($B6,SSFQ1,6,FALSE))</f>
        <v/>
      </c>
      <c r="F6" s="119">
        <f>G6</f>
        <v>66910.761507525109</v>
      </c>
      <c r="G6" s="117">
        <v>66910.761507525109</v>
      </c>
      <c r="H6" s="119">
        <f>I6</f>
        <v>69641.812997628163</v>
      </c>
      <c r="I6" s="117">
        <v>69641.812997628163</v>
      </c>
    </row>
    <row r="7" spans="1:9" ht="14.25" customHeight="1">
      <c r="A7" s="69" t="str">
        <f>CONCATENATE(B7,"-",C7)</f>
        <v>1896-</v>
      </c>
      <c r="B7" s="86">
        <v>1896</v>
      </c>
      <c r="C7" s="120" t="str">
        <f t="shared" si="0"/>
        <v/>
      </c>
      <c r="D7" s="86">
        <v>1896</v>
      </c>
      <c r="E7" s="120"/>
      <c r="F7" s="119">
        <v>0</v>
      </c>
      <c r="G7" s="117" t="s">
        <v>717</v>
      </c>
      <c r="H7" s="119">
        <v>0</v>
      </c>
      <c r="I7" s="117" t="s">
        <v>717</v>
      </c>
    </row>
    <row r="8" spans="1:9" ht="14.25" customHeight="1">
      <c r="A8" s="69" t="str">
        <f>CONCATENATE(B8,"-",E8)</f>
        <v>3347-</v>
      </c>
      <c r="B8" s="86">
        <v>3347</v>
      </c>
      <c r="C8" s="120" t="str">
        <f t="shared" si="0"/>
        <v/>
      </c>
      <c r="D8" s="86">
        <v>3347</v>
      </c>
      <c r="E8" s="120" t="str">
        <f>IF(ISNA(VLOOKUP($B8,SSFQ1,6,FALSE)),"",VLOOKUP($B8,SSFQ1,6,FALSE))</f>
        <v/>
      </c>
      <c r="F8" s="119">
        <f>G8</f>
        <v>41699.243137768244</v>
      </c>
      <c r="G8" s="117">
        <v>41699.243137768244</v>
      </c>
      <c r="H8" s="119">
        <f>I8</f>
        <v>43401.253061758784</v>
      </c>
      <c r="I8" s="117">
        <v>43401.253061758784</v>
      </c>
    </row>
    <row r="9" spans="1:9" ht="14.25" customHeight="1">
      <c r="A9" s="69" t="str">
        <f>CONCATENATE(B9,"-",C9)</f>
        <v>1897-</v>
      </c>
      <c r="B9" s="86">
        <v>1897</v>
      </c>
      <c r="C9" s="120" t="str">
        <f t="shared" si="0"/>
        <v/>
      </c>
      <c r="D9" s="86">
        <v>1897</v>
      </c>
      <c r="E9" s="120"/>
      <c r="F9" s="119">
        <v>0</v>
      </c>
      <c r="G9" s="117" t="s">
        <v>717</v>
      </c>
      <c r="H9" s="119">
        <v>0</v>
      </c>
      <c r="I9" s="117" t="s">
        <v>717</v>
      </c>
    </row>
    <row r="10" spans="1:9" ht="14.25" customHeight="1">
      <c r="A10" s="69" t="str">
        <f>CONCATENATE(B10,"-",E10)</f>
        <v>15-</v>
      </c>
      <c r="B10" s="86">
        <v>15</v>
      </c>
      <c r="C10" s="120" t="str">
        <f t="shared" si="0"/>
        <v/>
      </c>
      <c r="D10" s="86">
        <v>15</v>
      </c>
      <c r="E10" s="120" t="str">
        <f>IF(ISNA(VLOOKUP($B10,SSFQ1,6,FALSE)),"",VLOOKUP($B10,SSFQ1,6,FALSE))</f>
        <v/>
      </c>
      <c r="F10" s="119">
        <f>G10</f>
        <v>77632.368920568901</v>
      </c>
      <c r="G10" s="117">
        <v>77632.368920568901</v>
      </c>
      <c r="H10" s="119">
        <f>I10</f>
        <v>80801.03703977578</v>
      </c>
      <c r="I10" s="117">
        <v>80801.03703977578</v>
      </c>
    </row>
    <row r="11" spans="1:9" ht="14.25" customHeight="1">
      <c r="A11" s="69" t="str">
        <f t="shared" ref="A11:A12" si="5">CONCATENATE(B11,"-",C11)</f>
        <v>1898-</v>
      </c>
      <c r="B11" s="86">
        <v>1898</v>
      </c>
      <c r="C11" s="120" t="str">
        <f t="shared" si="0"/>
        <v/>
      </c>
      <c r="D11" s="86">
        <v>1898</v>
      </c>
      <c r="E11" s="120"/>
      <c r="F11" s="119">
        <v>125111.32334651642</v>
      </c>
      <c r="G11" s="117" t="s">
        <v>717</v>
      </c>
      <c r="H11" s="119">
        <v>130217.90797290484</v>
      </c>
      <c r="I11" s="117" t="s">
        <v>717</v>
      </c>
    </row>
    <row r="12" spans="1:9" ht="14.25" customHeight="1">
      <c r="A12" s="69" t="str">
        <f t="shared" si="5"/>
        <v>1899-</v>
      </c>
      <c r="B12" s="86">
        <v>1899</v>
      </c>
      <c r="C12" s="120" t="str">
        <f t="shared" si="0"/>
        <v/>
      </c>
      <c r="D12" s="86">
        <v>1899</v>
      </c>
      <c r="E12" s="120"/>
      <c r="F12" s="119">
        <v>0</v>
      </c>
      <c r="G12" s="117" t="s">
        <v>717</v>
      </c>
      <c r="H12" s="119">
        <v>0</v>
      </c>
      <c r="I12" s="117" t="s">
        <v>717</v>
      </c>
    </row>
    <row r="13" spans="1:9" ht="14.25" customHeight="1">
      <c r="A13" s="69" t="str">
        <f>CONCATENATE(B13,"-",E13)</f>
        <v>17-</v>
      </c>
      <c r="B13" s="86">
        <v>17</v>
      </c>
      <c r="C13" s="120" t="str">
        <f t="shared" si="0"/>
        <v/>
      </c>
      <c r="D13" s="86">
        <v>17</v>
      </c>
      <c r="E13" s="120" t="str">
        <f>IF(ISNA(VLOOKUP($B13,SSFQ1,6,FALSE)),"",VLOOKUP($B13,SSFQ1,6,FALSE))</f>
        <v/>
      </c>
      <c r="F13" s="119">
        <f>G13</f>
        <v>167063.53808001417</v>
      </c>
      <c r="G13" s="117">
        <v>167063.53808001417</v>
      </c>
      <c r="H13" s="119">
        <f>I13</f>
        <v>173882.45800164738</v>
      </c>
      <c r="I13" s="117">
        <v>173882.45800164738</v>
      </c>
    </row>
    <row r="14" spans="1:9" ht="14.25" customHeight="1">
      <c r="A14" s="69" t="str">
        <f>CONCATENATE(B14,"-",C14)</f>
        <v>1900-</v>
      </c>
      <c r="B14" s="86">
        <v>1900</v>
      </c>
      <c r="C14" s="120" t="str">
        <f t="shared" si="0"/>
        <v/>
      </c>
      <c r="D14" s="86">
        <v>1900</v>
      </c>
      <c r="E14" s="120"/>
      <c r="F14" s="119">
        <v>419616.76586264092</v>
      </c>
      <c r="G14" s="117" t="s">
        <v>717</v>
      </c>
      <c r="H14" s="119">
        <v>436743.98079580988</v>
      </c>
      <c r="I14" s="117" t="s">
        <v>717</v>
      </c>
    </row>
    <row r="15" spans="1:9" ht="14.25" customHeight="1">
      <c r="A15" s="69" t="str">
        <f>CONCATENATE(B15,"-",E15)</f>
        <v>3440-</v>
      </c>
      <c r="B15" s="86">
        <v>3440</v>
      </c>
      <c r="C15" s="120" t="str">
        <f t="shared" si="0"/>
        <v/>
      </c>
      <c r="D15" s="86">
        <v>3440</v>
      </c>
      <c r="E15" s="120" t="str">
        <f>IF(ISNA(VLOOKUP($B15,SSFQ1,6,FALSE)),"",VLOOKUP($B15,SSFQ1,6,FALSE))</f>
        <v/>
      </c>
      <c r="F15" s="119">
        <f>G15</f>
        <v>38001.519796387627</v>
      </c>
      <c r="G15" s="117">
        <v>38001.519796387627</v>
      </c>
      <c r="H15" s="119">
        <f>I15</f>
        <v>39552.602237056512</v>
      </c>
      <c r="I15" s="117">
        <v>39552.602237056512</v>
      </c>
    </row>
    <row r="16" spans="1:9" ht="14.25" customHeight="1">
      <c r="A16" s="69" t="str">
        <f>CONCATENATE(B16,"-",C16)</f>
        <v>1901-</v>
      </c>
      <c r="B16" s="86">
        <v>1901</v>
      </c>
      <c r="C16" s="120" t="str">
        <f t="shared" si="0"/>
        <v/>
      </c>
      <c r="D16" s="86">
        <v>1901</v>
      </c>
      <c r="E16" s="120"/>
      <c r="F16" s="119">
        <v>1977841.828589661</v>
      </c>
      <c r="G16" s="117" t="s">
        <v>717</v>
      </c>
      <c r="H16" s="119">
        <v>2058570.0664912798</v>
      </c>
      <c r="I16" s="117" t="s">
        <v>717</v>
      </c>
    </row>
    <row r="17" spans="1:9" ht="14.25" customHeight="1">
      <c r="A17" s="69" t="str">
        <f>CONCATENATE(B17,"-",E17)</f>
        <v>4637-</v>
      </c>
      <c r="B17" s="86">
        <v>4637</v>
      </c>
      <c r="C17" s="120" t="str">
        <f t="shared" si="0"/>
        <v/>
      </c>
      <c r="D17" s="86">
        <v>4637</v>
      </c>
      <c r="E17" s="120" t="str">
        <f>IF(ISNA(VLOOKUP($B17,SSFQ1,6,FALSE)),"",VLOOKUP($B17,SSFQ1,6,FALSE))</f>
        <v/>
      </c>
      <c r="F17" s="119">
        <v>0</v>
      </c>
      <c r="G17" s="117">
        <v>0</v>
      </c>
      <c r="H17" s="119">
        <v>0</v>
      </c>
      <c r="I17" s="117">
        <v>0</v>
      </c>
    </row>
    <row r="18" spans="1:9" ht="14.25" customHeight="1">
      <c r="A18" s="69" t="str">
        <f>CONCATENATE(B18,"-",C18)</f>
        <v>1922-</v>
      </c>
      <c r="B18" s="86">
        <v>1922</v>
      </c>
      <c r="C18" s="120" t="str">
        <f t="shared" si="0"/>
        <v/>
      </c>
      <c r="D18" s="86">
        <v>1922</v>
      </c>
      <c r="E18" s="120"/>
      <c r="F18" s="119">
        <v>2830522.5562605313</v>
      </c>
      <c r="G18" s="117" t="s">
        <v>717</v>
      </c>
      <c r="H18" s="119">
        <v>2946054.0891691241</v>
      </c>
      <c r="I18" s="117" t="s">
        <v>717</v>
      </c>
    </row>
    <row r="19" spans="1:9" ht="14.25" customHeight="1">
      <c r="A19" s="69" t="str">
        <f>CONCATENATE(B19,"-",E19)</f>
        <v>3452-</v>
      </c>
      <c r="B19" s="86">
        <v>3452</v>
      </c>
      <c r="C19" s="120" t="str">
        <f t="shared" si="0"/>
        <v/>
      </c>
      <c r="D19" s="86">
        <v>3452</v>
      </c>
      <c r="E19" s="120" t="str">
        <f>IF(ISNA(VLOOKUP($B19,SSFQ1,6,FALSE)),"",VLOOKUP($B19,SSFQ1,6,FALSE))</f>
        <v/>
      </c>
      <c r="F19" s="119">
        <v>0</v>
      </c>
      <c r="G19" s="117">
        <v>0</v>
      </c>
      <c r="H19" s="119">
        <v>0</v>
      </c>
      <c r="I19" s="117">
        <v>0</v>
      </c>
    </row>
    <row r="20" spans="1:9" ht="14.25" customHeight="1">
      <c r="A20" s="69" t="str">
        <f>CONCATENATE(B20,"-",C20)</f>
        <v>1923-</v>
      </c>
      <c r="B20" s="86">
        <v>1923</v>
      </c>
      <c r="C20" s="120" t="str">
        <f t="shared" si="0"/>
        <v/>
      </c>
      <c r="D20" s="86">
        <v>1923</v>
      </c>
      <c r="E20" s="120"/>
      <c r="F20" s="119">
        <v>2155362.2861475693</v>
      </c>
      <c r="G20" s="117" t="s">
        <v>717</v>
      </c>
      <c r="H20" s="119">
        <v>2243336.2570107351</v>
      </c>
      <c r="I20" s="117" t="s">
        <v>717</v>
      </c>
    </row>
    <row r="21" spans="1:9" ht="14.25" customHeight="1">
      <c r="A21" s="69" t="str">
        <f>CONCATENATE(B21,"-",E21)</f>
        <v>5455-</v>
      </c>
      <c r="B21" s="86">
        <v>5455</v>
      </c>
      <c r="C21" s="120" t="str">
        <f t="shared" si="0"/>
        <v/>
      </c>
      <c r="D21" s="86">
        <v>5455</v>
      </c>
      <c r="E21" s="120" t="str">
        <f>IF(ISNA(VLOOKUP($B21,SSFQ1,6,FALSE)),"",VLOOKUP($B21,SSFQ1,6,FALSE))</f>
        <v/>
      </c>
      <c r="F21" s="119">
        <f>G21</f>
        <v>10265.172180646659</v>
      </c>
      <c r="G21" s="117">
        <v>10265.172180646659</v>
      </c>
      <c r="H21" s="119">
        <f>I21</f>
        <v>10684.15880026489</v>
      </c>
      <c r="I21" s="117">
        <v>10684.15880026489</v>
      </c>
    </row>
    <row r="22" spans="1:9" ht="14.25" customHeight="1">
      <c r="A22" s="69" t="str">
        <f>CONCATENATE(B22,"-",C22)</f>
        <v>1924-</v>
      </c>
      <c r="B22" s="86">
        <v>1924</v>
      </c>
      <c r="C22" s="120" t="str">
        <f t="shared" si="0"/>
        <v/>
      </c>
      <c r="D22" s="86">
        <v>1924</v>
      </c>
      <c r="E22" s="120"/>
      <c r="F22" s="119">
        <v>4410590.3620663714</v>
      </c>
      <c r="G22" s="117" t="s">
        <v>717</v>
      </c>
      <c r="H22" s="119">
        <v>4590614.4584772428</v>
      </c>
      <c r="I22" s="117" t="s">
        <v>717</v>
      </c>
    </row>
    <row r="23" spans="1:9" ht="14.25" customHeight="1">
      <c r="A23" s="69" t="str">
        <f t="shared" ref="A23:A26" si="6">CONCATENATE(B23,"-",E23)</f>
        <v>4223-</v>
      </c>
      <c r="B23" s="86">
        <v>4223</v>
      </c>
      <c r="C23" s="120" t="str">
        <f t="shared" si="0"/>
        <v/>
      </c>
      <c r="D23" s="86">
        <v>4223</v>
      </c>
      <c r="E23" s="120" t="str">
        <f t="shared" ref="E23:E26" si="7">IF(ISNA(VLOOKUP($B23,SSFQ1,6,FALSE)),"",VLOOKUP($B23,SSFQ1,6,FALSE))</f>
        <v/>
      </c>
      <c r="F23" s="119">
        <f t="shared" ref="F23:F26" si="8">G23</f>
        <v>265784.88663949631</v>
      </c>
      <c r="G23" s="117">
        <v>265784.88663949631</v>
      </c>
      <c r="H23" s="119">
        <f t="shared" ref="H23:H26" si="9">I23</f>
        <v>276633.24935947574</v>
      </c>
      <c r="I23" s="117">
        <v>276633.24935947574</v>
      </c>
    </row>
    <row r="24" spans="1:9" ht="14.25" customHeight="1">
      <c r="A24" s="69" t="str">
        <f t="shared" si="6"/>
        <v>4226-</v>
      </c>
      <c r="B24" s="86">
        <v>4226</v>
      </c>
      <c r="C24" s="120" t="str">
        <f t="shared" si="0"/>
        <v/>
      </c>
      <c r="D24" s="86">
        <v>4226</v>
      </c>
      <c r="E24" s="120" t="str">
        <f t="shared" si="7"/>
        <v/>
      </c>
      <c r="F24" s="119">
        <f t="shared" si="8"/>
        <v>216224.91104113936</v>
      </c>
      <c r="G24" s="117">
        <v>216224.91104113936</v>
      </c>
      <c r="H24" s="119">
        <f t="shared" si="9"/>
        <v>225050.41761424707</v>
      </c>
      <c r="I24" s="117">
        <v>225050.41761424707</v>
      </c>
    </row>
    <row r="25" spans="1:9" ht="14.25" customHeight="1">
      <c r="A25" s="69" t="str">
        <f t="shared" si="6"/>
        <v>4369-</v>
      </c>
      <c r="B25" s="86">
        <v>4369</v>
      </c>
      <c r="C25" s="120" t="str">
        <f t="shared" si="0"/>
        <v/>
      </c>
      <c r="D25" s="86">
        <v>4369</v>
      </c>
      <c r="E25" s="120" t="str">
        <f t="shared" si="7"/>
        <v/>
      </c>
      <c r="F25" s="119">
        <f t="shared" si="8"/>
        <v>285467.25374878582</v>
      </c>
      <c r="G25" s="117">
        <v>285467.25374878582</v>
      </c>
      <c r="H25" s="119">
        <f t="shared" si="9"/>
        <v>297118.97839159338</v>
      </c>
      <c r="I25" s="117">
        <v>297118.97839159338</v>
      </c>
    </row>
    <row r="26" spans="1:9" ht="14.25" customHeight="1">
      <c r="A26" s="69" t="str">
        <f t="shared" si="6"/>
        <v>4475-</v>
      </c>
      <c r="B26" s="86">
        <v>4475</v>
      </c>
      <c r="C26" s="120" t="str">
        <f t="shared" si="0"/>
        <v/>
      </c>
      <c r="D26" s="86">
        <v>4475</v>
      </c>
      <c r="E26" s="120" t="str">
        <f t="shared" si="7"/>
        <v/>
      </c>
      <c r="F26" s="119">
        <f t="shared" si="8"/>
        <v>0</v>
      </c>
      <c r="G26" s="117">
        <v>0</v>
      </c>
      <c r="H26" s="119">
        <f t="shared" si="9"/>
        <v>0</v>
      </c>
      <c r="I26" s="117">
        <v>0</v>
      </c>
    </row>
    <row r="27" spans="1:9" ht="14.25" customHeight="1">
      <c r="A27" s="69" t="str">
        <f>CONCATENATE(B27,"-",C27)</f>
        <v>1925-</v>
      </c>
      <c r="B27" s="86">
        <v>1925</v>
      </c>
      <c r="C27" s="120" t="str">
        <f t="shared" si="0"/>
        <v/>
      </c>
      <c r="D27" s="86">
        <v>1925</v>
      </c>
      <c r="E27" s="120"/>
      <c r="F27" s="119">
        <v>645224.13039858628</v>
      </c>
      <c r="G27" s="117" t="s">
        <v>717</v>
      </c>
      <c r="H27" s="119">
        <v>671559.80919036525</v>
      </c>
      <c r="I27" s="117" t="s">
        <v>717</v>
      </c>
    </row>
    <row r="28" spans="1:9" ht="14.25" customHeight="1">
      <c r="A28" s="69" t="str">
        <f t="shared" ref="A28:A29" si="10">CONCATENATE(B28,"-",E28)</f>
        <v>4818-</v>
      </c>
      <c r="B28" s="86">
        <v>4818</v>
      </c>
      <c r="C28" s="120"/>
      <c r="D28" s="86">
        <v>4818</v>
      </c>
      <c r="E28" s="120" t="str">
        <f t="shared" ref="E28:E29" si="11">IF(ISNA(VLOOKUP($B28,SSFQ1,6,FALSE)),"",VLOOKUP($B28,SSFQ1,6,FALSE))</f>
        <v/>
      </c>
      <c r="F28" s="119">
        <f>G28</f>
        <v>22837.334811275505</v>
      </c>
      <c r="G28" s="117">
        <v>22837.334811275505</v>
      </c>
      <c r="H28" s="119">
        <f>I28</f>
        <v>23769.470926021444</v>
      </c>
      <c r="I28" s="117">
        <v>23769.470926021444</v>
      </c>
    </row>
    <row r="29" spans="1:9" ht="14.25" customHeight="1">
      <c r="A29" s="69" t="str">
        <f t="shared" si="10"/>
        <v>4745-</v>
      </c>
      <c r="B29" s="86">
        <v>4745</v>
      </c>
      <c r="C29" s="120" t="str">
        <f t="shared" ref="C29:C95" si="12">IF(ISNA(VLOOKUP($B29,SSFQ2,4,FALSE)),"",VLOOKUP($B29,SSFQ2,4,FALSE))</f>
        <v/>
      </c>
      <c r="D29" s="86">
        <v>4745</v>
      </c>
      <c r="E29" s="120" t="str">
        <f t="shared" si="11"/>
        <v/>
      </c>
      <c r="F29" s="119">
        <v>0</v>
      </c>
      <c r="G29" s="117">
        <v>0</v>
      </c>
      <c r="H29" s="119">
        <v>0</v>
      </c>
      <c r="I29" s="117">
        <v>0</v>
      </c>
    </row>
    <row r="30" spans="1:9" ht="14.25" customHeight="1">
      <c r="A30" s="69" t="str">
        <f>CONCATENATE(B30,"-",C30)</f>
        <v>1926-</v>
      </c>
      <c r="B30" s="86">
        <v>1926</v>
      </c>
      <c r="C30" s="120" t="str">
        <f t="shared" si="12"/>
        <v/>
      </c>
      <c r="D30" s="86">
        <v>1926</v>
      </c>
      <c r="E30" s="120"/>
      <c r="F30" s="119">
        <v>1203422.4876685555</v>
      </c>
      <c r="G30" s="117" t="s">
        <v>717</v>
      </c>
      <c r="H30" s="119">
        <v>1252541.7728795169</v>
      </c>
      <c r="I30" s="117" t="s">
        <v>717</v>
      </c>
    </row>
    <row r="31" spans="1:9" ht="14.25" customHeight="1">
      <c r="A31" s="69" t="str">
        <f>CONCATENATE(B31,"-",E31)</f>
        <v>4820-</v>
      </c>
      <c r="B31" s="86">
        <v>4820</v>
      </c>
      <c r="C31" s="120" t="str">
        <f t="shared" si="12"/>
        <v/>
      </c>
      <c r="D31" s="86">
        <v>4820</v>
      </c>
      <c r="E31" s="120" t="str">
        <f>IF(ISNA(VLOOKUP($B31,SSFQ1,6,FALSE)),"",VLOOKUP($B31,SSFQ1,6,FALSE))</f>
        <v/>
      </c>
      <c r="F31" s="119">
        <f>G31</f>
        <v>29427.350612556282</v>
      </c>
      <c r="G31" s="117">
        <v>29427.350612556282</v>
      </c>
      <c r="H31" s="119">
        <f>I31</f>
        <v>30628.466964089188</v>
      </c>
      <c r="I31" s="117">
        <v>30628.466964089188</v>
      </c>
    </row>
    <row r="32" spans="1:9" ht="14.25" customHeight="1">
      <c r="A32" s="69" t="str">
        <f t="shared" ref="A32:A33" si="13">CONCATENATE(B32,"-",C32)</f>
        <v>1927-</v>
      </c>
      <c r="B32" s="86">
        <v>1927</v>
      </c>
      <c r="C32" s="120" t="str">
        <f t="shared" si="12"/>
        <v/>
      </c>
      <c r="D32" s="86">
        <v>1927</v>
      </c>
      <c r="E32" s="120"/>
      <c r="F32" s="119">
        <v>177156.30614199373</v>
      </c>
      <c r="G32" s="117" t="s">
        <v>717</v>
      </c>
      <c r="H32" s="119">
        <v>184387.17578044246</v>
      </c>
      <c r="I32" s="117" t="s">
        <v>717</v>
      </c>
    </row>
    <row r="33" spans="1:9" ht="14.25" customHeight="1">
      <c r="A33" s="69" t="str">
        <f t="shared" si="13"/>
        <v>1928-</v>
      </c>
      <c r="B33" s="86">
        <v>1928</v>
      </c>
      <c r="C33" s="120" t="str">
        <f t="shared" si="12"/>
        <v/>
      </c>
      <c r="D33" s="86">
        <v>1928</v>
      </c>
      <c r="E33" s="120"/>
      <c r="F33" s="119">
        <v>1863700.2601366227</v>
      </c>
      <c r="G33" s="117" t="s">
        <v>717</v>
      </c>
      <c r="H33" s="119">
        <v>1939769.6585095457</v>
      </c>
      <c r="I33" s="117" t="s">
        <v>717</v>
      </c>
    </row>
    <row r="34" spans="1:9" ht="14.25" customHeight="1">
      <c r="A34" s="69" t="str">
        <f t="shared" ref="A34:A37" si="14">CONCATENATE(B34,"-",E34)</f>
        <v>2735-</v>
      </c>
      <c r="B34" s="86">
        <v>2735</v>
      </c>
      <c r="C34" s="120" t="str">
        <f t="shared" si="12"/>
        <v/>
      </c>
      <c r="D34" s="86">
        <v>2735</v>
      </c>
      <c r="E34" s="120" t="str">
        <f t="shared" ref="E34:E37" si="15">IF(ISNA(VLOOKUP($B34,SSFQ1,6,FALSE)),"",VLOOKUP($B34,SSFQ1,6,FALSE))</f>
        <v/>
      </c>
      <c r="F34" s="119">
        <f>G34</f>
        <v>119836.73635562591</v>
      </c>
      <c r="G34" s="117">
        <v>119836.73635562591</v>
      </c>
      <c r="H34" s="119">
        <f>I34</f>
        <v>124728.03171708001</v>
      </c>
      <c r="I34" s="117">
        <v>124728.03171708001</v>
      </c>
    </row>
    <row r="35" spans="1:9" ht="14.25" customHeight="1">
      <c r="A35" s="69" t="str">
        <f t="shared" si="14"/>
        <v>4480-</v>
      </c>
      <c r="B35" s="86">
        <v>4480</v>
      </c>
      <c r="C35" s="120" t="str">
        <f t="shared" si="12"/>
        <v/>
      </c>
      <c r="D35" s="86">
        <v>4480</v>
      </c>
      <c r="E35" s="120" t="str">
        <f t="shared" si="15"/>
        <v/>
      </c>
      <c r="F35" s="119">
        <v>0</v>
      </c>
      <c r="G35" s="117">
        <v>0</v>
      </c>
      <c r="H35" s="119">
        <v>0</v>
      </c>
      <c r="I35" s="117">
        <v>0</v>
      </c>
    </row>
    <row r="36" spans="1:9" ht="14.25" customHeight="1">
      <c r="A36" s="69" t="str">
        <f t="shared" si="14"/>
        <v>4585-</v>
      </c>
      <c r="B36" s="86">
        <v>4585</v>
      </c>
      <c r="C36" s="120" t="str">
        <f t="shared" si="12"/>
        <v/>
      </c>
      <c r="D36" s="86">
        <v>4585</v>
      </c>
      <c r="E36" s="120" t="str">
        <f t="shared" si="15"/>
        <v/>
      </c>
      <c r="F36" s="119">
        <f t="shared" ref="F36:F37" si="16">G36</f>
        <v>120069.7477883024</v>
      </c>
      <c r="G36" s="117">
        <v>120069.7477883024</v>
      </c>
      <c r="H36" s="119">
        <f t="shared" ref="H36:H37" si="17">I36</f>
        <v>124970.553820478</v>
      </c>
      <c r="I36" s="117">
        <v>124970.553820478</v>
      </c>
    </row>
    <row r="37" spans="1:9" ht="14.25" customHeight="1">
      <c r="A37" s="69" t="str">
        <f t="shared" si="14"/>
        <v>4802-</v>
      </c>
      <c r="B37" s="86">
        <v>4802</v>
      </c>
      <c r="C37" s="120" t="str">
        <f t="shared" si="12"/>
        <v/>
      </c>
      <c r="D37" s="86">
        <v>4802</v>
      </c>
      <c r="E37" s="120" t="str">
        <f t="shared" si="15"/>
        <v/>
      </c>
      <c r="F37" s="119">
        <f t="shared" si="16"/>
        <v>131684.39791503557</v>
      </c>
      <c r="G37" s="117">
        <v>131684.39791503557</v>
      </c>
      <c r="H37" s="119">
        <f t="shared" si="17"/>
        <v>137059.27129932272</v>
      </c>
      <c r="I37" s="117">
        <v>137059.27129932272</v>
      </c>
    </row>
    <row r="38" spans="1:9" ht="14.25" customHeight="1">
      <c r="A38" s="69" t="str">
        <f t="shared" ref="A38:A39" si="18">CONCATENATE(B38,"-",C38)</f>
        <v>1929-</v>
      </c>
      <c r="B38" s="86">
        <v>1929</v>
      </c>
      <c r="C38" s="120" t="str">
        <f t="shared" si="12"/>
        <v/>
      </c>
      <c r="D38" s="86">
        <v>1929</v>
      </c>
      <c r="E38" s="120"/>
      <c r="F38" s="119">
        <v>1265700.5723527649</v>
      </c>
      <c r="G38" s="117" t="s">
        <v>717</v>
      </c>
      <c r="H38" s="119">
        <v>1317361.8202038982</v>
      </c>
      <c r="I38" s="117" t="s">
        <v>717</v>
      </c>
    </row>
    <row r="39" spans="1:9" ht="14.25" customHeight="1">
      <c r="A39" s="69" t="str">
        <f t="shared" si="18"/>
        <v>1930-</v>
      </c>
      <c r="B39" s="86">
        <v>1930</v>
      </c>
      <c r="C39" s="120" t="str">
        <f t="shared" si="12"/>
        <v/>
      </c>
      <c r="D39" s="86">
        <v>1930</v>
      </c>
      <c r="E39" s="120"/>
      <c r="F39" s="119">
        <v>439259.7271997332</v>
      </c>
      <c r="G39" s="117" t="s">
        <v>717</v>
      </c>
      <c r="H39" s="119">
        <v>457188.69565686514</v>
      </c>
      <c r="I39" s="117" t="s">
        <v>717</v>
      </c>
    </row>
    <row r="40" spans="1:9" ht="14.25" customHeight="1">
      <c r="A40" s="69" t="str">
        <f>CONCATENATE(B40,"-",E40)</f>
        <v>4670-</v>
      </c>
      <c r="B40" s="86">
        <v>4670</v>
      </c>
      <c r="C40" s="120" t="str">
        <f t="shared" si="12"/>
        <v/>
      </c>
      <c r="D40" s="86">
        <v>4670</v>
      </c>
      <c r="E40" s="120" t="str">
        <f>IF(ISNA(VLOOKUP($B40,SSFQ1,6,FALSE)),"",VLOOKUP($B40,SSFQ1,6,FALSE))</f>
        <v/>
      </c>
      <c r="F40" s="119">
        <f>G40</f>
        <v>579845.93086458673</v>
      </c>
      <c r="G40" s="117">
        <v>579845.93086458673</v>
      </c>
      <c r="H40" s="119">
        <f>I40</f>
        <v>603513.11171620246</v>
      </c>
      <c r="I40" s="117">
        <v>603513.11171620246</v>
      </c>
    </row>
    <row r="41" spans="1:9" ht="14.25" customHeight="1">
      <c r="A41" s="69" t="str">
        <f t="shared" ref="A41:A44" si="19">CONCATENATE(B41,"-",C41)</f>
        <v>1931-</v>
      </c>
      <c r="B41" s="86">
        <v>1931</v>
      </c>
      <c r="C41" s="120" t="str">
        <f t="shared" si="12"/>
        <v/>
      </c>
      <c r="D41" s="86">
        <v>1931</v>
      </c>
      <c r="E41" s="120"/>
      <c r="F41" s="119">
        <v>575256.32691522385</v>
      </c>
      <c r="G41" s="117" t="s">
        <v>717</v>
      </c>
      <c r="H41" s="119">
        <v>598736.17699339613</v>
      </c>
      <c r="I41" s="117" t="s">
        <v>717</v>
      </c>
    </row>
    <row r="42" spans="1:9" ht="14.25" customHeight="1">
      <c r="A42" s="69" t="str">
        <f t="shared" si="19"/>
        <v>1933-</v>
      </c>
      <c r="B42" s="86">
        <v>1933</v>
      </c>
      <c r="C42" s="120" t="str">
        <f t="shared" si="12"/>
        <v/>
      </c>
      <c r="D42" s="86">
        <v>1933</v>
      </c>
      <c r="E42" s="120"/>
      <c r="F42" s="119">
        <v>557155.31182952761</v>
      </c>
      <c r="G42" s="117" t="s">
        <v>717</v>
      </c>
      <c r="H42" s="119">
        <v>579896.3449654266</v>
      </c>
      <c r="I42" s="117" t="s">
        <v>717</v>
      </c>
    </row>
    <row r="43" spans="1:9" ht="14.25" customHeight="1">
      <c r="A43" s="69" t="str">
        <f t="shared" si="19"/>
        <v>1934-</v>
      </c>
      <c r="B43" s="86">
        <v>1934</v>
      </c>
      <c r="C43" s="120" t="str">
        <f t="shared" si="12"/>
        <v/>
      </c>
      <c r="D43" s="86">
        <v>1934</v>
      </c>
      <c r="E43" s="120"/>
      <c r="F43" s="119">
        <v>69930.617240380874</v>
      </c>
      <c r="G43" s="117" t="s">
        <v>717</v>
      </c>
      <c r="H43" s="119">
        <v>72784.928148151521</v>
      </c>
      <c r="I43" s="117" t="s">
        <v>717</v>
      </c>
    </row>
    <row r="44" spans="1:9" ht="14.25" customHeight="1">
      <c r="A44" s="69" t="str">
        <f t="shared" si="19"/>
        <v>1935-</v>
      </c>
      <c r="B44" s="86">
        <v>1935</v>
      </c>
      <c r="C44" s="120" t="str">
        <f t="shared" si="12"/>
        <v/>
      </c>
      <c r="D44" s="86">
        <v>1935</v>
      </c>
      <c r="E44" s="120"/>
      <c r="F44" s="119">
        <v>443522.80902460712</v>
      </c>
      <c r="G44" s="117" t="s">
        <v>717</v>
      </c>
      <c r="H44" s="119">
        <v>461625.78082152986</v>
      </c>
      <c r="I44" s="117" t="s">
        <v>717</v>
      </c>
    </row>
    <row r="45" spans="1:9" ht="14.25" customHeight="1">
      <c r="A45" s="69" t="str">
        <f>CONCATENATE(B45,"-",E45)</f>
        <v>5385-</v>
      </c>
      <c r="B45" s="86">
        <v>5385</v>
      </c>
      <c r="C45" s="120" t="str">
        <f t="shared" si="12"/>
        <v/>
      </c>
      <c r="D45" s="86">
        <v>5385</v>
      </c>
      <c r="E45" s="120" t="str">
        <f>IF(ISNA(VLOOKUP($B45,SSFQ1,6,FALSE)),"",VLOOKUP($B45,SSFQ1,6,FALSE))</f>
        <v/>
      </c>
      <c r="F45" s="119">
        <v>0</v>
      </c>
      <c r="G45" s="117">
        <v>0</v>
      </c>
      <c r="H45" s="119">
        <v>0</v>
      </c>
      <c r="I45" s="117">
        <v>0</v>
      </c>
    </row>
    <row r="46" spans="1:9" ht="14.25" customHeight="1">
      <c r="A46" s="69" t="str">
        <f t="shared" ref="A46:A48" si="20">CONCATENATE(B46,"-",C46)</f>
        <v>1936-</v>
      </c>
      <c r="B46" s="86">
        <v>1936</v>
      </c>
      <c r="C46" s="120" t="str">
        <f t="shared" si="12"/>
        <v/>
      </c>
      <c r="D46" s="86">
        <v>1936</v>
      </c>
      <c r="E46" s="120"/>
      <c r="F46" s="119">
        <v>272729.20497418905</v>
      </c>
      <c r="G46" s="117" t="s">
        <v>717</v>
      </c>
      <c r="H46" s="119">
        <v>283861.00925884984</v>
      </c>
      <c r="I46" s="117" t="s">
        <v>717</v>
      </c>
    </row>
    <row r="47" spans="1:9" ht="14.25" customHeight="1">
      <c r="A47" s="69" t="str">
        <f t="shared" si="20"/>
        <v>2262-</v>
      </c>
      <c r="B47" s="86">
        <v>2262</v>
      </c>
      <c r="C47" s="120" t="str">
        <f t="shared" si="12"/>
        <v/>
      </c>
      <c r="D47" s="86">
        <v>2262</v>
      </c>
      <c r="E47" s="120"/>
      <c r="F47" s="119">
        <v>160378.36861014715</v>
      </c>
      <c r="G47" s="117" t="s">
        <v>717</v>
      </c>
      <c r="H47" s="119">
        <v>166924.42447178581</v>
      </c>
      <c r="I47" s="117" t="s">
        <v>717</v>
      </c>
    </row>
    <row r="48" spans="1:9" ht="14.25" customHeight="1">
      <c r="A48" s="69" t="str">
        <f t="shared" si="20"/>
        <v>1944-</v>
      </c>
      <c r="B48" s="86">
        <v>1944</v>
      </c>
      <c r="C48" s="120" t="str">
        <f t="shared" si="12"/>
        <v/>
      </c>
      <c r="D48" s="86">
        <v>1944</v>
      </c>
      <c r="E48" s="120"/>
      <c r="F48" s="119">
        <v>622096.67302106041</v>
      </c>
      <c r="G48" s="117" t="s">
        <v>717</v>
      </c>
      <c r="H48" s="119">
        <v>647488.37396069546</v>
      </c>
      <c r="I48" s="117" t="s">
        <v>717</v>
      </c>
    </row>
    <row r="49" spans="1:9" ht="14.25" customHeight="1">
      <c r="A49" s="69" t="str">
        <f t="shared" ref="A49:A50" si="21">CONCATENATE(B49,"-",E49)</f>
        <v>958-</v>
      </c>
      <c r="B49" s="86">
        <v>958</v>
      </c>
      <c r="C49" s="120" t="str">
        <f t="shared" si="12"/>
        <v/>
      </c>
      <c r="D49" s="86">
        <v>958</v>
      </c>
      <c r="E49" s="120" t="str">
        <f t="shared" ref="E49:E50" si="22">IF(ISNA(VLOOKUP($B49,SSFQ1,6,FALSE)),"",VLOOKUP($B49,SSFQ1,6,FALSE))</f>
        <v/>
      </c>
      <c r="F49" s="119">
        <v>0</v>
      </c>
      <c r="G49" s="117">
        <v>0</v>
      </c>
      <c r="H49" s="119">
        <v>0</v>
      </c>
      <c r="I49" s="117">
        <v>0</v>
      </c>
    </row>
    <row r="50" spans="1:9" ht="14.25" customHeight="1">
      <c r="A50" s="69" t="str">
        <f t="shared" si="21"/>
        <v>4221-</v>
      </c>
      <c r="B50" s="86">
        <v>4221</v>
      </c>
      <c r="C50" s="120" t="str">
        <f t="shared" si="12"/>
        <v/>
      </c>
      <c r="D50" s="86">
        <v>4221</v>
      </c>
      <c r="E50" s="120" t="str">
        <f t="shared" si="22"/>
        <v/>
      </c>
      <c r="F50" s="119">
        <v>0</v>
      </c>
      <c r="G50" s="117">
        <v>0</v>
      </c>
      <c r="H50" s="119">
        <v>0</v>
      </c>
      <c r="I50" s="117">
        <v>0</v>
      </c>
    </row>
    <row r="51" spans="1:9" ht="14.25" customHeight="1">
      <c r="A51" s="69" t="str">
        <f t="shared" ref="A51:A54" si="23">CONCATENATE(B51,"-",C51)</f>
        <v>1945-</v>
      </c>
      <c r="B51" s="86">
        <v>1945</v>
      </c>
      <c r="C51" s="120" t="str">
        <f t="shared" si="12"/>
        <v/>
      </c>
      <c r="D51" s="86">
        <v>1945</v>
      </c>
      <c r="E51" s="120"/>
      <c r="F51" s="119">
        <v>180665.89308147319</v>
      </c>
      <c r="G51" s="117" t="s">
        <v>717</v>
      </c>
      <c r="H51" s="119">
        <v>188040.01116643124</v>
      </c>
      <c r="I51" s="117" t="s">
        <v>717</v>
      </c>
    </row>
    <row r="52" spans="1:9" ht="14.25" customHeight="1">
      <c r="A52" s="69" t="str">
        <f t="shared" si="23"/>
        <v>1946-</v>
      </c>
      <c r="B52" s="86">
        <v>1946</v>
      </c>
      <c r="C52" s="120" t="str">
        <f t="shared" si="12"/>
        <v/>
      </c>
      <c r="D52" s="86">
        <v>1946</v>
      </c>
      <c r="E52" s="120"/>
      <c r="F52" s="119">
        <v>266505.18637511187</v>
      </c>
      <c r="G52" s="117" t="s">
        <v>717</v>
      </c>
      <c r="H52" s="119">
        <v>277382.94908430008</v>
      </c>
      <c r="I52" s="117" t="s">
        <v>717</v>
      </c>
    </row>
    <row r="53" spans="1:9" ht="14.25" customHeight="1">
      <c r="A53" s="69" t="str">
        <f t="shared" si="23"/>
        <v>1947-</v>
      </c>
      <c r="B53" s="86">
        <v>1947</v>
      </c>
      <c r="C53" s="120" t="str">
        <f t="shared" si="12"/>
        <v/>
      </c>
      <c r="D53" s="86">
        <v>1947</v>
      </c>
      <c r="E53" s="120"/>
      <c r="F53" s="119">
        <v>208928.46354514913</v>
      </c>
      <c r="G53" s="117" t="s">
        <v>717</v>
      </c>
      <c r="H53" s="119">
        <v>217456.15593474705</v>
      </c>
      <c r="I53" s="117" t="s">
        <v>717</v>
      </c>
    </row>
    <row r="54" spans="1:9" ht="14.25" customHeight="1">
      <c r="A54" s="69" t="str">
        <f t="shared" si="23"/>
        <v>1948-</v>
      </c>
      <c r="B54" s="86">
        <v>1948</v>
      </c>
      <c r="C54" s="120" t="str">
        <f t="shared" si="12"/>
        <v/>
      </c>
      <c r="D54" s="86">
        <v>1948</v>
      </c>
      <c r="E54" s="120"/>
      <c r="F54" s="119">
        <v>806417.90722043731</v>
      </c>
      <c r="G54" s="117" t="s">
        <v>717</v>
      </c>
      <c r="H54" s="119">
        <v>839332.92384167959</v>
      </c>
      <c r="I54" s="117" t="s">
        <v>717</v>
      </c>
    </row>
    <row r="55" spans="1:9" ht="14.25" customHeight="1">
      <c r="A55" s="69" t="str">
        <f>CONCATENATE(B55,"-",E55)</f>
        <v>4602-</v>
      </c>
      <c r="B55" s="86">
        <v>4602</v>
      </c>
      <c r="C55" s="120" t="str">
        <f t="shared" si="12"/>
        <v/>
      </c>
      <c r="D55" s="86">
        <v>4602</v>
      </c>
      <c r="E55" s="120" t="str">
        <f>IF(ISNA(VLOOKUP($B55,SSFQ1,6,FALSE)),"",VLOOKUP($B55,SSFQ1,6,FALSE))</f>
        <v/>
      </c>
      <c r="F55" s="119">
        <v>0</v>
      </c>
      <c r="G55" s="117">
        <v>0</v>
      </c>
      <c r="H55" s="119">
        <v>0</v>
      </c>
      <c r="I55" s="117">
        <v>0</v>
      </c>
    </row>
    <row r="56" spans="1:9" ht="14.25" customHeight="1">
      <c r="A56" s="69" t="str">
        <f t="shared" ref="A56:A57" si="24">CONCATENATE(B56,"-",C56)</f>
        <v>1964-</v>
      </c>
      <c r="B56" s="86">
        <v>1964</v>
      </c>
      <c r="C56" s="120" t="str">
        <f t="shared" si="12"/>
        <v/>
      </c>
      <c r="D56" s="86">
        <v>1964</v>
      </c>
      <c r="E56" s="120"/>
      <c r="F56" s="119">
        <v>501467.33451293135</v>
      </c>
      <c r="G56" s="117" t="s">
        <v>717</v>
      </c>
      <c r="H56" s="119">
        <v>521935.38898284693</v>
      </c>
      <c r="I56" s="117" t="s">
        <v>717</v>
      </c>
    </row>
    <row r="57" spans="1:9" ht="14.25" customHeight="1">
      <c r="A57" s="69" t="str">
        <f t="shared" si="24"/>
        <v>1965-</v>
      </c>
      <c r="B57" s="86">
        <v>1965</v>
      </c>
      <c r="C57" s="120" t="str">
        <f t="shared" si="12"/>
        <v/>
      </c>
      <c r="D57" s="86">
        <v>1965</v>
      </c>
      <c r="E57" s="120"/>
      <c r="F57" s="119">
        <v>810465.46012864099</v>
      </c>
      <c r="G57" s="117" t="s">
        <v>717</v>
      </c>
      <c r="H57" s="119">
        <v>843545.68299103435</v>
      </c>
      <c r="I57" s="117" t="s">
        <v>717</v>
      </c>
    </row>
    <row r="58" spans="1:9" ht="14.25" customHeight="1">
      <c r="A58" s="69" t="str">
        <f t="shared" ref="A58:A59" si="25">CONCATENATE(B58,"-",E58)</f>
        <v>3615-</v>
      </c>
      <c r="B58" s="86">
        <v>3615</v>
      </c>
      <c r="C58" s="120" t="str">
        <f t="shared" si="12"/>
        <v/>
      </c>
      <c r="D58" s="86">
        <v>3615</v>
      </c>
      <c r="E58" s="120" t="str">
        <f t="shared" ref="E58:E59" si="26">IF(ISNA(VLOOKUP($B58,SSFQ1,6,FALSE)),"",VLOOKUP($B58,SSFQ1,6,FALSE))</f>
        <v/>
      </c>
      <c r="F58" s="119">
        <v>0</v>
      </c>
      <c r="G58" s="117">
        <v>0</v>
      </c>
      <c r="H58" s="119">
        <v>0</v>
      </c>
      <c r="I58" s="117">
        <v>0</v>
      </c>
    </row>
    <row r="59" spans="1:9" ht="14.25" customHeight="1">
      <c r="A59" s="69" t="str">
        <f t="shared" si="25"/>
        <v>4079-</v>
      </c>
      <c r="B59" s="86">
        <v>4079</v>
      </c>
      <c r="C59" s="120" t="str">
        <f t="shared" si="12"/>
        <v/>
      </c>
      <c r="D59" s="86">
        <v>4079</v>
      </c>
      <c r="E59" s="120" t="str">
        <f t="shared" si="26"/>
        <v/>
      </c>
      <c r="F59" s="119">
        <f>G59</f>
        <v>23709.562970335344</v>
      </c>
      <c r="G59" s="117">
        <v>23709.562970335344</v>
      </c>
      <c r="H59" s="119">
        <f>I59</f>
        <v>24677.300234430662</v>
      </c>
      <c r="I59" s="117">
        <v>24677.300234430662</v>
      </c>
    </row>
    <row r="60" spans="1:9" ht="14.25" customHeight="1">
      <c r="A60" s="69" t="str">
        <f>CONCATENATE(B60,"-",C60)</f>
        <v>1966-</v>
      </c>
      <c r="B60" s="86">
        <v>1966</v>
      </c>
      <c r="C60" s="120" t="str">
        <f t="shared" si="12"/>
        <v/>
      </c>
      <c r="D60" s="86">
        <v>1966</v>
      </c>
      <c r="E60" s="120"/>
      <c r="F60" s="119">
        <v>672940.7821524035</v>
      </c>
      <c r="G60" s="117" t="s">
        <v>717</v>
      </c>
      <c r="H60" s="119">
        <v>700407.75285250158</v>
      </c>
      <c r="I60" s="117" t="s">
        <v>717</v>
      </c>
    </row>
    <row r="61" spans="1:9" ht="14.25" customHeight="1">
      <c r="A61" s="69" t="str">
        <f>CONCATENATE(B61,"-",E61)</f>
        <v>4690-</v>
      </c>
      <c r="B61" s="86">
        <v>4690</v>
      </c>
      <c r="C61" s="120" t="str">
        <f t="shared" si="12"/>
        <v/>
      </c>
      <c r="D61" s="86">
        <v>4690</v>
      </c>
      <c r="E61" s="120" t="str">
        <f>IF(ISNA(VLOOKUP($B61,SSFQ1,6,FALSE)),"",VLOOKUP($B61,SSFQ1,6,FALSE))</f>
        <v/>
      </c>
      <c r="F61" s="119">
        <f>G61</f>
        <v>687731.3738464124</v>
      </c>
      <c r="G61" s="117">
        <v>687731.3738464124</v>
      </c>
      <c r="H61" s="119">
        <f>I61</f>
        <v>715802.04216667404</v>
      </c>
      <c r="I61" s="117">
        <v>715802.04216667404</v>
      </c>
    </row>
    <row r="62" spans="1:9" ht="14.25" customHeight="1">
      <c r="A62" s="69" t="str">
        <f t="shared" ref="A62:A65" si="27">CONCATENATE(B62,"-",C62)</f>
        <v>1967-</v>
      </c>
      <c r="B62" s="86">
        <v>1967</v>
      </c>
      <c r="C62" s="120" t="str">
        <f t="shared" si="12"/>
        <v/>
      </c>
      <c r="D62" s="86">
        <v>1967</v>
      </c>
      <c r="E62" s="120"/>
      <c r="F62" s="119">
        <v>53462.591483378324</v>
      </c>
      <c r="G62" s="117" t="s">
        <v>717</v>
      </c>
      <c r="H62" s="119">
        <v>55644.738074536617</v>
      </c>
      <c r="I62" s="117" t="s">
        <v>717</v>
      </c>
    </row>
    <row r="63" spans="1:9" ht="14.25" customHeight="1">
      <c r="A63" s="69" t="str">
        <f t="shared" si="27"/>
        <v>1968-</v>
      </c>
      <c r="B63" s="86">
        <v>1968</v>
      </c>
      <c r="C63" s="120" t="str">
        <f t="shared" si="12"/>
        <v/>
      </c>
      <c r="D63" s="86">
        <v>1968</v>
      </c>
      <c r="E63" s="120"/>
      <c r="F63" s="119">
        <v>131526.8258323331</v>
      </c>
      <c r="G63" s="117" t="s">
        <v>717</v>
      </c>
      <c r="H63" s="119">
        <v>136895.26770304056</v>
      </c>
      <c r="I63" s="117" t="s">
        <v>717</v>
      </c>
    </row>
    <row r="64" spans="1:9" ht="14.25" customHeight="1">
      <c r="A64" s="69" t="str">
        <f t="shared" si="27"/>
        <v>1969-</v>
      </c>
      <c r="B64" s="86">
        <v>1969</v>
      </c>
      <c r="C64" s="120" t="str">
        <f t="shared" si="12"/>
        <v/>
      </c>
      <c r="D64" s="86">
        <v>1969</v>
      </c>
      <c r="E64" s="120"/>
      <c r="F64" s="119">
        <v>209288.43137636129</v>
      </c>
      <c r="G64" s="117" t="s">
        <v>717</v>
      </c>
      <c r="H64" s="119">
        <v>217830.81633049846</v>
      </c>
      <c r="I64" s="117" t="s">
        <v>717</v>
      </c>
    </row>
    <row r="65" spans="1:9" ht="14.25" customHeight="1">
      <c r="A65" s="69" t="str">
        <f t="shared" si="27"/>
        <v>1970-</v>
      </c>
      <c r="B65" s="86">
        <v>1970</v>
      </c>
      <c r="C65" s="120" t="str">
        <f t="shared" si="12"/>
        <v/>
      </c>
      <c r="D65" s="86">
        <v>1970</v>
      </c>
      <c r="E65" s="120"/>
      <c r="F65" s="119">
        <v>784840.42644269916</v>
      </c>
      <c r="G65" s="117" t="s">
        <v>717</v>
      </c>
      <c r="H65" s="119">
        <v>816874.72956280923</v>
      </c>
      <c r="I65" s="117" t="s">
        <v>717</v>
      </c>
    </row>
    <row r="66" spans="1:9" ht="14.25" customHeight="1">
      <c r="A66" s="69" t="str">
        <f>CONCATENATE(B66,"-",E66)</f>
        <v>223-</v>
      </c>
      <c r="B66" s="86">
        <v>223</v>
      </c>
      <c r="C66" s="120" t="str">
        <f t="shared" si="12"/>
        <v/>
      </c>
      <c r="D66" s="86">
        <v>223</v>
      </c>
      <c r="E66" s="120" t="str">
        <f>IF(ISNA(VLOOKUP($B66,SSFQ1,6,FALSE)),"",VLOOKUP($B66,SSFQ1,6,FALSE))</f>
        <v/>
      </c>
      <c r="F66" s="119">
        <v>0</v>
      </c>
      <c r="G66" s="117">
        <v>0</v>
      </c>
      <c r="H66" s="119">
        <v>0</v>
      </c>
      <c r="I66" s="117">
        <v>0</v>
      </c>
    </row>
    <row r="67" spans="1:9" ht="14.25" customHeight="1">
      <c r="A67" s="69" t="str">
        <f t="shared" ref="A67:A70" si="28">CONCATENATE(B67,"-",C67)</f>
        <v>1972-</v>
      </c>
      <c r="B67" s="86">
        <v>1972</v>
      </c>
      <c r="C67" s="120" t="str">
        <f t="shared" si="12"/>
        <v/>
      </c>
      <c r="D67" s="86">
        <v>1972</v>
      </c>
      <c r="E67" s="120"/>
      <c r="F67" s="119">
        <v>138639.80124825722</v>
      </c>
      <c r="G67" s="117" t="s">
        <v>717</v>
      </c>
      <c r="H67" s="119">
        <v>144298.56864614526</v>
      </c>
      <c r="I67" s="117" t="s">
        <v>717</v>
      </c>
    </row>
    <row r="68" spans="1:9" ht="14.25" customHeight="1">
      <c r="A68" s="69" t="str">
        <f t="shared" si="28"/>
        <v>1973-</v>
      </c>
      <c r="B68" s="86">
        <v>1973</v>
      </c>
      <c r="C68" s="120" t="str">
        <f t="shared" si="12"/>
        <v/>
      </c>
      <c r="D68" s="86">
        <v>1973</v>
      </c>
      <c r="E68" s="120"/>
      <c r="F68" s="119">
        <v>80065.236050284686</v>
      </c>
      <c r="G68" s="117" t="s">
        <v>717</v>
      </c>
      <c r="H68" s="119">
        <v>83333.204868663655</v>
      </c>
      <c r="I68" s="117" t="s">
        <v>717</v>
      </c>
    </row>
    <row r="69" spans="1:9" ht="14.25" customHeight="1">
      <c r="A69" s="69" t="str">
        <f t="shared" si="28"/>
        <v>1974-</v>
      </c>
      <c r="B69" s="86">
        <v>1974</v>
      </c>
      <c r="C69" s="120" t="str">
        <f t="shared" si="12"/>
        <v/>
      </c>
      <c r="D69" s="86">
        <v>1974</v>
      </c>
      <c r="E69" s="120"/>
      <c r="F69" s="119">
        <v>424766.76268101123</v>
      </c>
      <c r="G69" s="117" t="s">
        <v>717</v>
      </c>
      <c r="H69" s="119">
        <v>442104.18156595045</v>
      </c>
      <c r="I69" s="117" t="s">
        <v>717</v>
      </c>
    </row>
    <row r="70" spans="1:9" ht="14.25" customHeight="1">
      <c r="A70" s="69" t="str">
        <f t="shared" si="28"/>
        <v>1976-</v>
      </c>
      <c r="B70" s="86">
        <v>1976</v>
      </c>
      <c r="C70" s="120" t="str">
        <f t="shared" si="12"/>
        <v/>
      </c>
      <c r="D70" s="86">
        <v>1976</v>
      </c>
      <c r="E70" s="120"/>
      <c r="F70" s="119">
        <v>5171683.4267326845</v>
      </c>
      <c r="G70" s="117" t="s">
        <v>717</v>
      </c>
      <c r="H70" s="119">
        <v>5382772.5461911606</v>
      </c>
      <c r="I70" s="117" t="s">
        <v>717</v>
      </c>
    </row>
    <row r="71" spans="1:9" ht="14.25" customHeight="1">
      <c r="A71" s="69" t="str">
        <f t="shared" ref="A71:A72" si="29">CONCATENATE(B71,"-",E71)</f>
        <v>5309-</v>
      </c>
      <c r="B71" s="86">
        <v>5309</v>
      </c>
      <c r="C71" s="120" t="str">
        <f t="shared" si="12"/>
        <v/>
      </c>
      <c r="D71" s="86">
        <v>5309</v>
      </c>
      <c r="E71" s="120" t="str">
        <f t="shared" ref="E71:E72" si="30">IF(ISNA(VLOOKUP($B71,SSFQ1,6,FALSE)),"",VLOOKUP($B71,SSFQ1,6,FALSE))</f>
        <v/>
      </c>
      <c r="F71" s="119">
        <v>0</v>
      </c>
      <c r="G71" s="117">
        <v>0</v>
      </c>
      <c r="H71" s="119">
        <v>0</v>
      </c>
      <c r="I71" s="117">
        <v>0</v>
      </c>
    </row>
    <row r="72" spans="1:9" ht="14.25" customHeight="1">
      <c r="A72" s="69" t="str">
        <f t="shared" si="29"/>
        <v>5384-</v>
      </c>
      <c r="B72" s="86">
        <v>5384</v>
      </c>
      <c r="C72" s="120" t="str">
        <f t="shared" si="12"/>
        <v/>
      </c>
      <c r="D72" s="86">
        <v>5384</v>
      </c>
      <c r="E72" s="120" t="str">
        <f t="shared" si="30"/>
        <v/>
      </c>
      <c r="F72" s="119">
        <v>0</v>
      </c>
      <c r="G72" s="117">
        <v>0</v>
      </c>
      <c r="H72" s="119">
        <v>0</v>
      </c>
      <c r="I72" s="117">
        <v>0</v>
      </c>
    </row>
    <row r="73" spans="1:9" ht="14.25" customHeight="1">
      <c r="A73" s="69" t="str">
        <f>CONCATENATE(B73,"-",C73)</f>
        <v>1977-</v>
      </c>
      <c r="B73" s="86">
        <v>1977</v>
      </c>
      <c r="C73" s="120" t="str">
        <f t="shared" si="12"/>
        <v/>
      </c>
      <c r="D73" s="86">
        <v>1977</v>
      </c>
      <c r="E73" s="120"/>
      <c r="F73" s="119">
        <v>1719431.6634848393</v>
      </c>
      <c r="G73" s="117" t="s">
        <v>717</v>
      </c>
      <c r="H73" s="119">
        <v>1789612.54770871</v>
      </c>
      <c r="I73" s="117" t="s">
        <v>717</v>
      </c>
    </row>
    <row r="74" spans="1:9" ht="14.25" customHeight="1">
      <c r="A74" s="69" t="str">
        <f>CONCATENATE(B74,"-",E74)</f>
        <v>4729-</v>
      </c>
      <c r="B74" s="86">
        <v>4729</v>
      </c>
      <c r="C74" s="120" t="str">
        <f t="shared" si="12"/>
        <v/>
      </c>
      <c r="D74" s="86">
        <v>4729</v>
      </c>
      <c r="E74" s="120" t="str">
        <f>IF(ISNA(VLOOKUP($B74,SSFQ1,6,FALSE)),"",VLOOKUP($B74,SSFQ1,6,FALSE))</f>
        <v/>
      </c>
      <c r="F74" s="119">
        <f>G74</f>
        <v>534106.64017331658</v>
      </c>
      <c r="G74" s="117">
        <v>534106.64017331658</v>
      </c>
      <c r="H74" s="119">
        <f>I74</f>
        <v>555906.91120079893</v>
      </c>
      <c r="I74" s="117">
        <v>555906.91120079893</v>
      </c>
    </row>
    <row r="75" spans="1:9" ht="14.25" customHeight="1">
      <c r="A75" s="69" t="str">
        <f t="shared" ref="A75:A77" si="31">CONCATENATE(B75,"-",C75)</f>
        <v>1978-</v>
      </c>
      <c r="B75" s="86">
        <v>1978</v>
      </c>
      <c r="C75" s="120" t="str">
        <f t="shared" si="12"/>
        <v/>
      </c>
      <c r="D75" s="86">
        <v>1978</v>
      </c>
      <c r="E75" s="120"/>
      <c r="F75" s="119">
        <v>332629.08626925433</v>
      </c>
      <c r="G75" s="117" t="s">
        <v>717</v>
      </c>
      <c r="H75" s="119">
        <v>346205.78366799938</v>
      </c>
      <c r="I75" s="117" t="s">
        <v>717</v>
      </c>
    </row>
    <row r="76" spans="1:9" ht="14.25" customHeight="1">
      <c r="A76" s="69" t="str">
        <f t="shared" si="31"/>
        <v>1990-</v>
      </c>
      <c r="B76" s="86">
        <v>1990</v>
      </c>
      <c r="C76" s="120" t="str">
        <f t="shared" si="12"/>
        <v/>
      </c>
      <c r="D76" s="86">
        <v>1990</v>
      </c>
      <c r="E76" s="120"/>
      <c r="F76" s="119">
        <v>203889.27456182492</v>
      </c>
      <c r="G76" s="117" t="s">
        <v>717</v>
      </c>
      <c r="H76" s="119">
        <v>212211.28576843001</v>
      </c>
      <c r="I76" s="117" t="s">
        <v>717</v>
      </c>
    </row>
    <row r="77" spans="1:9" ht="14.25" customHeight="1">
      <c r="A77" s="69" t="str">
        <f t="shared" si="31"/>
        <v>1991-</v>
      </c>
      <c r="B77" s="86">
        <v>1991</v>
      </c>
      <c r="C77" s="120" t="str">
        <f t="shared" si="12"/>
        <v/>
      </c>
      <c r="D77" s="86">
        <v>1991</v>
      </c>
      <c r="E77" s="120"/>
      <c r="F77" s="119">
        <v>1445131.6090372643</v>
      </c>
      <c r="G77" s="117" t="s">
        <v>717</v>
      </c>
      <c r="H77" s="119">
        <v>1504116.5726714381</v>
      </c>
      <c r="I77" s="117" t="s">
        <v>717</v>
      </c>
    </row>
    <row r="78" spans="1:9" ht="14.25" customHeight="1">
      <c r="A78" s="69" t="str">
        <f>CONCATENATE(B78,"-",E78)</f>
        <v>4391-</v>
      </c>
      <c r="B78" s="86">
        <v>4391</v>
      </c>
      <c r="C78" s="120" t="str">
        <f t="shared" si="12"/>
        <v/>
      </c>
      <c r="D78" s="86">
        <v>4391</v>
      </c>
      <c r="E78" s="120" t="str">
        <f>IF(ISNA(VLOOKUP($B78,SSFQ1,6,FALSE)),"",VLOOKUP($B78,SSFQ1,6,FALSE))</f>
        <v/>
      </c>
      <c r="F78" s="119">
        <f>G78</f>
        <v>152136.99315174803</v>
      </c>
      <c r="G78" s="117">
        <v>152136.99315174803</v>
      </c>
      <c r="H78" s="119">
        <f>I78</f>
        <v>158346.66634161526</v>
      </c>
      <c r="I78" s="117">
        <v>158346.66634161526</v>
      </c>
    </row>
    <row r="79" spans="1:9" ht="14.25" customHeight="1">
      <c r="A79" s="69" t="str">
        <f t="shared" ref="A79:A91" si="32">CONCATENATE(B79,"-",C79)</f>
        <v>1992-</v>
      </c>
      <c r="B79" s="86">
        <v>1992</v>
      </c>
      <c r="C79" s="120" t="str">
        <f t="shared" si="12"/>
        <v/>
      </c>
      <c r="D79" s="86">
        <v>1992</v>
      </c>
      <c r="E79" s="120"/>
      <c r="F79" s="119">
        <v>206109.6002448746</v>
      </c>
      <c r="G79" s="117" t="s">
        <v>717</v>
      </c>
      <c r="H79" s="119">
        <v>214522.23698956336</v>
      </c>
      <c r="I79" s="117" t="s">
        <v>717</v>
      </c>
    </row>
    <row r="80" spans="1:9" ht="14.25" customHeight="1">
      <c r="A80" s="69" t="str">
        <f t="shared" si="32"/>
        <v>1993-</v>
      </c>
      <c r="B80" s="86">
        <v>1993</v>
      </c>
      <c r="C80" s="120" t="str">
        <f t="shared" si="12"/>
        <v/>
      </c>
      <c r="D80" s="86">
        <v>1993</v>
      </c>
      <c r="E80" s="120"/>
      <c r="F80" s="119">
        <v>114460.87</v>
      </c>
      <c r="G80" s="117" t="s">
        <v>717</v>
      </c>
      <c r="H80" s="119">
        <v>119132.74</v>
      </c>
      <c r="I80" s="117" t="s">
        <v>717</v>
      </c>
    </row>
    <row r="81" spans="1:9" ht="14.25" customHeight="1">
      <c r="A81" s="69" t="str">
        <f t="shared" si="32"/>
        <v>1994-</v>
      </c>
      <c r="B81" s="86">
        <v>1994</v>
      </c>
      <c r="C81" s="120" t="str">
        <f t="shared" si="12"/>
        <v/>
      </c>
      <c r="D81" s="86">
        <v>1994</v>
      </c>
      <c r="E81" s="120" t="str">
        <f t="shared" ref="E81:E95" si="33">IF(ISNA(VLOOKUP($B81,SSFQ1,6,FALSE)),"",VLOOKUP($B81,SSFQ1,6,FALSE))</f>
        <v/>
      </c>
      <c r="F81" s="119">
        <v>375229.73025836592</v>
      </c>
      <c r="G81" s="117" t="s">
        <v>717</v>
      </c>
      <c r="H81" s="119">
        <v>390545.22945258487</v>
      </c>
      <c r="I81" s="117" t="s">
        <v>717</v>
      </c>
    </row>
    <row r="82" spans="1:9" ht="14.25" customHeight="1">
      <c r="A82" s="69" t="str">
        <f t="shared" si="32"/>
        <v>1995-</v>
      </c>
      <c r="B82" s="86">
        <v>1995</v>
      </c>
      <c r="C82" s="120" t="str">
        <f t="shared" si="12"/>
        <v/>
      </c>
      <c r="D82" s="86">
        <v>1995</v>
      </c>
      <c r="E82" s="120" t="str">
        <f t="shared" si="33"/>
        <v/>
      </c>
      <c r="F82" s="119">
        <v>86620.29</v>
      </c>
      <c r="G82" s="117" t="s">
        <v>717</v>
      </c>
      <c r="H82" s="119">
        <v>90155.81</v>
      </c>
      <c r="I82" s="117" t="s">
        <v>717</v>
      </c>
    </row>
    <row r="83" spans="1:9" ht="14.25" customHeight="1">
      <c r="A83" s="69" t="str">
        <f t="shared" si="32"/>
        <v>1996-</v>
      </c>
      <c r="B83" s="86">
        <v>1996</v>
      </c>
      <c r="C83" s="120" t="str">
        <f t="shared" si="12"/>
        <v/>
      </c>
      <c r="D83" s="86">
        <v>1996</v>
      </c>
      <c r="E83" s="120" t="str">
        <f t="shared" si="33"/>
        <v/>
      </c>
      <c r="F83" s="119">
        <v>128561.24383149549</v>
      </c>
      <c r="G83" s="117" t="s">
        <v>717</v>
      </c>
      <c r="H83" s="119">
        <v>133808.64153890347</v>
      </c>
      <c r="I83" s="117" t="s">
        <v>717</v>
      </c>
    </row>
    <row r="84" spans="1:9" ht="14.25" customHeight="1">
      <c r="A84" s="69" t="str">
        <f t="shared" si="32"/>
        <v>1997-</v>
      </c>
      <c r="B84" s="86">
        <v>1997</v>
      </c>
      <c r="C84" s="120" t="str">
        <f t="shared" si="12"/>
        <v/>
      </c>
      <c r="D84" s="86">
        <v>1997</v>
      </c>
      <c r="E84" s="120" t="str">
        <f t="shared" si="33"/>
        <v/>
      </c>
      <c r="F84" s="119">
        <v>131944.53710347481</v>
      </c>
      <c r="G84" s="117" t="s">
        <v>717</v>
      </c>
      <c r="H84" s="119">
        <v>137330.02841382072</v>
      </c>
      <c r="I84" s="117" t="s">
        <v>717</v>
      </c>
    </row>
    <row r="85" spans="1:9" ht="14.25" customHeight="1">
      <c r="A85" s="69" t="str">
        <f t="shared" si="32"/>
        <v>1998-</v>
      </c>
      <c r="B85" s="86">
        <v>1998</v>
      </c>
      <c r="C85" s="120" t="str">
        <f t="shared" si="12"/>
        <v/>
      </c>
      <c r="D85" s="86">
        <v>1998</v>
      </c>
      <c r="E85" s="120" t="str">
        <f t="shared" si="33"/>
        <v/>
      </c>
      <c r="F85" s="119">
        <v>120194.81</v>
      </c>
      <c r="G85" s="117" t="s">
        <v>717</v>
      </c>
      <c r="H85" s="119">
        <v>125100.72</v>
      </c>
      <c r="I85" s="117" t="s">
        <v>717</v>
      </c>
    </row>
    <row r="86" spans="1:9" ht="14.25" customHeight="1">
      <c r="A86" s="69" t="str">
        <f t="shared" si="32"/>
        <v>1999-</v>
      </c>
      <c r="B86" s="86">
        <v>1999</v>
      </c>
      <c r="C86" s="120" t="str">
        <f t="shared" si="12"/>
        <v/>
      </c>
      <c r="D86" s="86">
        <v>1999</v>
      </c>
      <c r="E86" s="120" t="str">
        <f t="shared" si="33"/>
        <v/>
      </c>
      <c r="F86" s="119">
        <v>120552.06608706217</v>
      </c>
      <c r="G86" s="117" t="s">
        <v>717</v>
      </c>
      <c r="H86" s="119">
        <v>125472.55858041164</v>
      </c>
      <c r="I86" s="117" t="s">
        <v>717</v>
      </c>
    </row>
    <row r="87" spans="1:9" ht="14.25" customHeight="1">
      <c r="A87" s="69" t="str">
        <f t="shared" si="32"/>
        <v>2000-</v>
      </c>
      <c r="B87" s="86">
        <v>2000</v>
      </c>
      <c r="C87" s="120" t="str">
        <f t="shared" si="12"/>
        <v/>
      </c>
      <c r="D87" s="86">
        <v>2000</v>
      </c>
      <c r="E87" s="120" t="str">
        <f t="shared" si="33"/>
        <v/>
      </c>
      <c r="F87" s="119">
        <v>128699.57</v>
      </c>
      <c r="G87" s="117" t="s">
        <v>717</v>
      </c>
      <c r="H87" s="119">
        <v>133952.60999999999</v>
      </c>
      <c r="I87" s="117" t="s">
        <v>717</v>
      </c>
    </row>
    <row r="88" spans="1:9" ht="14.25" customHeight="1">
      <c r="A88" s="69" t="str">
        <f t="shared" si="32"/>
        <v>2001-</v>
      </c>
      <c r="B88" s="86">
        <v>2001</v>
      </c>
      <c r="C88" s="120" t="str">
        <f t="shared" si="12"/>
        <v/>
      </c>
      <c r="D88" s="86">
        <v>2001</v>
      </c>
      <c r="E88" s="120" t="str">
        <f t="shared" si="33"/>
        <v/>
      </c>
      <c r="F88" s="119">
        <v>185519.67</v>
      </c>
      <c r="G88" s="117" t="s">
        <v>717</v>
      </c>
      <c r="H88" s="119">
        <v>193091.9</v>
      </c>
      <c r="I88" s="117" t="s">
        <v>717</v>
      </c>
    </row>
    <row r="89" spans="1:9" ht="14.25" customHeight="1">
      <c r="A89" s="69" t="str">
        <f t="shared" si="32"/>
        <v>2002-</v>
      </c>
      <c r="B89" s="86">
        <v>2002</v>
      </c>
      <c r="C89" s="120" t="str">
        <f t="shared" si="12"/>
        <v/>
      </c>
      <c r="D89" s="86">
        <v>2002</v>
      </c>
      <c r="E89" s="120" t="str">
        <f t="shared" si="33"/>
        <v/>
      </c>
      <c r="F89" s="119">
        <v>346556.82791519613</v>
      </c>
      <c r="G89" s="117" t="s">
        <v>717</v>
      </c>
      <c r="H89" s="119">
        <v>360702.00456479599</v>
      </c>
      <c r="I89" s="117" t="s">
        <v>717</v>
      </c>
    </row>
    <row r="90" spans="1:9" ht="14.25" customHeight="1">
      <c r="A90" s="69" t="str">
        <f t="shared" si="32"/>
        <v>2003-</v>
      </c>
      <c r="B90" s="86">
        <v>2003</v>
      </c>
      <c r="C90" s="120" t="str">
        <f t="shared" si="12"/>
        <v/>
      </c>
      <c r="D90" s="86">
        <v>2003</v>
      </c>
      <c r="E90" s="120" t="str">
        <f t="shared" si="33"/>
        <v/>
      </c>
      <c r="F90" s="119">
        <v>366229.93843218568</v>
      </c>
      <c r="G90" s="117" t="s">
        <v>717</v>
      </c>
      <c r="H90" s="119">
        <v>381178.09918451973</v>
      </c>
      <c r="I90" s="117" t="s">
        <v>717</v>
      </c>
    </row>
    <row r="91" spans="1:9" ht="14.25" customHeight="1">
      <c r="A91" s="69" t="str">
        <f t="shared" si="32"/>
        <v>2005-</v>
      </c>
      <c r="B91" s="86">
        <v>2005</v>
      </c>
      <c r="C91" s="120" t="str">
        <f t="shared" si="12"/>
        <v/>
      </c>
      <c r="D91" s="86">
        <v>2005</v>
      </c>
      <c r="E91" s="120" t="str">
        <f t="shared" si="33"/>
        <v/>
      </c>
      <c r="F91" s="119">
        <v>0</v>
      </c>
      <c r="G91" s="117" t="s">
        <v>717</v>
      </c>
      <c r="H91" s="119">
        <v>0</v>
      </c>
      <c r="I91" s="117" t="s">
        <v>717</v>
      </c>
    </row>
    <row r="92" spans="1:9" ht="14.25" customHeight="1">
      <c r="A92" s="69" t="str">
        <f>CONCATENATE(B92,"-",E92)</f>
        <v>323-</v>
      </c>
      <c r="B92" s="86">
        <v>323</v>
      </c>
      <c r="C92" s="120" t="str">
        <f t="shared" si="12"/>
        <v/>
      </c>
      <c r="D92" s="86">
        <v>323</v>
      </c>
      <c r="E92" s="120" t="str">
        <f t="shared" si="33"/>
        <v/>
      </c>
      <c r="F92" s="119">
        <f>G92</f>
        <v>89053.296161101229</v>
      </c>
      <c r="G92" s="117">
        <v>89053.296161101229</v>
      </c>
      <c r="H92" s="119">
        <f>I92</f>
        <v>92688.124575840047</v>
      </c>
      <c r="I92" s="117">
        <v>92688.124575840047</v>
      </c>
    </row>
    <row r="93" spans="1:9" ht="14.25" customHeight="1">
      <c r="A93" s="69" t="str">
        <f t="shared" ref="A93:A95" si="34">CONCATENATE(B93,"-",C93)</f>
        <v>2006-</v>
      </c>
      <c r="B93" s="86">
        <v>2006</v>
      </c>
      <c r="C93" s="120" t="str">
        <f t="shared" si="12"/>
        <v/>
      </c>
      <c r="D93" s="86">
        <v>2006</v>
      </c>
      <c r="E93" s="120" t="str">
        <f t="shared" si="33"/>
        <v/>
      </c>
      <c r="F93" s="119">
        <v>63583.205168852495</v>
      </c>
      <c r="G93" s="117" t="s">
        <v>717</v>
      </c>
      <c r="H93" s="119">
        <v>66178.438032887294</v>
      </c>
      <c r="I93" s="117" t="s">
        <v>717</v>
      </c>
    </row>
    <row r="94" spans="1:9" ht="14.25" customHeight="1">
      <c r="A94" s="69" t="str">
        <f t="shared" si="34"/>
        <v>2008-</v>
      </c>
      <c r="B94" s="86">
        <v>2008</v>
      </c>
      <c r="C94" s="120" t="str">
        <f t="shared" si="12"/>
        <v/>
      </c>
      <c r="D94" s="86">
        <v>2008</v>
      </c>
      <c r="E94" s="120" t="str">
        <f t="shared" si="33"/>
        <v/>
      </c>
      <c r="F94" s="119">
        <v>164731.65865310104</v>
      </c>
      <c r="G94" s="117" t="s">
        <v>717</v>
      </c>
      <c r="H94" s="119">
        <v>171455.39982261535</v>
      </c>
      <c r="I94" s="117" t="s">
        <v>717</v>
      </c>
    </row>
    <row r="95" spans="1:9" ht="14.25" customHeight="1">
      <c r="A95" s="69" t="str">
        <f t="shared" si="34"/>
        <v>2009-</v>
      </c>
      <c r="B95" s="86">
        <v>2009</v>
      </c>
      <c r="C95" s="120" t="str">
        <f t="shared" si="12"/>
        <v/>
      </c>
      <c r="D95" s="86">
        <v>2009</v>
      </c>
      <c r="E95" s="120" t="str">
        <f t="shared" si="33"/>
        <v/>
      </c>
      <c r="F95" s="119">
        <v>54830.439818122817</v>
      </c>
      <c r="G95" s="117" t="s">
        <v>717</v>
      </c>
      <c r="H95" s="119">
        <v>57068.4169535564</v>
      </c>
      <c r="I95" s="117" t="s">
        <v>717</v>
      </c>
    </row>
    <row r="96" spans="1:9" ht="14.25" customHeight="1">
      <c r="A96" s="69" t="str">
        <f>CONCATENATE(B96,"-",E96)</f>
        <v>5622-Oregon Connections Academy</v>
      </c>
      <c r="B96" s="86">
        <v>5622</v>
      </c>
      <c r="C96" s="120"/>
      <c r="D96" s="86">
        <v>5622</v>
      </c>
      <c r="E96" s="120" t="s">
        <v>582</v>
      </c>
      <c r="F96" s="119">
        <f>G96</f>
        <v>209064.71747510642</v>
      </c>
      <c r="G96" s="117">
        <v>209064.71747510642</v>
      </c>
      <c r="H96" s="119">
        <f>I96</f>
        <v>217597.97124960055</v>
      </c>
      <c r="I96" s="117">
        <v>217597.97124960055</v>
      </c>
    </row>
    <row r="97" spans="1:9" ht="14.25" customHeight="1">
      <c r="A97" s="69" t="str">
        <f t="shared" ref="A97:A101" si="35">CONCATENATE(B97,"-",C97)</f>
        <v>2010-</v>
      </c>
      <c r="B97" s="86">
        <v>2010</v>
      </c>
      <c r="C97" s="120" t="str">
        <f t="shared" ref="C97:C136" si="36">IF(ISNA(VLOOKUP($B97,SSFQ2,4,FALSE)),"",VLOOKUP($B97,SSFQ2,4,FALSE))</f>
        <v/>
      </c>
      <c r="D97" s="86">
        <v>2010</v>
      </c>
      <c r="E97" s="120" t="str">
        <f t="shared" ref="E97:E136" si="37">IF(ISNA(VLOOKUP($B97,SSFQ1,6,FALSE)),"",VLOOKUP($B97,SSFQ1,6,FALSE))</f>
        <v/>
      </c>
      <c r="F97" s="119">
        <v>32503.251782521573</v>
      </c>
      <c r="G97" s="117" t="s">
        <v>717</v>
      </c>
      <c r="H97" s="119">
        <v>33829.915120583675</v>
      </c>
      <c r="I97" s="117" t="s">
        <v>717</v>
      </c>
    </row>
    <row r="98" spans="1:9" ht="14.25" customHeight="1">
      <c r="A98" s="69" t="str">
        <f t="shared" si="35"/>
        <v>2011-</v>
      </c>
      <c r="B98" s="86">
        <v>2011</v>
      </c>
      <c r="C98" s="120" t="str">
        <f t="shared" si="36"/>
        <v/>
      </c>
      <c r="D98" s="86">
        <v>2011</v>
      </c>
      <c r="E98" s="120" t="str">
        <f t="shared" si="37"/>
        <v/>
      </c>
      <c r="F98" s="119">
        <v>47691.454593285707</v>
      </c>
      <c r="G98" s="117" t="s">
        <v>717</v>
      </c>
      <c r="H98" s="119">
        <v>49638.044576685126</v>
      </c>
      <c r="I98" s="117" t="s">
        <v>717</v>
      </c>
    </row>
    <row r="99" spans="1:9" ht="14.25" customHeight="1">
      <c r="A99" s="69" t="str">
        <f t="shared" si="35"/>
        <v>2012-</v>
      </c>
      <c r="B99" s="86">
        <v>2012</v>
      </c>
      <c r="C99" s="120" t="str">
        <f t="shared" si="36"/>
        <v/>
      </c>
      <c r="D99" s="86">
        <v>2012</v>
      </c>
      <c r="E99" s="120" t="str">
        <f t="shared" si="37"/>
        <v/>
      </c>
      <c r="F99" s="119">
        <v>30842.524188258452</v>
      </c>
      <c r="G99" s="117" t="s">
        <v>717</v>
      </c>
      <c r="H99" s="119">
        <v>32101.402726554712</v>
      </c>
      <c r="I99" s="117" t="s">
        <v>717</v>
      </c>
    </row>
    <row r="100" spans="1:9" ht="14.25" customHeight="1">
      <c r="A100" s="69" t="str">
        <f t="shared" si="35"/>
        <v>2014-</v>
      </c>
      <c r="B100" s="86">
        <v>2014</v>
      </c>
      <c r="C100" s="120" t="str">
        <f t="shared" si="36"/>
        <v/>
      </c>
      <c r="D100" s="86">
        <v>2014</v>
      </c>
      <c r="E100" s="120" t="str">
        <f t="shared" si="37"/>
        <v/>
      </c>
      <c r="F100" s="119">
        <v>233335.09216835751</v>
      </c>
      <c r="G100" s="117" t="s">
        <v>717</v>
      </c>
      <c r="H100" s="119">
        <v>242858.97348135168</v>
      </c>
      <c r="I100" s="117" t="s">
        <v>717</v>
      </c>
    </row>
    <row r="101" spans="1:9" ht="14.25" customHeight="1">
      <c r="A101" s="69" t="str">
        <f t="shared" si="35"/>
        <v>2015-</v>
      </c>
      <c r="B101" s="86">
        <v>2015</v>
      </c>
      <c r="C101" s="120" t="str">
        <f t="shared" si="36"/>
        <v/>
      </c>
      <c r="D101" s="86">
        <v>2015</v>
      </c>
      <c r="E101" s="120" t="str">
        <f t="shared" si="37"/>
        <v/>
      </c>
      <c r="F101" s="119">
        <v>0</v>
      </c>
      <c r="G101" s="117" t="s">
        <v>717</v>
      </c>
      <c r="H101" s="119">
        <v>0</v>
      </c>
      <c r="I101" s="117" t="s">
        <v>717</v>
      </c>
    </row>
    <row r="102" spans="1:9" ht="14.25" customHeight="1">
      <c r="A102" s="69" t="str">
        <f>CONCATENATE(B102,"-",E102)</f>
        <v>5446-</v>
      </c>
      <c r="B102" s="86">
        <v>5446</v>
      </c>
      <c r="C102" s="120" t="str">
        <f t="shared" si="36"/>
        <v/>
      </c>
      <c r="D102" s="86">
        <v>5446</v>
      </c>
      <c r="E102" s="120" t="str">
        <f t="shared" si="37"/>
        <v/>
      </c>
      <c r="F102" s="119">
        <f>G102</f>
        <v>113860.64873955953</v>
      </c>
      <c r="G102" s="117">
        <v>113860.64873955953</v>
      </c>
      <c r="H102" s="119">
        <f>I102</f>
        <v>118508.02215750073</v>
      </c>
      <c r="I102" s="117">
        <v>118508.02215750073</v>
      </c>
    </row>
    <row r="103" spans="1:9" ht="14.25" customHeight="1">
      <c r="A103" s="69" t="str">
        <f t="shared" ref="A103:A110" si="38">CONCATENATE(B103,"-",C103)</f>
        <v>2016-</v>
      </c>
      <c r="B103" s="86">
        <v>2016</v>
      </c>
      <c r="C103" s="120" t="str">
        <f t="shared" si="36"/>
        <v/>
      </c>
      <c r="D103" s="86">
        <v>2016</v>
      </c>
      <c r="E103" s="120" t="str">
        <f t="shared" si="37"/>
        <v/>
      </c>
      <c r="F103" s="119">
        <v>0</v>
      </c>
      <c r="G103" s="117" t="s">
        <v>717</v>
      </c>
      <c r="H103" s="119">
        <v>0</v>
      </c>
      <c r="I103" s="117" t="s">
        <v>717</v>
      </c>
    </row>
    <row r="104" spans="1:9" ht="14.25" customHeight="1">
      <c r="A104" s="69" t="str">
        <f t="shared" si="38"/>
        <v>2017-</v>
      </c>
      <c r="B104" s="86">
        <v>2017</v>
      </c>
      <c r="C104" s="120" t="str">
        <f t="shared" si="36"/>
        <v/>
      </c>
      <c r="D104" s="86">
        <v>2017</v>
      </c>
      <c r="E104" s="120" t="str">
        <f t="shared" si="37"/>
        <v/>
      </c>
      <c r="F104" s="119">
        <v>0</v>
      </c>
      <c r="G104" s="117" t="s">
        <v>717</v>
      </c>
      <c r="H104" s="119">
        <v>0</v>
      </c>
      <c r="I104" s="117" t="s">
        <v>717</v>
      </c>
    </row>
    <row r="105" spans="1:9" ht="14.25" customHeight="1">
      <c r="A105" s="69" t="str">
        <f t="shared" si="38"/>
        <v>2018-</v>
      </c>
      <c r="B105" s="86">
        <v>2018</v>
      </c>
      <c r="C105" s="120" t="str">
        <f t="shared" si="36"/>
        <v/>
      </c>
      <c r="D105" s="86">
        <v>2018</v>
      </c>
      <c r="E105" s="120" t="str">
        <f t="shared" si="37"/>
        <v/>
      </c>
      <c r="F105" s="119">
        <v>0</v>
      </c>
      <c r="G105" s="117" t="s">
        <v>717</v>
      </c>
      <c r="H105" s="119">
        <v>0</v>
      </c>
      <c r="I105" s="117" t="s">
        <v>717</v>
      </c>
    </row>
    <row r="106" spans="1:9" ht="14.25" customHeight="1">
      <c r="A106" s="69" t="str">
        <f t="shared" si="38"/>
        <v>2019-</v>
      </c>
      <c r="B106" s="86">
        <v>2019</v>
      </c>
      <c r="C106" s="120" t="str">
        <f t="shared" si="36"/>
        <v/>
      </c>
      <c r="D106" s="86">
        <v>2019</v>
      </c>
      <c r="E106" s="120" t="str">
        <f t="shared" si="37"/>
        <v/>
      </c>
      <c r="F106" s="119">
        <v>0</v>
      </c>
      <c r="G106" s="117" t="s">
        <v>717</v>
      </c>
      <c r="H106" s="119">
        <v>0</v>
      </c>
      <c r="I106" s="117" t="s">
        <v>717</v>
      </c>
    </row>
    <row r="107" spans="1:9" ht="14.25" customHeight="1">
      <c r="A107" s="69" t="str">
        <f t="shared" si="38"/>
        <v>2020-</v>
      </c>
      <c r="B107" s="86">
        <v>2020</v>
      </c>
      <c r="C107" s="120" t="str">
        <f t="shared" si="36"/>
        <v/>
      </c>
      <c r="D107" s="86">
        <v>2020</v>
      </c>
      <c r="E107" s="120" t="str">
        <f t="shared" si="37"/>
        <v/>
      </c>
      <c r="F107" s="119">
        <v>0</v>
      </c>
      <c r="G107" s="117" t="s">
        <v>717</v>
      </c>
      <c r="H107" s="119">
        <v>0</v>
      </c>
      <c r="I107" s="117" t="s">
        <v>717</v>
      </c>
    </row>
    <row r="108" spans="1:9" ht="14.25" customHeight="1">
      <c r="A108" s="69" t="str">
        <f t="shared" si="38"/>
        <v>2021-</v>
      </c>
      <c r="B108" s="86">
        <v>2021</v>
      </c>
      <c r="C108" s="120" t="str">
        <f t="shared" si="36"/>
        <v/>
      </c>
      <c r="D108" s="86">
        <v>2021</v>
      </c>
      <c r="E108" s="120" t="str">
        <f t="shared" si="37"/>
        <v/>
      </c>
      <c r="F108" s="119">
        <v>0</v>
      </c>
      <c r="G108" s="117" t="s">
        <v>717</v>
      </c>
      <c r="H108" s="119">
        <v>0</v>
      </c>
      <c r="I108" s="117" t="s">
        <v>717</v>
      </c>
    </row>
    <row r="109" spans="1:9" ht="14.25" customHeight="1">
      <c r="A109" s="69" t="str">
        <f t="shared" si="38"/>
        <v>2022-</v>
      </c>
      <c r="B109" s="86">
        <v>2022</v>
      </c>
      <c r="C109" s="120" t="str">
        <f t="shared" si="36"/>
        <v/>
      </c>
      <c r="D109" s="86">
        <v>2022</v>
      </c>
      <c r="E109" s="120" t="str">
        <f t="shared" si="37"/>
        <v/>
      </c>
      <c r="F109" s="119">
        <v>0</v>
      </c>
      <c r="G109" s="117" t="s">
        <v>717</v>
      </c>
      <c r="H109" s="119">
        <v>0</v>
      </c>
      <c r="I109" s="117" t="s">
        <v>717</v>
      </c>
    </row>
    <row r="110" spans="1:9" ht="14.25" customHeight="1">
      <c r="A110" s="69" t="str">
        <f t="shared" si="38"/>
        <v>2023-</v>
      </c>
      <c r="B110" s="86">
        <v>2023</v>
      </c>
      <c r="C110" s="120" t="str">
        <f t="shared" si="36"/>
        <v/>
      </c>
      <c r="D110" s="86">
        <v>2023</v>
      </c>
      <c r="E110" s="120" t="str">
        <f t="shared" si="37"/>
        <v/>
      </c>
      <c r="F110" s="119">
        <v>71027.190150883776</v>
      </c>
      <c r="G110" s="117" t="s">
        <v>717</v>
      </c>
      <c r="H110" s="119">
        <v>73926.259136634137</v>
      </c>
      <c r="I110" s="117" t="s">
        <v>717</v>
      </c>
    </row>
    <row r="111" spans="1:9" ht="14.25" customHeight="1">
      <c r="A111" s="69" t="str">
        <f>CONCATENATE(B111,"-",E111)</f>
        <v>4702-</v>
      </c>
      <c r="B111" s="86">
        <v>4702</v>
      </c>
      <c r="C111" s="120" t="str">
        <f t="shared" si="36"/>
        <v/>
      </c>
      <c r="D111" s="86">
        <v>4702</v>
      </c>
      <c r="E111" s="120" t="str">
        <f t="shared" si="37"/>
        <v/>
      </c>
      <c r="F111" s="119">
        <f>G111</f>
        <v>103497.22535219591</v>
      </c>
      <c r="G111" s="117">
        <v>103497.22535219591</v>
      </c>
      <c r="H111" s="119">
        <f>I111</f>
        <v>107721.60189718349</v>
      </c>
      <c r="I111" s="117">
        <v>107721.60189718349</v>
      </c>
    </row>
    <row r="112" spans="1:9" ht="14.25" customHeight="1">
      <c r="A112" s="69" t="str">
        <f t="shared" ref="A112:A113" si="39">CONCATENATE(B112,"-",C112)</f>
        <v>2024-</v>
      </c>
      <c r="B112" s="86">
        <v>2024</v>
      </c>
      <c r="C112" s="120" t="str">
        <f t="shared" si="36"/>
        <v/>
      </c>
      <c r="D112" s="86">
        <v>2024</v>
      </c>
      <c r="E112" s="120" t="str">
        <f t="shared" si="37"/>
        <v/>
      </c>
      <c r="F112" s="119">
        <v>1291870.4232411934</v>
      </c>
      <c r="G112" s="117" t="s">
        <v>717</v>
      </c>
      <c r="H112" s="119">
        <v>1344599.8282714461</v>
      </c>
      <c r="I112" s="117" t="s">
        <v>717</v>
      </c>
    </row>
    <row r="113" spans="1:9" ht="14.25" customHeight="1">
      <c r="A113" s="69" t="str">
        <f t="shared" si="39"/>
        <v>2039-</v>
      </c>
      <c r="B113" s="86">
        <v>2039</v>
      </c>
      <c r="C113" s="120" t="str">
        <f t="shared" si="36"/>
        <v/>
      </c>
      <c r="D113" s="86">
        <v>2039</v>
      </c>
      <c r="E113" s="120" t="str">
        <f t="shared" si="37"/>
        <v/>
      </c>
      <c r="F113" s="119">
        <v>673959.11305451975</v>
      </c>
      <c r="G113" s="117" t="s">
        <v>717</v>
      </c>
      <c r="H113" s="119">
        <v>701467.64828123478</v>
      </c>
      <c r="I113" s="117" t="s">
        <v>717</v>
      </c>
    </row>
    <row r="114" spans="1:9" ht="14.25" customHeight="1">
      <c r="A114" s="69" t="str">
        <f>CONCATENATE(B114,"-",E114)</f>
        <v>3247-</v>
      </c>
      <c r="B114" s="86">
        <v>3247</v>
      </c>
      <c r="C114" s="120" t="str">
        <f t="shared" si="36"/>
        <v/>
      </c>
      <c r="D114" s="86">
        <v>3247</v>
      </c>
      <c r="E114" s="120" t="str">
        <f t="shared" si="37"/>
        <v/>
      </c>
      <c r="F114" s="119">
        <f>G114</f>
        <v>65379.197020818639</v>
      </c>
      <c r="G114" s="117">
        <v>65379.197020818639</v>
      </c>
      <c r="H114" s="119">
        <f>I114</f>
        <v>68047.7356747296</v>
      </c>
      <c r="I114" s="117">
        <v>68047.7356747296</v>
      </c>
    </row>
    <row r="115" spans="1:9" ht="14.25" customHeight="1">
      <c r="A115" s="69" t="str">
        <f t="shared" ref="A115:A117" si="40">CONCATENATE(B115,"-",C115)</f>
        <v>2041-</v>
      </c>
      <c r="B115" s="86">
        <v>2041</v>
      </c>
      <c r="C115" s="120" t="str">
        <f t="shared" si="36"/>
        <v/>
      </c>
      <c r="D115" s="86">
        <v>2041</v>
      </c>
      <c r="E115" s="120" t="str">
        <f t="shared" si="37"/>
        <v/>
      </c>
      <c r="F115" s="119">
        <v>821134.868739889</v>
      </c>
      <c r="G115" s="117" t="s">
        <v>717</v>
      </c>
      <c r="H115" s="119">
        <v>854650.57766804763</v>
      </c>
      <c r="I115" s="117" t="s">
        <v>717</v>
      </c>
    </row>
    <row r="116" spans="1:9" ht="14.25" customHeight="1">
      <c r="A116" s="69" t="str">
        <f t="shared" si="40"/>
        <v>2042-</v>
      </c>
      <c r="B116" s="86">
        <v>2042</v>
      </c>
      <c r="C116" s="120" t="str">
        <f t="shared" si="36"/>
        <v/>
      </c>
      <c r="D116" s="86">
        <v>2042</v>
      </c>
      <c r="E116" s="120" t="str">
        <f t="shared" si="37"/>
        <v/>
      </c>
      <c r="F116" s="119">
        <v>1248192.3838548325</v>
      </c>
      <c r="G116" s="117" t="s">
        <v>717</v>
      </c>
      <c r="H116" s="119">
        <v>1299139.0117672747</v>
      </c>
      <c r="I116" s="117" t="s">
        <v>717</v>
      </c>
    </row>
    <row r="117" spans="1:9" ht="14.25" customHeight="1">
      <c r="A117" s="69" t="str">
        <f t="shared" si="40"/>
        <v>2043-</v>
      </c>
      <c r="B117" s="86">
        <v>2043</v>
      </c>
      <c r="C117" s="120" t="str">
        <f t="shared" si="36"/>
        <v/>
      </c>
      <c r="D117" s="86">
        <v>2043</v>
      </c>
      <c r="E117" s="120" t="str">
        <f t="shared" si="37"/>
        <v/>
      </c>
      <c r="F117" s="119">
        <v>1010282.2969110729</v>
      </c>
      <c r="G117" s="117" t="s">
        <v>717</v>
      </c>
      <c r="H117" s="119">
        <v>1051518.3090298921</v>
      </c>
      <c r="I117" s="117" t="s">
        <v>717</v>
      </c>
    </row>
    <row r="118" spans="1:9" ht="14.25" customHeight="1">
      <c r="A118" s="69" t="str">
        <f>CONCATENATE(B118,"-",E118)</f>
        <v>5251-</v>
      </c>
      <c r="B118" s="86">
        <v>5251</v>
      </c>
      <c r="C118" s="120" t="str">
        <f t="shared" si="36"/>
        <v/>
      </c>
      <c r="D118" s="86">
        <v>5251</v>
      </c>
      <c r="E118" s="120" t="str">
        <f t="shared" si="37"/>
        <v/>
      </c>
      <c r="F118" s="119">
        <f>G118</f>
        <v>126350.58672028169</v>
      </c>
      <c r="G118" s="117">
        <v>126350.58672028169</v>
      </c>
      <c r="H118" s="119">
        <f>I118</f>
        <v>131507.75352519113</v>
      </c>
      <c r="I118" s="117">
        <v>131507.75352519113</v>
      </c>
    </row>
    <row r="119" spans="1:9" ht="14.25" customHeight="1">
      <c r="A119" s="69" t="str">
        <f>CONCATENATE(B119,"-",C119)</f>
        <v>2044-</v>
      </c>
      <c r="B119" s="86">
        <v>2044</v>
      </c>
      <c r="C119" s="120" t="str">
        <f t="shared" si="36"/>
        <v/>
      </c>
      <c r="D119" s="86">
        <v>2044</v>
      </c>
      <c r="E119" s="120" t="str">
        <f t="shared" si="37"/>
        <v/>
      </c>
      <c r="F119" s="119">
        <v>270776.83064372471</v>
      </c>
      <c r="G119" s="117" t="s">
        <v>717</v>
      </c>
      <c r="H119" s="119">
        <v>281828.94618020323</v>
      </c>
      <c r="I119" s="117" t="s">
        <v>717</v>
      </c>
    </row>
    <row r="120" spans="1:9" ht="14.25" customHeight="1">
      <c r="A120" s="69" t="str">
        <f>CONCATENATE(B120,"-",E120)</f>
        <v>4856-</v>
      </c>
      <c r="B120" s="86">
        <v>4856</v>
      </c>
      <c r="C120" s="120" t="str">
        <f t="shared" si="36"/>
        <v/>
      </c>
      <c r="D120" s="86">
        <v>4856</v>
      </c>
      <c r="E120" s="120" t="str">
        <f t="shared" si="37"/>
        <v/>
      </c>
      <c r="F120" s="119">
        <f>G120</f>
        <v>76389.612186887505</v>
      </c>
      <c r="G120" s="117">
        <v>76389.612186887505</v>
      </c>
      <c r="H120" s="119">
        <f>I120</f>
        <v>79507.555541454334</v>
      </c>
      <c r="I120" s="117">
        <v>79507.555541454334</v>
      </c>
    </row>
    <row r="121" spans="1:9" ht="14.25" customHeight="1">
      <c r="A121" s="69" t="str">
        <f t="shared" ref="A121:A124" si="41">CONCATENATE(B121,"-",C121)</f>
        <v>2045-</v>
      </c>
      <c r="B121" s="86">
        <v>2045</v>
      </c>
      <c r="C121" s="120" t="str">
        <f t="shared" si="36"/>
        <v/>
      </c>
      <c r="D121" s="86">
        <v>2045</v>
      </c>
      <c r="E121" s="120" t="str">
        <f t="shared" si="37"/>
        <v/>
      </c>
      <c r="F121" s="119">
        <v>91469.69</v>
      </c>
      <c r="G121" s="117" t="s">
        <v>717</v>
      </c>
      <c r="H121" s="119">
        <v>95203.14</v>
      </c>
      <c r="I121" s="117" t="s">
        <v>717</v>
      </c>
    </row>
    <row r="122" spans="1:9" ht="14.25" customHeight="1">
      <c r="A122" s="69" t="str">
        <f t="shared" si="41"/>
        <v>2046-</v>
      </c>
      <c r="B122" s="86">
        <v>2046</v>
      </c>
      <c r="C122" s="120" t="str">
        <f t="shared" si="36"/>
        <v/>
      </c>
      <c r="D122" s="86">
        <v>2046</v>
      </c>
      <c r="E122" s="120" t="str">
        <f t="shared" si="37"/>
        <v/>
      </c>
      <c r="F122" s="119">
        <v>77223.95</v>
      </c>
      <c r="G122" s="117" t="s">
        <v>717</v>
      </c>
      <c r="H122" s="119">
        <v>80375.95</v>
      </c>
      <c r="I122" s="117" t="s">
        <v>717</v>
      </c>
    </row>
    <row r="123" spans="1:9" ht="14.25" customHeight="1">
      <c r="A123" s="69" t="str">
        <f t="shared" si="41"/>
        <v>2047-</v>
      </c>
      <c r="B123" s="86">
        <v>2047</v>
      </c>
      <c r="C123" s="120" t="str">
        <f t="shared" si="36"/>
        <v/>
      </c>
      <c r="D123" s="86">
        <v>2047</v>
      </c>
      <c r="E123" s="120" t="str">
        <f t="shared" si="37"/>
        <v/>
      </c>
      <c r="F123" s="119">
        <v>10813.043126541486</v>
      </c>
      <c r="G123" s="117" t="s">
        <v>717</v>
      </c>
      <c r="H123" s="119">
        <v>11254.391825583996</v>
      </c>
      <c r="I123" s="117" t="s">
        <v>717</v>
      </c>
    </row>
    <row r="124" spans="1:9" ht="14.25" customHeight="1">
      <c r="A124" s="69" t="str">
        <f t="shared" si="41"/>
        <v>2048-</v>
      </c>
      <c r="B124" s="86">
        <v>2048</v>
      </c>
      <c r="C124" s="120" t="str">
        <f t="shared" si="36"/>
        <v/>
      </c>
      <c r="D124" s="86">
        <v>2048</v>
      </c>
      <c r="E124" s="120" t="str">
        <f t="shared" si="37"/>
        <v/>
      </c>
      <c r="F124" s="119">
        <v>3596708.4936342612</v>
      </c>
      <c r="G124" s="117" t="s">
        <v>717</v>
      </c>
      <c r="H124" s="119">
        <v>3743512.9219458634</v>
      </c>
      <c r="I124" s="117" t="s">
        <v>717</v>
      </c>
    </row>
    <row r="125" spans="1:9" ht="14.25" customHeight="1">
      <c r="A125" s="69" t="str">
        <f t="shared" ref="A125:A128" si="42">CONCATENATE(B125,"-",E125)</f>
        <v>4593-</v>
      </c>
      <c r="B125" s="86">
        <v>4593</v>
      </c>
      <c r="C125" s="120" t="str">
        <f t="shared" si="36"/>
        <v/>
      </c>
      <c r="D125" s="86">
        <v>4593</v>
      </c>
      <c r="E125" s="120" t="str">
        <f t="shared" si="37"/>
        <v/>
      </c>
      <c r="F125" s="119">
        <v>0</v>
      </c>
      <c r="G125" s="117">
        <v>0</v>
      </c>
      <c r="H125" s="119">
        <v>0</v>
      </c>
      <c r="I125" s="117">
        <v>0</v>
      </c>
    </row>
    <row r="126" spans="1:9" ht="14.25" customHeight="1">
      <c r="A126" s="69" t="str">
        <f t="shared" si="42"/>
        <v>4821-</v>
      </c>
      <c r="B126" s="86">
        <v>4821</v>
      </c>
      <c r="C126" s="120" t="str">
        <f t="shared" si="36"/>
        <v/>
      </c>
      <c r="D126" s="86">
        <v>4821</v>
      </c>
      <c r="E126" s="120" t="str">
        <f t="shared" si="37"/>
        <v/>
      </c>
      <c r="F126" s="119">
        <f>G126</f>
        <v>267519.70081583346</v>
      </c>
      <c r="G126" s="117">
        <v>267519.70081583346</v>
      </c>
      <c r="H126" s="119">
        <f>I126</f>
        <v>278438.87227770424</v>
      </c>
      <c r="I126" s="117">
        <v>278438.87227770424</v>
      </c>
    </row>
    <row r="127" spans="1:9" ht="14.25" customHeight="1">
      <c r="A127" s="69" t="str">
        <f t="shared" si="42"/>
        <v>5205-</v>
      </c>
      <c r="B127" s="86">
        <v>5205</v>
      </c>
      <c r="C127" s="120" t="str">
        <f t="shared" si="36"/>
        <v/>
      </c>
      <c r="D127" s="86">
        <v>5205</v>
      </c>
      <c r="E127" s="120" t="str">
        <f t="shared" si="37"/>
        <v/>
      </c>
      <c r="F127" s="119">
        <v>0</v>
      </c>
      <c r="G127" s="117">
        <v>0</v>
      </c>
      <c r="H127" s="119">
        <v>0</v>
      </c>
      <c r="I127" s="117">
        <v>0</v>
      </c>
    </row>
    <row r="128" spans="1:9" ht="14.25" customHeight="1">
      <c r="A128" s="69" t="str">
        <f t="shared" si="42"/>
        <v>5304-</v>
      </c>
      <c r="B128" s="86">
        <v>5304</v>
      </c>
      <c r="C128" s="120" t="str">
        <f t="shared" si="36"/>
        <v/>
      </c>
      <c r="D128" s="86">
        <v>5304</v>
      </c>
      <c r="E128" s="120" t="str">
        <f t="shared" si="37"/>
        <v/>
      </c>
      <c r="F128" s="119">
        <v>0</v>
      </c>
      <c r="G128" s="117">
        <v>0</v>
      </c>
      <c r="H128" s="119">
        <v>0</v>
      </c>
      <c r="I128" s="117">
        <v>0</v>
      </c>
    </row>
    <row r="129" spans="1:9" ht="14.25" customHeight="1">
      <c r="A129" s="69" t="str">
        <f t="shared" ref="A129:A134" si="43">CONCATENATE(B129,"-",C129)</f>
        <v>2050-</v>
      </c>
      <c r="B129" s="86">
        <v>2050</v>
      </c>
      <c r="C129" s="120" t="str">
        <f t="shared" si="36"/>
        <v/>
      </c>
      <c r="D129" s="86">
        <v>2050</v>
      </c>
      <c r="E129" s="120" t="str">
        <f t="shared" si="37"/>
        <v/>
      </c>
      <c r="F129" s="119">
        <v>229212.72100187142</v>
      </c>
      <c r="G129" s="117" t="s">
        <v>717</v>
      </c>
      <c r="H129" s="119">
        <v>238568.3422672539</v>
      </c>
      <c r="I129" s="117" t="s">
        <v>717</v>
      </c>
    </row>
    <row r="130" spans="1:9" ht="14.25" customHeight="1">
      <c r="A130" s="69" t="str">
        <f t="shared" si="43"/>
        <v>2051-</v>
      </c>
      <c r="B130" s="86">
        <v>2051</v>
      </c>
      <c r="C130" s="120" t="str">
        <f t="shared" si="36"/>
        <v/>
      </c>
      <c r="D130" s="86">
        <v>2051</v>
      </c>
      <c r="E130" s="120" t="str">
        <f t="shared" si="37"/>
        <v/>
      </c>
      <c r="F130" s="119">
        <v>0</v>
      </c>
      <c r="G130" s="117" t="s">
        <v>717</v>
      </c>
      <c r="H130" s="119">
        <v>0</v>
      </c>
      <c r="I130" s="117" t="s">
        <v>717</v>
      </c>
    </row>
    <row r="131" spans="1:9" ht="14.25" customHeight="1">
      <c r="A131" s="69" t="str">
        <f t="shared" si="43"/>
        <v>2052-</v>
      </c>
      <c r="B131" s="86">
        <v>2052</v>
      </c>
      <c r="C131" s="120" t="str">
        <f t="shared" si="36"/>
        <v/>
      </c>
      <c r="D131" s="86">
        <v>2052</v>
      </c>
      <c r="E131" s="120" t="str">
        <f t="shared" si="37"/>
        <v/>
      </c>
      <c r="F131" s="119">
        <v>0</v>
      </c>
      <c r="G131" s="117" t="s">
        <v>717</v>
      </c>
      <c r="H131" s="119">
        <v>0</v>
      </c>
      <c r="I131" s="117" t="s">
        <v>717</v>
      </c>
    </row>
    <row r="132" spans="1:9" ht="14.25" customHeight="1">
      <c r="A132" s="69" t="str">
        <f t="shared" si="43"/>
        <v>2053-</v>
      </c>
      <c r="B132" s="86">
        <v>2053</v>
      </c>
      <c r="C132" s="120" t="str">
        <f t="shared" si="36"/>
        <v/>
      </c>
      <c r="D132" s="86">
        <v>2053</v>
      </c>
      <c r="E132" s="120" t="str">
        <f t="shared" si="37"/>
        <v/>
      </c>
      <c r="F132" s="119">
        <v>825960.71175454161</v>
      </c>
      <c r="G132" s="117" t="s">
        <v>717</v>
      </c>
      <c r="H132" s="119">
        <v>859673.39386697183</v>
      </c>
      <c r="I132" s="117" t="s">
        <v>717</v>
      </c>
    </row>
    <row r="133" spans="1:9" ht="14.25" customHeight="1">
      <c r="A133" s="69" t="str">
        <f t="shared" si="43"/>
        <v>2054-</v>
      </c>
      <c r="B133" s="86">
        <v>2054</v>
      </c>
      <c r="C133" s="120" t="str">
        <f t="shared" si="36"/>
        <v/>
      </c>
      <c r="D133" s="86">
        <v>2054</v>
      </c>
      <c r="E133" s="120" t="str">
        <f t="shared" si="37"/>
        <v/>
      </c>
      <c r="F133" s="119">
        <v>1748320.1343074073</v>
      </c>
      <c r="G133" s="117" t="s">
        <v>717</v>
      </c>
      <c r="H133" s="119">
        <v>1819680.1397893422</v>
      </c>
      <c r="I133" s="117" t="s">
        <v>717</v>
      </c>
    </row>
    <row r="134" spans="1:9" ht="14.25" customHeight="1">
      <c r="A134" s="69" t="str">
        <f t="shared" si="43"/>
        <v>2055-</v>
      </c>
      <c r="B134" s="86">
        <v>2055</v>
      </c>
      <c r="C134" s="120" t="str">
        <f t="shared" si="36"/>
        <v/>
      </c>
      <c r="D134" s="86">
        <v>2055</v>
      </c>
      <c r="E134" s="120" t="str">
        <f t="shared" si="37"/>
        <v/>
      </c>
      <c r="F134" s="119">
        <v>1200627.2672030267</v>
      </c>
      <c r="G134" s="117" t="s">
        <v>717</v>
      </c>
      <c r="H134" s="119">
        <v>1249632.4617827421</v>
      </c>
      <c r="I134" s="117" t="s">
        <v>717</v>
      </c>
    </row>
    <row r="135" spans="1:9" ht="14.25" customHeight="1">
      <c r="A135" s="69" t="str">
        <f t="shared" ref="A135:A137" si="44">CONCATENATE(B135,"-",E135)</f>
        <v>4823-</v>
      </c>
      <c r="B135" s="86">
        <v>4823</v>
      </c>
      <c r="C135" s="120" t="str">
        <f t="shared" si="36"/>
        <v/>
      </c>
      <c r="D135" s="86">
        <v>4823</v>
      </c>
      <c r="E135" s="120" t="str">
        <f t="shared" si="37"/>
        <v/>
      </c>
      <c r="F135" s="119">
        <v>0</v>
      </c>
      <c r="G135" s="117">
        <v>0</v>
      </c>
      <c r="H135" s="119">
        <v>0</v>
      </c>
      <c r="I135" s="117">
        <v>0</v>
      </c>
    </row>
    <row r="136" spans="1:9" ht="14.25" customHeight="1">
      <c r="A136" s="69" t="str">
        <f t="shared" si="44"/>
        <v>5063-</v>
      </c>
      <c r="B136" s="86">
        <v>5063</v>
      </c>
      <c r="C136" s="120" t="str">
        <f t="shared" si="36"/>
        <v/>
      </c>
      <c r="D136" s="86">
        <v>5063</v>
      </c>
      <c r="E136" s="120" t="str">
        <f t="shared" si="37"/>
        <v/>
      </c>
      <c r="F136" s="119">
        <v>0</v>
      </c>
      <c r="G136" s="117" t="s">
        <v>717</v>
      </c>
      <c r="H136" s="119">
        <v>0</v>
      </c>
      <c r="I136" s="117" t="s">
        <v>717</v>
      </c>
    </row>
    <row r="137" spans="1:9" ht="14.25" customHeight="1">
      <c r="A137" s="69" t="str">
        <f t="shared" si="44"/>
        <v>5505-Southern Oregon Success Academy</v>
      </c>
      <c r="B137" s="86">
        <v>5505</v>
      </c>
      <c r="C137" s="120"/>
      <c r="D137" s="86">
        <v>5505</v>
      </c>
      <c r="E137" s="120" t="s">
        <v>655</v>
      </c>
      <c r="F137" s="119">
        <f>G137</f>
        <v>115019.37957272188</v>
      </c>
      <c r="G137" s="117">
        <v>115019.37957272188</v>
      </c>
      <c r="H137" s="119">
        <f>I137</f>
        <v>119714.04812671052</v>
      </c>
      <c r="I137" s="117">
        <v>119714.04812671052</v>
      </c>
    </row>
    <row r="138" spans="1:9" ht="14.25" customHeight="1">
      <c r="A138" s="69" t="str">
        <f>CONCATENATE(B138,"-",C138)</f>
        <v>2056-</v>
      </c>
      <c r="B138" s="86">
        <v>2056</v>
      </c>
      <c r="C138" s="120" t="str">
        <f t="shared" ref="C138:C322" si="45">IF(ISNA(VLOOKUP($B138,SSFQ2,4,FALSE)),"",VLOOKUP($B138,SSFQ2,4,FALSE))</f>
        <v/>
      </c>
      <c r="D138" s="86">
        <v>2056</v>
      </c>
      <c r="E138" s="120" t="str">
        <f t="shared" ref="E138:E320" si="46">IF(ISNA(VLOOKUP($B138,SSFQ1,6,FALSE)),"",VLOOKUP($B138,SSFQ1,6,FALSE))</f>
        <v/>
      </c>
      <c r="F138" s="119">
        <v>688832.42580068985</v>
      </c>
      <c r="G138" s="117" t="s">
        <v>717</v>
      </c>
      <c r="H138" s="119">
        <v>716948.03501704452</v>
      </c>
      <c r="I138" s="117" t="s">
        <v>717</v>
      </c>
    </row>
    <row r="139" spans="1:9" ht="14.25" customHeight="1">
      <c r="A139" s="69" t="str">
        <f>CONCATENATE(B139,"-",E139)</f>
        <v>4545-</v>
      </c>
      <c r="B139" s="86">
        <v>4545</v>
      </c>
      <c r="C139" s="120" t="str">
        <f t="shared" si="45"/>
        <v/>
      </c>
      <c r="D139" s="86">
        <v>4545</v>
      </c>
      <c r="E139" s="120" t="str">
        <f t="shared" si="46"/>
        <v/>
      </c>
      <c r="F139" s="119">
        <f>G139</f>
        <v>153883.95004288567</v>
      </c>
      <c r="G139" s="117">
        <v>153883.95004288567</v>
      </c>
      <c r="H139" s="119">
        <f>I139</f>
        <v>160164.92759565648</v>
      </c>
      <c r="I139" s="117">
        <v>160164.92759565648</v>
      </c>
    </row>
    <row r="140" spans="1:9" ht="14.25" customHeight="1">
      <c r="A140" s="69" t="str">
        <f>CONCATENATE(B140,"-",C140)</f>
        <v>2057-</v>
      </c>
      <c r="B140" s="86">
        <v>2057</v>
      </c>
      <c r="C140" s="120" t="str">
        <f t="shared" si="45"/>
        <v/>
      </c>
      <c r="D140" s="86">
        <v>2057</v>
      </c>
      <c r="E140" s="120" t="str">
        <f t="shared" si="46"/>
        <v/>
      </c>
      <c r="F140" s="119">
        <v>1942643.5521769659</v>
      </c>
      <c r="G140" s="117" t="s">
        <v>717</v>
      </c>
      <c r="H140" s="119">
        <v>2021935.1257352093</v>
      </c>
      <c r="I140" s="117" t="s">
        <v>717</v>
      </c>
    </row>
    <row r="141" spans="1:9" ht="14.25" customHeight="1">
      <c r="A141" s="69" t="str">
        <f>CONCATENATE(B141,"-",E141)</f>
        <v>4581-</v>
      </c>
      <c r="B141" s="86">
        <v>4581</v>
      </c>
      <c r="C141" s="120" t="str">
        <f t="shared" si="45"/>
        <v/>
      </c>
      <c r="D141" s="86">
        <v>4581</v>
      </c>
      <c r="E141" s="120" t="str">
        <f t="shared" si="46"/>
        <v/>
      </c>
      <c r="F141" s="119">
        <v>0</v>
      </c>
      <c r="G141" s="117" t="s">
        <v>717</v>
      </c>
      <c r="H141" s="119">
        <v>0</v>
      </c>
      <c r="I141" s="117" t="s">
        <v>717</v>
      </c>
    </row>
    <row r="142" spans="1:9" ht="14.25" customHeight="1">
      <c r="A142" s="69" t="str">
        <f t="shared" ref="A142:A143" si="47">CONCATENATE(B142,"-",C142)</f>
        <v>2059-</v>
      </c>
      <c r="B142" s="86">
        <v>2059</v>
      </c>
      <c r="C142" s="120" t="str">
        <f t="shared" si="45"/>
        <v/>
      </c>
      <c r="D142" s="86">
        <v>2059</v>
      </c>
      <c r="E142" s="120" t="str">
        <f t="shared" si="46"/>
        <v/>
      </c>
      <c r="F142" s="119">
        <v>242376.57544624186</v>
      </c>
      <c r="G142" s="117" t="s">
        <v>717</v>
      </c>
      <c r="H142" s="119">
        <v>252269.49689302722</v>
      </c>
      <c r="I142" s="117" t="s">
        <v>717</v>
      </c>
    </row>
    <row r="143" spans="1:9" ht="14.25" customHeight="1">
      <c r="A143" s="69" t="str">
        <f t="shared" si="47"/>
        <v>2060-</v>
      </c>
      <c r="B143" s="86">
        <v>2060</v>
      </c>
      <c r="C143" s="120" t="str">
        <f t="shared" si="45"/>
        <v/>
      </c>
      <c r="D143" s="86">
        <v>2060</v>
      </c>
      <c r="E143" s="120" t="str">
        <f t="shared" si="46"/>
        <v/>
      </c>
      <c r="F143" s="119">
        <v>0</v>
      </c>
      <c r="G143" s="117" t="s">
        <v>717</v>
      </c>
      <c r="H143" s="119">
        <v>0</v>
      </c>
      <c r="I143" s="117" t="s">
        <v>717</v>
      </c>
    </row>
    <row r="144" spans="1:9" ht="14.25" customHeight="1">
      <c r="A144" s="69" t="str">
        <f>CONCATENATE(B144,"-",E144)</f>
        <v>3360-</v>
      </c>
      <c r="B144" s="86">
        <v>3360</v>
      </c>
      <c r="C144" s="120" t="str">
        <f t="shared" si="45"/>
        <v/>
      </c>
      <c r="D144" s="86">
        <v>3360</v>
      </c>
      <c r="E144" s="120" t="str">
        <f t="shared" si="46"/>
        <v/>
      </c>
      <c r="F144" s="119">
        <f>G144</f>
        <v>33737.392205036944</v>
      </c>
      <c r="G144" s="117">
        <v>33737.392205036944</v>
      </c>
      <c r="H144" s="119">
        <f>I144</f>
        <v>35114.428621569066</v>
      </c>
      <c r="I144" s="117">
        <v>35114.428621569066</v>
      </c>
    </row>
    <row r="145" spans="1:9" ht="14.25" customHeight="1">
      <c r="A145" s="69" t="str">
        <f t="shared" ref="A145:A149" si="48">CONCATENATE(B145,"-",C145)</f>
        <v>2061-</v>
      </c>
      <c r="B145" s="86">
        <v>2061</v>
      </c>
      <c r="C145" s="120" t="str">
        <f t="shared" si="45"/>
        <v/>
      </c>
      <c r="D145" s="86">
        <v>2061</v>
      </c>
      <c r="E145" s="120" t="str">
        <f t="shared" si="46"/>
        <v/>
      </c>
      <c r="F145" s="119">
        <v>107965.48301539433</v>
      </c>
      <c r="G145" s="117" t="s">
        <v>717</v>
      </c>
      <c r="H145" s="119">
        <v>112372.23742418594</v>
      </c>
      <c r="I145" s="117" t="s">
        <v>717</v>
      </c>
    </row>
    <row r="146" spans="1:9" ht="14.25" customHeight="1">
      <c r="A146" s="69" t="str">
        <f t="shared" si="48"/>
        <v>2062-</v>
      </c>
      <c r="B146" s="86">
        <v>2062</v>
      </c>
      <c r="C146" s="120" t="str">
        <f t="shared" si="45"/>
        <v/>
      </c>
      <c r="D146" s="86">
        <v>2062</v>
      </c>
      <c r="E146" s="120" t="str">
        <f t="shared" si="46"/>
        <v/>
      </c>
      <c r="F146" s="119">
        <v>15388.347245767351</v>
      </c>
      <c r="G146" s="117" t="s">
        <v>717</v>
      </c>
      <c r="H146" s="119">
        <v>16016.443051717039</v>
      </c>
      <c r="I146" s="117" t="s">
        <v>717</v>
      </c>
    </row>
    <row r="147" spans="1:9" ht="14.25" customHeight="1">
      <c r="A147" s="69" t="str">
        <f t="shared" si="48"/>
        <v>2063-</v>
      </c>
      <c r="B147" s="86">
        <v>2063</v>
      </c>
      <c r="C147" s="120" t="str">
        <f t="shared" si="45"/>
        <v/>
      </c>
      <c r="D147" s="86">
        <v>2063</v>
      </c>
      <c r="E147" s="120" t="str">
        <f t="shared" si="46"/>
        <v/>
      </c>
      <c r="F147" s="119">
        <v>10972.090983313557</v>
      </c>
      <c r="G147" s="117" t="s">
        <v>717</v>
      </c>
      <c r="H147" s="119">
        <v>11419.931431612069</v>
      </c>
      <c r="I147" s="117" t="s">
        <v>717</v>
      </c>
    </row>
    <row r="148" spans="1:9" ht="14.25" customHeight="1">
      <c r="A148" s="69" t="str">
        <f t="shared" si="48"/>
        <v>2081-</v>
      </c>
      <c r="B148" s="86">
        <v>2081</v>
      </c>
      <c r="C148" s="120" t="str">
        <f t="shared" si="45"/>
        <v/>
      </c>
      <c r="D148" s="86">
        <v>2081</v>
      </c>
      <c r="E148" s="120" t="str">
        <f t="shared" si="46"/>
        <v/>
      </c>
      <c r="F148" s="119">
        <v>305452.59227414726</v>
      </c>
      <c r="G148" s="117" t="s">
        <v>717</v>
      </c>
      <c r="H148" s="119">
        <v>317920.04502003081</v>
      </c>
      <c r="I148" s="117" t="s">
        <v>717</v>
      </c>
    </row>
    <row r="149" spans="1:9" ht="14.25" customHeight="1">
      <c r="A149" s="69" t="str">
        <f t="shared" si="48"/>
        <v>2082-</v>
      </c>
      <c r="B149" s="86">
        <v>2082</v>
      </c>
      <c r="C149" s="120" t="str">
        <f t="shared" si="45"/>
        <v/>
      </c>
      <c r="D149" s="86">
        <v>2082</v>
      </c>
      <c r="E149" s="120" t="str">
        <f t="shared" si="46"/>
        <v/>
      </c>
      <c r="F149" s="119">
        <v>4687925.3495380459</v>
      </c>
      <c r="G149" s="117" t="s">
        <v>717</v>
      </c>
      <c r="H149" s="119">
        <v>4879269.2413559249</v>
      </c>
      <c r="I149" s="117" t="s">
        <v>717</v>
      </c>
    </row>
    <row r="150" spans="1:9" ht="14.25" customHeight="1">
      <c r="A150" s="69" t="str">
        <f t="shared" ref="A150:A154" si="49">CONCATENATE(B150,"-",E150)</f>
        <v>507-</v>
      </c>
      <c r="B150" s="86">
        <v>507</v>
      </c>
      <c r="C150" s="120" t="str">
        <f t="shared" si="45"/>
        <v/>
      </c>
      <c r="D150" s="86">
        <v>507</v>
      </c>
      <c r="E150" s="120" t="str">
        <f t="shared" si="46"/>
        <v/>
      </c>
      <c r="F150" s="119">
        <v>0</v>
      </c>
      <c r="G150" s="117">
        <v>0</v>
      </c>
      <c r="H150" s="119">
        <v>0</v>
      </c>
      <c r="I150" s="117">
        <v>0</v>
      </c>
    </row>
    <row r="151" spans="1:9" ht="14.25" customHeight="1">
      <c r="A151" s="69" t="str">
        <f t="shared" si="49"/>
        <v>1861-</v>
      </c>
      <c r="B151" s="86">
        <v>1861</v>
      </c>
      <c r="C151" s="120" t="str">
        <f t="shared" si="45"/>
        <v/>
      </c>
      <c r="D151" s="86">
        <v>1861</v>
      </c>
      <c r="E151" s="120" t="str">
        <f t="shared" si="46"/>
        <v/>
      </c>
      <c r="F151" s="119">
        <f>G151</f>
        <v>33639.738459400374</v>
      </c>
      <c r="G151" s="117">
        <v>33639.738459400374</v>
      </c>
      <c r="H151" s="119">
        <f>I151</f>
        <v>35012.789008763655</v>
      </c>
      <c r="I151" s="117">
        <v>35012.789008763655</v>
      </c>
    </row>
    <row r="152" spans="1:9" ht="14.25" customHeight="1">
      <c r="A152" s="69" t="str">
        <f t="shared" si="49"/>
        <v>3229-</v>
      </c>
      <c r="B152" s="86">
        <v>3229</v>
      </c>
      <c r="C152" s="120" t="str">
        <f t="shared" si="45"/>
        <v/>
      </c>
      <c r="D152" s="86">
        <v>3229</v>
      </c>
      <c r="E152" s="120" t="str">
        <f t="shared" si="46"/>
        <v/>
      </c>
      <c r="F152" s="119">
        <v>0</v>
      </c>
      <c r="G152" s="117">
        <v>0</v>
      </c>
      <c r="H152" s="119">
        <v>0</v>
      </c>
      <c r="I152" s="117">
        <v>0</v>
      </c>
    </row>
    <row r="153" spans="1:9" ht="14.25" customHeight="1">
      <c r="A153" s="69" t="str">
        <f t="shared" si="49"/>
        <v>3233-</v>
      </c>
      <c r="B153" s="86">
        <v>3233</v>
      </c>
      <c r="C153" s="120" t="str">
        <f t="shared" si="45"/>
        <v/>
      </c>
      <c r="D153" s="86">
        <v>3233</v>
      </c>
      <c r="E153" s="120" t="str">
        <f t="shared" si="46"/>
        <v/>
      </c>
      <c r="F153" s="119">
        <v>0</v>
      </c>
      <c r="G153" s="117">
        <v>0</v>
      </c>
      <c r="H153" s="119">
        <v>0</v>
      </c>
      <c r="I153" s="117">
        <v>0</v>
      </c>
    </row>
    <row r="154" spans="1:9" ht="14.25" customHeight="1">
      <c r="A154" s="69" t="str">
        <f t="shared" si="49"/>
        <v>4041-</v>
      </c>
      <c r="B154" s="86">
        <v>4041</v>
      </c>
      <c r="C154" s="120" t="str">
        <f t="shared" si="45"/>
        <v/>
      </c>
      <c r="D154" s="86">
        <v>4041</v>
      </c>
      <c r="E154" s="120" t="str">
        <f t="shared" si="46"/>
        <v/>
      </c>
      <c r="F154" s="119">
        <f>G154</f>
        <v>73635.769779136725</v>
      </c>
      <c r="G154" s="117">
        <v>73635.769779136725</v>
      </c>
      <c r="H154" s="119">
        <f>I154</f>
        <v>76641.311402774954</v>
      </c>
      <c r="I154" s="117">
        <v>76641.311402774954</v>
      </c>
    </row>
    <row r="155" spans="1:9" ht="14.25" customHeight="1">
      <c r="A155" s="69" t="str">
        <f>CONCATENATE(B155,"-",C155)</f>
        <v>2083-</v>
      </c>
      <c r="B155" s="86">
        <v>2083</v>
      </c>
      <c r="C155" s="120" t="str">
        <f t="shared" si="45"/>
        <v/>
      </c>
      <c r="D155" s="86">
        <v>2083</v>
      </c>
      <c r="E155" s="120" t="str">
        <f t="shared" si="46"/>
        <v/>
      </c>
      <c r="F155" s="119">
        <v>2859687.8568657078</v>
      </c>
      <c r="G155" s="117" t="s">
        <v>717</v>
      </c>
      <c r="H155" s="119">
        <v>2976409.8102071653</v>
      </c>
      <c r="I155" s="117" t="s">
        <v>717</v>
      </c>
    </row>
    <row r="156" spans="1:9" ht="14.25" customHeight="1">
      <c r="A156" s="69" t="str">
        <f>CONCATENATE(B156,"-",E156)</f>
        <v>4058-</v>
      </c>
      <c r="B156" s="86">
        <v>4058</v>
      </c>
      <c r="C156" s="120" t="str">
        <f t="shared" si="45"/>
        <v/>
      </c>
      <c r="D156" s="86">
        <v>4058</v>
      </c>
      <c r="E156" s="120" t="str">
        <f t="shared" si="46"/>
        <v/>
      </c>
      <c r="F156" s="119">
        <f>G156</f>
        <v>98698.160320668918</v>
      </c>
      <c r="G156" s="117">
        <v>98698.160320668918</v>
      </c>
      <c r="H156" s="119">
        <f>I156</f>
        <v>102726.65666028806</v>
      </c>
      <c r="I156" s="117">
        <v>102726.65666028806</v>
      </c>
    </row>
    <row r="157" spans="1:9" ht="14.25" customHeight="1">
      <c r="A157" s="69" t="str">
        <f>CONCATENATE(B157,"-",C157)</f>
        <v>2084-</v>
      </c>
      <c r="B157" s="86">
        <v>2084</v>
      </c>
      <c r="C157" s="120" t="str">
        <f t="shared" si="45"/>
        <v/>
      </c>
      <c r="D157" s="86">
        <v>2084</v>
      </c>
      <c r="E157" s="120" t="str">
        <f t="shared" si="46"/>
        <v/>
      </c>
      <c r="F157" s="119">
        <v>377527.54288821056</v>
      </c>
      <c r="G157" s="117" t="s">
        <v>717</v>
      </c>
      <c r="H157" s="119">
        <v>392936.83035303542</v>
      </c>
      <c r="I157" s="117" t="s">
        <v>717</v>
      </c>
    </row>
    <row r="158" spans="1:9" ht="14.25" customHeight="1">
      <c r="A158" s="69" t="str">
        <f>CONCATENATE(B158,"-",E158)</f>
        <v>4045-</v>
      </c>
      <c r="B158" s="86">
        <v>4045</v>
      </c>
      <c r="C158" s="120" t="str">
        <f t="shared" si="45"/>
        <v/>
      </c>
      <c r="D158" s="86">
        <v>4045</v>
      </c>
      <c r="E158" s="120" t="str">
        <f t="shared" si="46"/>
        <v/>
      </c>
      <c r="F158" s="119">
        <f>G158</f>
        <v>47250.373698554264</v>
      </c>
      <c r="G158" s="117">
        <v>47250.373698554264</v>
      </c>
      <c r="H158" s="119">
        <f>I158</f>
        <v>49178.960380127901</v>
      </c>
      <c r="I158" s="117">
        <v>49178.960380127901</v>
      </c>
    </row>
    <row r="159" spans="1:9" ht="14.25" customHeight="1">
      <c r="A159" s="69" t="str">
        <f t="shared" ref="A159:A161" si="50">CONCATENATE(B159,"-",C159)</f>
        <v>2085-</v>
      </c>
      <c r="B159" s="86">
        <v>2085</v>
      </c>
      <c r="C159" s="120" t="str">
        <f t="shared" si="45"/>
        <v/>
      </c>
      <c r="D159" s="86">
        <v>2085</v>
      </c>
      <c r="E159" s="120" t="str">
        <f t="shared" si="46"/>
        <v/>
      </c>
      <c r="F159" s="119">
        <v>61926.319490587324</v>
      </c>
      <c r="G159" s="117" t="s">
        <v>717</v>
      </c>
      <c r="H159" s="119">
        <v>64453.924367754153</v>
      </c>
      <c r="I159" s="117" t="s">
        <v>717</v>
      </c>
    </row>
    <row r="160" spans="1:9" ht="14.25" customHeight="1">
      <c r="A160" s="69" t="str">
        <f t="shared" si="50"/>
        <v>2086-</v>
      </c>
      <c r="B160" s="86">
        <v>2086</v>
      </c>
      <c r="C160" s="120" t="str">
        <f t="shared" si="45"/>
        <v/>
      </c>
      <c r="D160" s="86">
        <v>2086</v>
      </c>
      <c r="E160" s="120" t="str">
        <f t="shared" si="46"/>
        <v/>
      </c>
      <c r="F160" s="119">
        <v>353017.5730463799</v>
      </c>
      <c r="G160" s="117" t="s">
        <v>717</v>
      </c>
      <c r="H160" s="119">
        <v>367426.45357888518</v>
      </c>
      <c r="I160" s="117" t="s">
        <v>717</v>
      </c>
    </row>
    <row r="161" spans="1:9" ht="14.25" customHeight="1">
      <c r="A161" s="69" t="str">
        <f t="shared" si="50"/>
        <v>2087-</v>
      </c>
      <c r="B161" s="86">
        <v>2087</v>
      </c>
      <c r="C161" s="120" t="str">
        <f t="shared" si="45"/>
        <v/>
      </c>
      <c r="D161" s="86">
        <v>2087</v>
      </c>
      <c r="E161" s="120" t="str">
        <f t="shared" si="46"/>
        <v/>
      </c>
      <c r="F161" s="119">
        <v>784400.33939222281</v>
      </c>
      <c r="G161" s="117" t="s">
        <v>717</v>
      </c>
      <c r="H161" s="119">
        <v>816416.6797755789</v>
      </c>
      <c r="I161" s="117" t="s">
        <v>717</v>
      </c>
    </row>
    <row r="162" spans="1:9" ht="14.25" customHeight="1">
      <c r="A162" s="69" t="str">
        <f t="shared" ref="A162:A163" si="51">CONCATENATE(B162,"-",E162)</f>
        <v>4395-</v>
      </c>
      <c r="B162" s="86">
        <v>4395</v>
      </c>
      <c r="C162" s="120" t="str">
        <f t="shared" si="45"/>
        <v/>
      </c>
      <c r="D162" s="86">
        <v>4395</v>
      </c>
      <c r="E162" s="120" t="str">
        <f t="shared" si="46"/>
        <v/>
      </c>
      <c r="F162" s="119">
        <f t="shared" ref="F162:F163" si="52">G162</f>
        <v>39216.44379162792</v>
      </c>
      <c r="G162" s="117">
        <v>39216.44379162792</v>
      </c>
      <c r="H162" s="119">
        <f t="shared" ref="H162:H163" si="53">I162</f>
        <v>40817.114966796405</v>
      </c>
      <c r="I162" s="117">
        <v>40817.114966796405</v>
      </c>
    </row>
    <row r="163" spans="1:9" ht="14.25" customHeight="1">
      <c r="A163" s="69" t="str">
        <f t="shared" si="51"/>
        <v>4555-</v>
      </c>
      <c r="B163" s="86">
        <v>4555</v>
      </c>
      <c r="C163" s="120" t="str">
        <f t="shared" si="45"/>
        <v/>
      </c>
      <c r="D163" s="86">
        <v>4555</v>
      </c>
      <c r="E163" s="120" t="str">
        <f t="shared" si="46"/>
        <v/>
      </c>
      <c r="F163" s="119">
        <f t="shared" si="52"/>
        <v>62481.954454124469</v>
      </c>
      <c r="G163" s="117">
        <v>62481.954454124469</v>
      </c>
      <c r="H163" s="119">
        <f t="shared" si="53"/>
        <v>65032.238309394852</v>
      </c>
      <c r="I163" s="117">
        <v>65032.238309394852</v>
      </c>
    </row>
    <row r="164" spans="1:9" ht="14.25" customHeight="1">
      <c r="A164" s="69" t="str">
        <f t="shared" ref="A164:A166" si="54">CONCATENATE(B164,"-",C164)</f>
        <v>2088-</v>
      </c>
      <c r="B164" s="86">
        <v>2088</v>
      </c>
      <c r="C164" s="120" t="str">
        <f t="shared" si="45"/>
        <v/>
      </c>
      <c r="D164" s="86">
        <v>2088</v>
      </c>
      <c r="E164" s="120" t="str">
        <f t="shared" si="46"/>
        <v/>
      </c>
      <c r="F164" s="119">
        <v>1576639.5610740038</v>
      </c>
      <c r="G164" s="117" t="s">
        <v>717</v>
      </c>
      <c r="H164" s="119">
        <v>1640992.1962198815</v>
      </c>
      <c r="I164" s="117" t="s">
        <v>717</v>
      </c>
    </row>
    <row r="165" spans="1:9" ht="14.25" customHeight="1">
      <c r="A165" s="69" t="str">
        <f t="shared" si="54"/>
        <v>2089-</v>
      </c>
      <c r="B165" s="86">
        <v>2089</v>
      </c>
      <c r="C165" s="120" t="str">
        <f t="shared" si="45"/>
        <v/>
      </c>
      <c r="D165" s="86">
        <v>2089</v>
      </c>
      <c r="E165" s="120" t="str">
        <f t="shared" si="46"/>
        <v/>
      </c>
      <c r="F165" s="119">
        <v>108826.58289774296</v>
      </c>
      <c r="G165" s="117" t="s">
        <v>717</v>
      </c>
      <c r="H165" s="119">
        <v>113268.48424050797</v>
      </c>
      <c r="I165" s="117" t="s">
        <v>717</v>
      </c>
    </row>
    <row r="166" spans="1:9" ht="14.25" customHeight="1">
      <c r="A166" s="69" t="str">
        <f t="shared" si="54"/>
        <v>2090-</v>
      </c>
      <c r="B166" s="86">
        <v>2090</v>
      </c>
      <c r="C166" s="120" t="str">
        <f t="shared" si="45"/>
        <v/>
      </c>
      <c r="D166" s="86">
        <v>2090</v>
      </c>
      <c r="E166" s="120" t="str">
        <f t="shared" si="46"/>
        <v/>
      </c>
      <c r="F166" s="119">
        <v>0</v>
      </c>
      <c r="G166" s="117" t="s">
        <v>717</v>
      </c>
      <c r="H166" s="119">
        <v>0</v>
      </c>
      <c r="I166" s="117" t="s">
        <v>717</v>
      </c>
    </row>
    <row r="167" spans="1:9" ht="14.25" customHeight="1">
      <c r="A167" s="69" t="str">
        <f>CONCATENATE(B167,"-",E167)</f>
        <v>594-</v>
      </c>
      <c r="B167" s="86">
        <v>594</v>
      </c>
      <c r="C167" s="120" t="str">
        <f t="shared" si="45"/>
        <v/>
      </c>
      <c r="D167" s="86">
        <v>594</v>
      </c>
      <c r="E167" s="120" t="str">
        <f t="shared" si="46"/>
        <v/>
      </c>
      <c r="F167" s="119">
        <f>G167</f>
        <v>68066.79995592394</v>
      </c>
      <c r="G167" s="117">
        <v>68066.79995592394</v>
      </c>
      <c r="H167" s="119">
        <f>I167</f>
        <v>70845.036688818785</v>
      </c>
      <c r="I167" s="117">
        <v>70845.036688818785</v>
      </c>
    </row>
    <row r="168" spans="1:9" ht="14.25" customHeight="1">
      <c r="A168" s="69" t="str">
        <f t="shared" ref="A168:A169" si="55">CONCATENATE(B168,"-",C168)</f>
        <v>2091-</v>
      </c>
      <c r="B168" s="86">
        <v>2091</v>
      </c>
      <c r="C168" s="120" t="str">
        <f t="shared" si="45"/>
        <v/>
      </c>
      <c r="D168" s="86">
        <v>2091</v>
      </c>
      <c r="E168" s="120" t="str">
        <f t="shared" si="46"/>
        <v/>
      </c>
      <c r="F168" s="119">
        <v>481758.0542265065</v>
      </c>
      <c r="G168" s="117" t="s">
        <v>717</v>
      </c>
      <c r="H168" s="119">
        <v>501421.64827656798</v>
      </c>
      <c r="I168" s="117" t="s">
        <v>717</v>
      </c>
    </row>
    <row r="169" spans="1:9" ht="14.25" customHeight="1">
      <c r="A169" s="69" t="str">
        <f t="shared" si="55"/>
        <v>2092-</v>
      </c>
      <c r="B169" s="86">
        <v>2092</v>
      </c>
      <c r="C169" s="120" t="str">
        <f t="shared" si="45"/>
        <v/>
      </c>
      <c r="D169" s="86">
        <v>2092</v>
      </c>
      <c r="E169" s="120" t="str">
        <f t="shared" si="46"/>
        <v/>
      </c>
      <c r="F169" s="119">
        <v>136274.91079644818</v>
      </c>
      <c r="G169" s="117" t="s">
        <v>717</v>
      </c>
      <c r="H169" s="119">
        <v>141837.15205344604</v>
      </c>
      <c r="I169" s="117" t="s">
        <v>717</v>
      </c>
    </row>
    <row r="170" spans="1:9" ht="14.25" customHeight="1">
      <c r="A170" s="69" t="str">
        <f t="shared" ref="A170:A171" si="56">CONCATENATE(B170,"-",E170)</f>
        <v>5252-</v>
      </c>
      <c r="B170" s="86">
        <v>5252</v>
      </c>
      <c r="C170" s="120" t="str">
        <f t="shared" si="45"/>
        <v/>
      </c>
      <c r="D170" s="86">
        <v>5252</v>
      </c>
      <c r="E170" s="120" t="str">
        <f t="shared" si="46"/>
        <v/>
      </c>
      <c r="F170" s="119">
        <v>0</v>
      </c>
      <c r="G170" s="117">
        <v>0</v>
      </c>
      <c r="H170" s="119">
        <v>0</v>
      </c>
      <c r="I170" s="117">
        <v>0</v>
      </c>
    </row>
    <row r="171" spans="1:9" ht="14.25" customHeight="1">
      <c r="A171" s="69" t="str">
        <f t="shared" si="56"/>
        <v>5349-</v>
      </c>
      <c r="B171" s="86">
        <v>5349</v>
      </c>
      <c r="C171" s="120" t="str">
        <f t="shared" si="45"/>
        <v/>
      </c>
      <c r="D171" s="86">
        <v>5349</v>
      </c>
      <c r="E171" s="120" t="str">
        <f t="shared" si="46"/>
        <v/>
      </c>
      <c r="F171" s="119">
        <f>G171</f>
        <v>99329.913913806726</v>
      </c>
      <c r="G171" s="117">
        <v>99329.913913806726</v>
      </c>
      <c r="H171" s="119">
        <f>I171</f>
        <v>103384.19611437025</v>
      </c>
      <c r="I171" s="117">
        <v>103384.19611437025</v>
      </c>
    </row>
    <row r="172" spans="1:9" ht="14.25" customHeight="1">
      <c r="A172" s="69" t="str">
        <f t="shared" ref="A172:A173" si="57">CONCATENATE(B172,"-",C172)</f>
        <v>2093-</v>
      </c>
      <c r="B172" s="86">
        <v>2093</v>
      </c>
      <c r="C172" s="120" t="str">
        <f t="shared" si="45"/>
        <v/>
      </c>
      <c r="D172" s="86">
        <v>2093</v>
      </c>
      <c r="E172" s="120" t="str">
        <f t="shared" si="46"/>
        <v/>
      </c>
      <c r="F172" s="119">
        <v>152157.41160757266</v>
      </c>
      <c r="G172" s="117" t="s">
        <v>717</v>
      </c>
      <c r="H172" s="119">
        <v>158367.9182038001</v>
      </c>
      <c r="I172" s="117" t="s">
        <v>717</v>
      </c>
    </row>
    <row r="173" spans="1:9" ht="14.25" customHeight="1">
      <c r="A173" s="69" t="str">
        <f t="shared" si="57"/>
        <v>2094-</v>
      </c>
      <c r="B173" s="86">
        <v>2094</v>
      </c>
      <c r="C173" s="120" t="str">
        <f t="shared" si="45"/>
        <v/>
      </c>
      <c r="D173" s="86">
        <v>2094</v>
      </c>
      <c r="E173" s="120" t="str">
        <f t="shared" si="46"/>
        <v/>
      </c>
      <c r="F173" s="119">
        <v>81171.146012917452</v>
      </c>
      <c r="G173" s="117" t="s">
        <v>717</v>
      </c>
      <c r="H173" s="119">
        <v>84484.25401344469</v>
      </c>
      <c r="I173" s="117" t="s">
        <v>717</v>
      </c>
    </row>
    <row r="174" spans="1:9" ht="14.25" customHeight="1">
      <c r="A174" s="69" t="str">
        <f>CONCATENATE(B174,"-",E174)</f>
        <v>5444-</v>
      </c>
      <c r="B174" s="86">
        <v>5444</v>
      </c>
      <c r="C174" s="120" t="str">
        <f t="shared" si="45"/>
        <v/>
      </c>
      <c r="D174" s="86">
        <v>5444</v>
      </c>
      <c r="E174" s="120" t="str">
        <f t="shared" si="46"/>
        <v/>
      </c>
      <c r="F174" s="119">
        <f>G174</f>
        <v>124721.17764805694</v>
      </c>
      <c r="G174" s="117">
        <v>124721.17764805694</v>
      </c>
      <c r="H174" s="119">
        <f>I174</f>
        <v>129811.83796022253</v>
      </c>
      <c r="I174" s="117">
        <v>129811.83796022253</v>
      </c>
    </row>
    <row r="175" spans="1:9" ht="14.25" customHeight="1">
      <c r="A175" s="69" t="str">
        <f>CONCATENATE(B175,"-",C175)</f>
        <v>2095-</v>
      </c>
      <c r="B175" s="86">
        <v>2095</v>
      </c>
      <c r="C175" s="120" t="str">
        <f t="shared" si="45"/>
        <v/>
      </c>
      <c r="D175" s="86">
        <v>2095</v>
      </c>
      <c r="E175" s="120" t="str">
        <f t="shared" si="46"/>
        <v/>
      </c>
      <c r="F175" s="119">
        <v>0</v>
      </c>
      <c r="G175" s="117" t="s">
        <v>717</v>
      </c>
      <c r="H175" s="119">
        <v>0</v>
      </c>
      <c r="I175" s="117" t="s">
        <v>717</v>
      </c>
    </row>
    <row r="176" spans="1:9" ht="14.25" customHeight="1">
      <c r="A176" s="69" t="str">
        <f>CONCATENATE(B176,"-",E176)</f>
        <v>3401-</v>
      </c>
      <c r="B176" s="86">
        <v>3401</v>
      </c>
      <c r="C176" s="120" t="str">
        <f t="shared" si="45"/>
        <v/>
      </c>
      <c r="D176" s="86">
        <v>3401</v>
      </c>
      <c r="E176" s="120" t="str">
        <f t="shared" si="46"/>
        <v/>
      </c>
      <c r="F176" s="119">
        <f>G176</f>
        <v>97145.694885481003</v>
      </c>
      <c r="G176" s="117">
        <v>97145.694885481003</v>
      </c>
      <c r="H176" s="119">
        <f>I176</f>
        <v>101110.82528897002</v>
      </c>
      <c r="I176" s="117">
        <v>101110.82528897002</v>
      </c>
    </row>
    <row r="177" spans="1:9" ht="14.25" customHeight="1">
      <c r="A177" s="69" t="str">
        <f t="shared" ref="A177:A178" si="58">CONCATENATE(B177,"-",C177)</f>
        <v>2096-</v>
      </c>
      <c r="B177" s="86">
        <v>2096</v>
      </c>
      <c r="C177" s="120" t="str">
        <f t="shared" si="45"/>
        <v/>
      </c>
      <c r="D177" s="86">
        <v>2096</v>
      </c>
      <c r="E177" s="120" t="str">
        <f t="shared" si="46"/>
        <v/>
      </c>
      <c r="F177" s="119">
        <v>379179.50747021992</v>
      </c>
      <c r="G177" s="117" t="s">
        <v>717</v>
      </c>
      <c r="H177" s="119">
        <v>394656.22206084116</v>
      </c>
      <c r="I177" s="117" t="s">
        <v>717</v>
      </c>
    </row>
    <row r="178" spans="1:9" ht="14.25" customHeight="1">
      <c r="A178" s="69" t="str">
        <f t="shared" si="58"/>
        <v>2097-</v>
      </c>
      <c r="B178" s="86">
        <v>2097</v>
      </c>
      <c r="C178" s="120" t="str">
        <f t="shared" si="45"/>
        <v/>
      </c>
      <c r="D178" s="86">
        <v>2097</v>
      </c>
      <c r="E178" s="120" t="str">
        <f t="shared" si="46"/>
        <v/>
      </c>
      <c r="F178" s="119">
        <v>1528147.8779955485</v>
      </c>
      <c r="G178" s="117" t="s">
        <v>717</v>
      </c>
      <c r="H178" s="119">
        <v>1590521.2607708769</v>
      </c>
      <c r="I178" s="117" t="s">
        <v>717</v>
      </c>
    </row>
    <row r="179" spans="1:9" ht="14.25" customHeight="1">
      <c r="A179" s="69" t="str">
        <f t="shared" ref="A179:A181" si="59">CONCATENATE(B179,"-",E179)</f>
        <v>3240-</v>
      </c>
      <c r="B179" s="86">
        <v>3240</v>
      </c>
      <c r="C179" s="120" t="str">
        <f t="shared" si="45"/>
        <v/>
      </c>
      <c r="D179" s="86">
        <v>3240</v>
      </c>
      <c r="E179" s="120" t="str">
        <f t="shared" si="46"/>
        <v/>
      </c>
      <c r="F179" s="119">
        <f t="shared" ref="F179:F181" si="60">G179</f>
        <v>35440.95632113039</v>
      </c>
      <c r="G179" s="117">
        <v>35440.95632113039</v>
      </c>
      <c r="H179" s="119">
        <f t="shared" ref="H179:H181" si="61">I179</f>
        <v>36887.525966890811</v>
      </c>
      <c r="I179" s="117">
        <v>36887.525966890811</v>
      </c>
    </row>
    <row r="180" spans="1:9" ht="14.25" customHeight="1">
      <c r="A180" s="69" t="str">
        <f t="shared" si="59"/>
        <v>3361-</v>
      </c>
      <c r="B180" s="86">
        <v>3361</v>
      </c>
      <c r="C180" s="120" t="str">
        <f t="shared" si="45"/>
        <v/>
      </c>
      <c r="D180" s="86">
        <v>3361</v>
      </c>
      <c r="E180" s="120" t="str">
        <f t="shared" si="46"/>
        <v/>
      </c>
      <c r="F180" s="119">
        <f t="shared" si="60"/>
        <v>60926.813515692906</v>
      </c>
      <c r="G180" s="117">
        <v>60926.813515692906</v>
      </c>
      <c r="H180" s="119">
        <f t="shared" si="61"/>
        <v>63413.622230619141</v>
      </c>
      <c r="I180" s="117">
        <v>63413.622230619141</v>
      </c>
    </row>
    <row r="181" spans="1:9" ht="14.25" customHeight="1">
      <c r="A181" s="69" t="str">
        <f t="shared" si="59"/>
        <v>4038-</v>
      </c>
      <c r="B181" s="86">
        <v>4038</v>
      </c>
      <c r="C181" s="120" t="str">
        <f t="shared" si="45"/>
        <v/>
      </c>
      <c r="D181" s="86">
        <v>4038</v>
      </c>
      <c r="E181" s="120" t="str">
        <f t="shared" si="46"/>
        <v/>
      </c>
      <c r="F181" s="119">
        <f t="shared" si="60"/>
        <v>62577.565642569367</v>
      </c>
      <c r="G181" s="117">
        <v>62577.565642569367</v>
      </c>
      <c r="H181" s="119">
        <f t="shared" si="61"/>
        <v>65131.751995327293</v>
      </c>
      <c r="I181" s="117">
        <v>65131.751995327293</v>
      </c>
    </row>
    <row r="182" spans="1:9" ht="14.25" customHeight="1">
      <c r="A182" s="69" t="str">
        <f t="shared" ref="A182:A184" si="62">CONCATENATE(B182,"-",C182)</f>
        <v>2099-</v>
      </c>
      <c r="B182" s="86">
        <v>2099</v>
      </c>
      <c r="C182" s="120" t="str">
        <f t="shared" si="45"/>
        <v/>
      </c>
      <c r="D182" s="86">
        <v>2099</v>
      </c>
      <c r="E182" s="120" t="str">
        <f t="shared" si="46"/>
        <v/>
      </c>
      <c r="F182" s="119">
        <v>236882.93676848599</v>
      </c>
      <c r="G182" s="117" t="s">
        <v>717</v>
      </c>
      <c r="H182" s="119">
        <v>246551.62806515887</v>
      </c>
      <c r="I182" s="117" t="s">
        <v>717</v>
      </c>
    </row>
    <row r="183" spans="1:9" ht="14.25" customHeight="1">
      <c r="A183" s="69" t="str">
        <f t="shared" si="62"/>
        <v>2100-</v>
      </c>
      <c r="B183" s="86">
        <v>2100</v>
      </c>
      <c r="C183" s="120" t="str">
        <f t="shared" si="45"/>
        <v/>
      </c>
      <c r="D183" s="86">
        <v>2100</v>
      </c>
      <c r="E183" s="120" t="str">
        <f t="shared" si="46"/>
        <v/>
      </c>
      <c r="F183" s="119">
        <v>2630407.8918014881</v>
      </c>
      <c r="G183" s="117" t="s">
        <v>717</v>
      </c>
      <c r="H183" s="119">
        <v>2737771.4792219568</v>
      </c>
      <c r="I183" s="117" t="s">
        <v>717</v>
      </c>
    </row>
    <row r="184" spans="1:9" ht="14.25" customHeight="1">
      <c r="A184" s="69" t="str">
        <f t="shared" si="62"/>
        <v>2101-</v>
      </c>
      <c r="B184" s="86">
        <v>2101</v>
      </c>
      <c r="C184" s="120" t="str">
        <f t="shared" si="45"/>
        <v/>
      </c>
      <c r="D184" s="86">
        <v>2101</v>
      </c>
      <c r="E184" s="120" t="str">
        <f t="shared" si="46"/>
        <v/>
      </c>
      <c r="F184" s="119">
        <v>1134678.4629868122</v>
      </c>
      <c r="G184" s="117" t="s">
        <v>717</v>
      </c>
      <c r="H184" s="119">
        <v>1180991.8696393352</v>
      </c>
      <c r="I184" s="117" t="s">
        <v>717</v>
      </c>
    </row>
    <row r="185" spans="1:9" ht="14.25" customHeight="1">
      <c r="A185" s="69" t="str">
        <f>CONCATENATE(B185,"-",E185)</f>
        <v>3505-</v>
      </c>
      <c r="B185" s="86">
        <v>3505</v>
      </c>
      <c r="C185" s="120" t="str">
        <f t="shared" si="45"/>
        <v/>
      </c>
      <c r="D185" s="86">
        <v>3505</v>
      </c>
      <c r="E185" s="120" t="str">
        <f t="shared" si="46"/>
        <v/>
      </c>
      <c r="F185" s="119">
        <v>0</v>
      </c>
      <c r="G185" s="117">
        <v>0</v>
      </c>
      <c r="H185" s="119">
        <v>0</v>
      </c>
      <c r="I185" s="117">
        <v>0</v>
      </c>
    </row>
    <row r="186" spans="1:9" ht="14.25" customHeight="1">
      <c r="A186" s="69" t="str">
        <f>CONCATENATE(B186,"-",C186)</f>
        <v>2102-</v>
      </c>
      <c r="B186" s="86">
        <v>2102</v>
      </c>
      <c r="C186" s="120" t="str">
        <f t="shared" si="45"/>
        <v/>
      </c>
      <c r="D186" s="86">
        <v>2102</v>
      </c>
      <c r="E186" s="120" t="str">
        <f t="shared" si="46"/>
        <v/>
      </c>
      <c r="F186" s="119">
        <v>627058.29221943556</v>
      </c>
      <c r="G186" s="117" t="s">
        <v>717</v>
      </c>
      <c r="H186" s="119">
        <v>652652.50822839211</v>
      </c>
      <c r="I186" s="117" t="s">
        <v>717</v>
      </c>
    </row>
    <row r="187" spans="1:9" ht="14.25" customHeight="1">
      <c r="A187" s="69" t="str">
        <f>CONCATENATE(B187,"-",E187)</f>
        <v>4484-</v>
      </c>
      <c r="B187" s="86">
        <v>4484</v>
      </c>
      <c r="C187" s="120" t="str">
        <f t="shared" si="45"/>
        <v/>
      </c>
      <c r="D187" s="86">
        <v>4484</v>
      </c>
      <c r="E187" s="120" t="str">
        <f t="shared" si="46"/>
        <v/>
      </c>
      <c r="F187" s="119">
        <v>0</v>
      </c>
      <c r="G187" s="117">
        <v>0</v>
      </c>
      <c r="H187" s="119">
        <v>0</v>
      </c>
      <c r="I187" s="117">
        <v>0</v>
      </c>
    </row>
    <row r="188" spans="1:9" ht="14.25" customHeight="1">
      <c r="A188" s="69" t="str">
        <f>CONCATENATE(B188,"-",C188)</f>
        <v>2103-</v>
      </c>
      <c r="B188" s="86">
        <v>2103</v>
      </c>
      <c r="C188" s="120" t="str">
        <f t="shared" si="45"/>
        <v/>
      </c>
      <c r="D188" s="86">
        <v>2103</v>
      </c>
      <c r="E188" s="120" t="str">
        <f t="shared" si="46"/>
        <v/>
      </c>
      <c r="F188" s="119">
        <v>216742.23205474098</v>
      </c>
      <c r="G188" s="117" t="s">
        <v>717</v>
      </c>
      <c r="H188" s="119">
        <v>225588.853771261</v>
      </c>
      <c r="I188" s="117" t="s">
        <v>717</v>
      </c>
    </row>
    <row r="189" spans="1:9" ht="14.25" customHeight="1">
      <c r="A189" s="69" t="str">
        <f t="shared" ref="A189:A191" si="63">CONCATENATE(B189,"-",E189)</f>
        <v>2994-</v>
      </c>
      <c r="B189" s="86">
        <v>2994</v>
      </c>
      <c r="C189" s="120" t="str">
        <f t="shared" si="45"/>
        <v/>
      </c>
      <c r="D189" s="86">
        <v>2994</v>
      </c>
      <c r="E189" s="120" t="str">
        <f t="shared" si="46"/>
        <v/>
      </c>
      <c r="F189" s="119">
        <v>0</v>
      </c>
      <c r="G189" s="117">
        <v>0</v>
      </c>
      <c r="H189" s="119">
        <v>0</v>
      </c>
      <c r="I189" s="117">
        <v>0</v>
      </c>
    </row>
    <row r="190" spans="1:9" ht="14.25" customHeight="1">
      <c r="A190" s="69" t="str">
        <f t="shared" si="63"/>
        <v>5061-</v>
      </c>
      <c r="B190" s="86">
        <v>5061</v>
      </c>
      <c r="C190" s="120" t="str">
        <f t="shared" si="45"/>
        <v/>
      </c>
      <c r="D190" s="86">
        <v>5061</v>
      </c>
      <c r="E190" s="120" t="str">
        <f t="shared" si="46"/>
        <v/>
      </c>
      <c r="F190" s="119">
        <v>0</v>
      </c>
      <c r="G190" s="117" t="s">
        <v>717</v>
      </c>
      <c r="H190" s="119">
        <v>0</v>
      </c>
      <c r="I190" s="117" t="s">
        <v>717</v>
      </c>
    </row>
    <row r="191" spans="1:9" ht="14.25" customHeight="1">
      <c r="A191" s="69" t="str">
        <f t="shared" si="63"/>
        <v>5457-</v>
      </c>
      <c r="B191" s="86">
        <v>5457</v>
      </c>
      <c r="C191" s="120" t="str">
        <f t="shared" si="45"/>
        <v/>
      </c>
      <c r="D191" s="86">
        <v>5457</v>
      </c>
      <c r="E191" s="120" t="str">
        <f t="shared" si="46"/>
        <v/>
      </c>
      <c r="F191" s="119">
        <f>G191</f>
        <v>395323.8449590283</v>
      </c>
      <c r="G191" s="117">
        <v>395323.8449590283</v>
      </c>
      <c r="H191" s="119">
        <f>I191</f>
        <v>411459.51210021309</v>
      </c>
      <c r="I191" s="117">
        <v>411459.51210021309</v>
      </c>
    </row>
    <row r="192" spans="1:9" ht="14.25" customHeight="1">
      <c r="A192" s="69" t="str">
        <f>CONCATENATE(B192,"-",C192)</f>
        <v>2104-</v>
      </c>
      <c r="B192" s="86">
        <v>2104</v>
      </c>
      <c r="C192" s="120" t="str">
        <f t="shared" si="45"/>
        <v/>
      </c>
      <c r="D192" s="86">
        <v>2104</v>
      </c>
      <c r="E192" s="120" t="str">
        <f t="shared" si="46"/>
        <v/>
      </c>
      <c r="F192" s="119">
        <v>169209.9657597469</v>
      </c>
      <c r="G192" s="117" t="s">
        <v>717</v>
      </c>
      <c r="H192" s="119">
        <v>176116.49497443045</v>
      </c>
      <c r="I192" s="117" t="s">
        <v>717</v>
      </c>
    </row>
    <row r="193" spans="1:9" ht="14.25" customHeight="1">
      <c r="A193" s="69" t="str">
        <f>CONCATENATE(B193,"-",E193)</f>
        <v>4399-</v>
      </c>
      <c r="B193" s="86">
        <v>4399</v>
      </c>
      <c r="C193" s="120" t="str">
        <f t="shared" si="45"/>
        <v/>
      </c>
      <c r="D193" s="86">
        <v>4399</v>
      </c>
      <c r="E193" s="120" t="str">
        <f t="shared" si="46"/>
        <v/>
      </c>
      <c r="F193" s="119">
        <f>G193</f>
        <v>1266040.7807095526</v>
      </c>
      <c r="G193" s="117">
        <v>1266040.7807095526</v>
      </c>
      <c r="H193" s="119">
        <v>0</v>
      </c>
      <c r="I193" s="117">
        <v>1317715.9146160646</v>
      </c>
    </row>
    <row r="194" spans="1:9" ht="14.25" customHeight="1">
      <c r="A194" s="69" t="str">
        <f t="shared" ref="A194:A196" si="64">CONCATENATE(B194,"-",C194)</f>
        <v>2105-</v>
      </c>
      <c r="B194" s="86">
        <v>2105</v>
      </c>
      <c r="C194" s="120" t="str">
        <f t="shared" si="45"/>
        <v/>
      </c>
      <c r="D194" s="86">
        <v>2105</v>
      </c>
      <c r="E194" s="120" t="str">
        <f t="shared" si="46"/>
        <v/>
      </c>
      <c r="F194" s="119">
        <v>217919.90517968003</v>
      </c>
      <c r="G194" s="117" t="s">
        <v>717</v>
      </c>
      <c r="H194" s="119">
        <v>226814.59518701391</v>
      </c>
      <c r="I194" s="117" t="s">
        <v>717</v>
      </c>
    </row>
    <row r="195" spans="1:9" ht="14.25" customHeight="1">
      <c r="A195" s="69" t="str">
        <f t="shared" si="64"/>
        <v>2107-</v>
      </c>
      <c r="B195" s="86">
        <v>2107</v>
      </c>
      <c r="C195" s="120" t="str">
        <f t="shared" si="45"/>
        <v/>
      </c>
      <c r="D195" s="86">
        <v>2107</v>
      </c>
      <c r="E195" s="120" t="str">
        <f t="shared" si="46"/>
        <v/>
      </c>
      <c r="F195" s="119">
        <v>41467.551366362022</v>
      </c>
      <c r="G195" s="117" t="s">
        <v>717</v>
      </c>
      <c r="H195" s="119">
        <v>43160.104483356386</v>
      </c>
      <c r="I195" s="117" t="s">
        <v>717</v>
      </c>
    </row>
    <row r="196" spans="1:9" ht="14.25" customHeight="1">
      <c r="A196" s="69" t="str">
        <f t="shared" si="64"/>
        <v>2108-</v>
      </c>
      <c r="B196" s="86">
        <v>2108</v>
      </c>
      <c r="C196" s="120" t="str">
        <f t="shared" si="45"/>
        <v/>
      </c>
      <c r="D196" s="86">
        <v>2108</v>
      </c>
      <c r="E196" s="120" t="str">
        <f t="shared" si="46"/>
        <v/>
      </c>
      <c r="F196" s="119">
        <v>670086.82320560992</v>
      </c>
      <c r="G196" s="117" t="s">
        <v>717</v>
      </c>
      <c r="H196" s="119">
        <v>697437.30578543071</v>
      </c>
      <c r="I196" s="117" t="s">
        <v>717</v>
      </c>
    </row>
    <row r="197" spans="1:9" ht="14.25" customHeight="1">
      <c r="A197" s="69" t="str">
        <f>CONCATENATE(B197,"-",E197)</f>
        <v>4040-</v>
      </c>
      <c r="B197" s="86">
        <v>4040</v>
      </c>
      <c r="C197" s="120" t="str">
        <f t="shared" si="45"/>
        <v/>
      </c>
      <c r="D197" s="86">
        <v>4040</v>
      </c>
      <c r="E197" s="120" t="str">
        <f t="shared" si="46"/>
        <v/>
      </c>
      <c r="F197" s="119">
        <f>G197</f>
        <v>81532.931760303836</v>
      </c>
      <c r="G197" s="117">
        <v>81532.931760303836</v>
      </c>
      <c r="H197" s="119">
        <f>I197</f>
        <v>84860.80652603053</v>
      </c>
      <c r="I197" s="117">
        <v>84860.80652603053</v>
      </c>
    </row>
    <row r="198" spans="1:9" ht="14.25" customHeight="1">
      <c r="A198" s="69" t="str">
        <f t="shared" ref="A198:A200" si="65">CONCATENATE(B198,"-",C198)</f>
        <v>2109-</v>
      </c>
      <c r="B198" s="86">
        <v>2109</v>
      </c>
      <c r="C198" s="120" t="str">
        <f t="shared" si="45"/>
        <v/>
      </c>
      <c r="D198" s="86">
        <v>2109</v>
      </c>
      <c r="E198" s="120" t="str">
        <f t="shared" si="46"/>
        <v/>
      </c>
      <c r="F198" s="119">
        <v>0</v>
      </c>
      <c r="G198" s="117" t="s">
        <v>717</v>
      </c>
      <c r="H198" s="119">
        <v>0</v>
      </c>
      <c r="I198" s="117" t="s">
        <v>717</v>
      </c>
    </row>
    <row r="199" spans="1:9" ht="14.25" customHeight="1">
      <c r="A199" s="69" t="str">
        <f t="shared" si="65"/>
        <v>2110-</v>
      </c>
      <c r="B199" s="86">
        <v>2110</v>
      </c>
      <c r="C199" s="120" t="str">
        <f t="shared" si="45"/>
        <v/>
      </c>
      <c r="D199" s="86">
        <v>2110</v>
      </c>
      <c r="E199" s="120" t="str">
        <f t="shared" si="46"/>
        <v/>
      </c>
      <c r="F199" s="119">
        <v>360656.19524475146</v>
      </c>
      <c r="G199" s="117" t="s">
        <v>717</v>
      </c>
      <c r="H199" s="119">
        <v>375376.85627514945</v>
      </c>
      <c r="I199" s="117" t="s">
        <v>717</v>
      </c>
    </row>
    <row r="200" spans="1:9" ht="14.25" customHeight="1">
      <c r="A200" s="69" t="str">
        <f t="shared" si="65"/>
        <v>2111-</v>
      </c>
      <c r="B200" s="86">
        <v>2111</v>
      </c>
      <c r="C200" s="120" t="str">
        <f t="shared" si="45"/>
        <v/>
      </c>
      <c r="D200" s="86">
        <v>2111</v>
      </c>
      <c r="E200" s="120" t="str">
        <f t="shared" si="46"/>
        <v/>
      </c>
      <c r="F200" s="119">
        <v>27560.414680860285</v>
      </c>
      <c r="G200" s="117" t="s">
        <v>717</v>
      </c>
      <c r="H200" s="119">
        <v>28685.329565793356</v>
      </c>
      <c r="I200" s="117" t="s">
        <v>717</v>
      </c>
    </row>
    <row r="201" spans="1:9" ht="14.25" customHeight="1">
      <c r="A201" s="69" t="str">
        <f>CONCATENATE(B201,"-",E201)</f>
        <v>705-</v>
      </c>
      <c r="B201" s="86">
        <v>705</v>
      </c>
      <c r="C201" s="120" t="str">
        <f t="shared" si="45"/>
        <v/>
      </c>
      <c r="D201" s="86">
        <v>705</v>
      </c>
      <c r="E201" s="120" t="str">
        <f t="shared" si="46"/>
        <v/>
      </c>
      <c r="F201" s="119">
        <v>0</v>
      </c>
      <c r="G201" s="117">
        <v>0</v>
      </c>
      <c r="H201" s="119">
        <v>0</v>
      </c>
      <c r="I201" s="117">
        <v>0</v>
      </c>
    </row>
    <row r="202" spans="1:9" ht="14.25" customHeight="1">
      <c r="A202" s="69" t="str">
        <f t="shared" ref="A202:A204" si="66">CONCATENATE(B202,"-",C202)</f>
        <v>2112-</v>
      </c>
      <c r="B202" s="86">
        <v>2112</v>
      </c>
      <c r="C202" s="120" t="str">
        <f t="shared" si="45"/>
        <v/>
      </c>
      <c r="D202" s="86">
        <v>2112</v>
      </c>
      <c r="E202" s="120" t="str">
        <f t="shared" si="46"/>
        <v/>
      </c>
      <c r="F202" s="119">
        <v>0</v>
      </c>
      <c r="G202" s="117" t="s">
        <v>717</v>
      </c>
      <c r="H202" s="119">
        <v>0</v>
      </c>
      <c r="I202" s="117" t="s">
        <v>717</v>
      </c>
    </row>
    <row r="203" spans="1:9" ht="14.25" customHeight="1">
      <c r="A203" s="69" t="str">
        <f t="shared" si="66"/>
        <v>2113-</v>
      </c>
      <c r="B203" s="86">
        <v>2113</v>
      </c>
      <c r="C203" s="120" t="str">
        <f t="shared" si="45"/>
        <v/>
      </c>
      <c r="D203" s="86">
        <v>2113</v>
      </c>
      <c r="E203" s="120" t="str">
        <f t="shared" si="46"/>
        <v/>
      </c>
      <c r="F203" s="119">
        <v>105270.24537949225</v>
      </c>
      <c r="G203" s="117" t="s">
        <v>717</v>
      </c>
      <c r="H203" s="119">
        <v>109566.99008885927</v>
      </c>
      <c r="I203" s="117" t="s">
        <v>717</v>
      </c>
    </row>
    <row r="204" spans="1:9" ht="14.25" customHeight="1">
      <c r="A204" s="69" t="str">
        <f t="shared" si="66"/>
        <v>2114-</v>
      </c>
      <c r="B204" s="86">
        <v>2114</v>
      </c>
      <c r="C204" s="120" t="str">
        <f t="shared" si="45"/>
        <v/>
      </c>
      <c r="D204" s="86">
        <v>2114</v>
      </c>
      <c r="E204" s="120" t="str">
        <f t="shared" si="46"/>
        <v/>
      </c>
      <c r="F204" s="119">
        <v>0</v>
      </c>
      <c r="G204" s="117" t="s">
        <v>717</v>
      </c>
      <c r="H204" s="119">
        <v>0</v>
      </c>
      <c r="I204" s="117" t="s">
        <v>717</v>
      </c>
    </row>
    <row r="205" spans="1:9" ht="14.25" customHeight="1">
      <c r="A205" s="69" t="str">
        <f>CONCATENATE(B205,"-",E205)</f>
        <v>3362-</v>
      </c>
      <c r="B205" s="86">
        <v>3362</v>
      </c>
      <c r="C205" s="120" t="str">
        <f t="shared" si="45"/>
        <v/>
      </c>
      <c r="D205" s="86">
        <v>3362</v>
      </c>
      <c r="E205" s="120" t="str">
        <f t="shared" si="46"/>
        <v/>
      </c>
      <c r="F205" s="119">
        <f>G205</f>
        <v>89139.709460221929</v>
      </c>
      <c r="G205" s="117">
        <v>89139.709460221929</v>
      </c>
      <c r="H205" s="119">
        <f>I205</f>
        <v>92778.06494839424</v>
      </c>
      <c r="I205" s="117">
        <v>92778.06494839424</v>
      </c>
    </row>
    <row r="206" spans="1:9" ht="14.25" customHeight="1">
      <c r="A206" s="69" t="str">
        <f t="shared" ref="A206:A208" si="67">CONCATENATE(B206,"-",C206)</f>
        <v>2115-</v>
      </c>
      <c r="B206" s="86">
        <v>2115</v>
      </c>
      <c r="C206" s="120" t="str">
        <f t="shared" si="45"/>
        <v/>
      </c>
      <c r="D206" s="86">
        <v>2115</v>
      </c>
      <c r="E206" s="120" t="str">
        <f t="shared" si="46"/>
        <v/>
      </c>
      <c r="F206" s="119">
        <v>0</v>
      </c>
      <c r="G206" s="117" t="s">
        <v>717</v>
      </c>
      <c r="H206" s="119">
        <v>0</v>
      </c>
      <c r="I206" s="117" t="s">
        <v>717</v>
      </c>
    </row>
    <row r="207" spans="1:9" ht="14.25" customHeight="1">
      <c r="A207" s="69" t="str">
        <f t="shared" si="67"/>
        <v>2116-</v>
      </c>
      <c r="B207" s="86">
        <v>2116</v>
      </c>
      <c r="C207" s="120" t="str">
        <f t="shared" si="45"/>
        <v/>
      </c>
      <c r="D207" s="86">
        <v>2116</v>
      </c>
      <c r="E207" s="120" t="str">
        <f t="shared" si="46"/>
        <v/>
      </c>
      <c r="F207" s="119">
        <v>268183.94099515304</v>
      </c>
      <c r="G207" s="117" t="s">
        <v>717</v>
      </c>
      <c r="H207" s="119">
        <v>279130.22430107766</v>
      </c>
      <c r="I207" s="117" t="s">
        <v>717</v>
      </c>
    </row>
    <row r="208" spans="1:9" ht="14.25" customHeight="1">
      <c r="A208" s="69" t="str">
        <f t="shared" si="67"/>
        <v>2137-</v>
      </c>
      <c r="B208" s="86">
        <v>2137</v>
      </c>
      <c r="C208" s="120" t="str">
        <f t="shared" si="45"/>
        <v/>
      </c>
      <c r="D208" s="86">
        <v>2137</v>
      </c>
      <c r="E208" s="120" t="str">
        <f t="shared" si="46"/>
        <v/>
      </c>
      <c r="F208" s="119">
        <v>309513.31682960718</v>
      </c>
      <c r="G208" s="117" t="s">
        <v>717</v>
      </c>
      <c r="H208" s="119">
        <v>322146.51343489724</v>
      </c>
      <c r="I208" s="117" t="s">
        <v>717</v>
      </c>
    </row>
    <row r="209" spans="1:9" ht="14.25" customHeight="1">
      <c r="A209" s="69" t="str">
        <f>CONCATENATE(B209,"-",E209)</f>
        <v>5392-</v>
      </c>
      <c r="B209" s="86">
        <v>5392</v>
      </c>
      <c r="C209" s="120" t="str">
        <f t="shared" si="45"/>
        <v/>
      </c>
      <c r="D209" s="86">
        <v>5392</v>
      </c>
      <c r="E209" s="120" t="str">
        <f t="shared" si="46"/>
        <v/>
      </c>
      <c r="F209" s="119">
        <f>G209</f>
        <v>155561.07728535566</v>
      </c>
      <c r="G209" s="117">
        <v>155561.07728535566</v>
      </c>
      <c r="H209" s="119">
        <f>I209</f>
        <v>161910.50901128852</v>
      </c>
      <c r="I209" s="117">
        <v>161910.50901128852</v>
      </c>
    </row>
    <row r="210" spans="1:9" ht="14.25" customHeight="1">
      <c r="A210" s="69" t="str">
        <f>CONCATENATE(B210,"-",C210)</f>
        <v>2138-</v>
      </c>
      <c r="B210" s="86">
        <v>2138</v>
      </c>
      <c r="C210" s="120" t="str">
        <f t="shared" si="45"/>
        <v/>
      </c>
      <c r="D210" s="86">
        <v>2138</v>
      </c>
      <c r="E210" s="120" t="str">
        <f t="shared" si="46"/>
        <v/>
      </c>
      <c r="F210" s="119">
        <v>1109386.3050518457</v>
      </c>
      <c r="G210" s="117" t="s">
        <v>717</v>
      </c>
      <c r="H210" s="119">
        <v>1154667.3787274312</v>
      </c>
      <c r="I210" s="117" t="s">
        <v>717</v>
      </c>
    </row>
    <row r="211" spans="1:9" ht="14.25" customHeight="1">
      <c r="A211" s="69" t="str">
        <f t="shared" ref="A211:A212" si="68">CONCATENATE(B211,"-",E211)</f>
        <v>784-</v>
      </c>
      <c r="B211" s="86">
        <v>784</v>
      </c>
      <c r="C211" s="120" t="str">
        <f t="shared" si="45"/>
        <v/>
      </c>
      <c r="D211" s="86">
        <v>784</v>
      </c>
      <c r="E211" s="120" t="str">
        <f t="shared" si="46"/>
        <v/>
      </c>
      <c r="F211" s="119">
        <v>0</v>
      </c>
      <c r="G211" s="117">
        <v>0</v>
      </c>
      <c r="H211" s="119">
        <v>0</v>
      </c>
      <c r="I211" s="117">
        <v>0</v>
      </c>
    </row>
    <row r="212" spans="1:9" ht="14.25" customHeight="1">
      <c r="A212" s="69" t="str">
        <f t="shared" si="68"/>
        <v>4746-</v>
      </c>
      <c r="B212" s="86">
        <v>4746</v>
      </c>
      <c r="C212" s="120" t="str">
        <f t="shared" si="45"/>
        <v/>
      </c>
      <c r="D212" s="86">
        <v>4746</v>
      </c>
      <c r="E212" s="120" t="str">
        <f t="shared" si="46"/>
        <v/>
      </c>
      <c r="F212" s="119">
        <v>0</v>
      </c>
      <c r="G212" s="117">
        <v>0</v>
      </c>
      <c r="H212" s="119">
        <v>0</v>
      </c>
      <c r="I212" s="117">
        <v>0</v>
      </c>
    </row>
    <row r="213" spans="1:9" ht="14.25" customHeight="1">
      <c r="A213" s="69" t="str">
        <f t="shared" ref="A213:A216" si="69">CONCATENATE(B213,"-",C213)</f>
        <v>2139-</v>
      </c>
      <c r="B213" s="86">
        <v>2139</v>
      </c>
      <c r="C213" s="120" t="str">
        <f t="shared" si="45"/>
        <v/>
      </c>
      <c r="D213" s="86">
        <v>2139</v>
      </c>
      <c r="E213" s="120" t="str">
        <f t="shared" si="46"/>
        <v/>
      </c>
      <c r="F213" s="119">
        <v>725850.19994320546</v>
      </c>
      <c r="G213" s="117" t="s">
        <v>717</v>
      </c>
      <c r="H213" s="119">
        <v>755476.73871639755</v>
      </c>
      <c r="I213" s="117" t="s">
        <v>717</v>
      </c>
    </row>
    <row r="214" spans="1:9" ht="14.25" customHeight="1">
      <c r="A214" s="69" t="str">
        <f t="shared" si="69"/>
        <v>2140-</v>
      </c>
      <c r="B214" s="86">
        <v>2140</v>
      </c>
      <c r="C214" s="120" t="str">
        <f t="shared" si="45"/>
        <v/>
      </c>
      <c r="D214" s="86">
        <v>2140</v>
      </c>
      <c r="E214" s="120" t="str">
        <f t="shared" si="46"/>
        <v/>
      </c>
      <c r="F214" s="119">
        <v>258289.57066636361</v>
      </c>
      <c r="G214" s="117" t="s">
        <v>717</v>
      </c>
      <c r="H214" s="119">
        <v>268832.0021221335</v>
      </c>
      <c r="I214" s="117" t="s">
        <v>717</v>
      </c>
    </row>
    <row r="215" spans="1:9" ht="14.25" customHeight="1">
      <c r="A215" s="69" t="str">
        <f t="shared" si="69"/>
        <v>2141-</v>
      </c>
      <c r="B215" s="86">
        <v>2141</v>
      </c>
      <c r="C215" s="120" t="str">
        <f t="shared" si="45"/>
        <v/>
      </c>
      <c r="D215" s="86">
        <v>2141</v>
      </c>
      <c r="E215" s="120" t="str">
        <f t="shared" si="46"/>
        <v/>
      </c>
      <c r="F215" s="119">
        <v>596056.47010261612</v>
      </c>
      <c r="G215" s="117" t="s">
        <v>717</v>
      </c>
      <c r="H215" s="119">
        <v>620385.30561700859</v>
      </c>
      <c r="I215" s="117" t="s">
        <v>717</v>
      </c>
    </row>
    <row r="216" spans="1:9" ht="14.25" customHeight="1">
      <c r="A216" s="69" t="str">
        <f t="shared" si="69"/>
        <v>2142-</v>
      </c>
      <c r="B216" s="86">
        <v>2142</v>
      </c>
      <c r="C216" s="120" t="str">
        <f t="shared" si="45"/>
        <v/>
      </c>
      <c r="D216" s="86">
        <v>2142</v>
      </c>
      <c r="E216" s="120" t="str">
        <f t="shared" si="46"/>
        <v/>
      </c>
      <c r="F216" s="119">
        <v>12380875.732484158</v>
      </c>
      <c r="G216" s="117" t="s">
        <v>717</v>
      </c>
      <c r="H216" s="119">
        <v>12886217.599116163</v>
      </c>
      <c r="I216" s="117" t="s">
        <v>717</v>
      </c>
    </row>
    <row r="217" spans="1:9" ht="14.25" customHeight="1">
      <c r="A217" s="69" t="str">
        <f t="shared" ref="A217:A221" si="70">CONCATENATE(B217,"-",E217)</f>
        <v>1358-</v>
      </c>
      <c r="B217" s="86">
        <v>1358</v>
      </c>
      <c r="C217" s="120" t="str">
        <f t="shared" si="45"/>
        <v/>
      </c>
      <c r="D217" s="86">
        <v>1358</v>
      </c>
      <c r="E217" s="120" t="str">
        <f t="shared" si="46"/>
        <v/>
      </c>
      <c r="F217" s="119">
        <v>0</v>
      </c>
      <c r="G217" s="117">
        <v>0</v>
      </c>
      <c r="H217" s="119">
        <v>0</v>
      </c>
      <c r="I217" s="117">
        <v>0</v>
      </c>
    </row>
    <row r="218" spans="1:9" ht="14.25" customHeight="1">
      <c r="A218" s="69" t="str">
        <f t="shared" si="70"/>
        <v>3528-</v>
      </c>
      <c r="B218" s="86">
        <v>3528</v>
      </c>
      <c r="C218" s="120" t="str">
        <f t="shared" si="45"/>
        <v/>
      </c>
      <c r="D218" s="86">
        <v>3528</v>
      </c>
      <c r="E218" s="120" t="str">
        <f t="shared" si="46"/>
        <v/>
      </c>
      <c r="F218" s="119">
        <v>0</v>
      </c>
      <c r="G218" s="117">
        <v>0</v>
      </c>
      <c r="H218" s="119">
        <v>0</v>
      </c>
      <c r="I218" s="117">
        <v>0</v>
      </c>
    </row>
    <row r="219" spans="1:9" ht="14.25" customHeight="1">
      <c r="A219" s="69" t="str">
        <f t="shared" si="70"/>
        <v>4210-</v>
      </c>
      <c r="B219" s="86">
        <v>4210</v>
      </c>
      <c r="C219" s="120" t="str">
        <f t="shared" si="45"/>
        <v/>
      </c>
      <c r="D219" s="86">
        <v>4210</v>
      </c>
      <c r="E219" s="120" t="str">
        <f t="shared" si="46"/>
        <v/>
      </c>
      <c r="F219" s="119">
        <v>0</v>
      </c>
      <c r="G219" s="117">
        <v>0</v>
      </c>
      <c r="H219" s="119">
        <v>0</v>
      </c>
      <c r="I219" s="117">
        <v>0</v>
      </c>
    </row>
    <row r="220" spans="1:9" ht="14.25" customHeight="1">
      <c r="A220" s="69" t="str">
        <f t="shared" si="70"/>
        <v>4390-</v>
      </c>
      <c r="B220" s="86">
        <v>4390</v>
      </c>
      <c r="C220" s="120" t="str">
        <f t="shared" si="45"/>
        <v/>
      </c>
      <c r="D220" s="86">
        <v>4390</v>
      </c>
      <c r="E220" s="120" t="str">
        <f t="shared" si="46"/>
        <v/>
      </c>
      <c r="F220" s="119">
        <v>0</v>
      </c>
      <c r="G220" s="117">
        <v>0</v>
      </c>
      <c r="H220" s="119">
        <v>0</v>
      </c>
      <c r="I220" s="117">
        <v>0</v>
      </c>
    </row>
    <row r="221" spans="1:9" ht="14.25" customHeight="1">
      <c r="A221" s="69" t="str">
        <f t="shared" si="70"/>
        <v>4850-</v>
      </c>
      <c r="B221" s="86">
        <v>4850</v>
      </c>
      <c r="C221" s="120" t="str">
        <f t="shared" si="45"/>
        <v/>
      </c>
      <c r="D221" s="86">
        <v>4850</v>
      </c>
      <c r="E221" s="120" t="str">
        <f t="shared" si="46"/>
        <v/>
      </c>
      <c r="F221" s="119">
        <v>0</v>
      </c>
      <c r="G221" s="117">
        <v>0</v>
      </c>
      <c r="H221" s="119">
        <v>0</v>
      </c>
      <c r="I221" s="117">
        <v>0</v>
      </c>
    </row>
    <row r="222" spans="1:9" ht="14.25" customHeight="1">
      <c r="A222" s="69" t="str">
        <f t="shared" ref="A222:A225" si="71">CONCATENATE(B222,"-",C222)</f>
        <v>2143-</v>
      </c>
      <c r="B222" s="86">
        <v>2143</v>
      </c>
      <c r="C222" s="120" t="str">
        <f t="shared" si="45"/>
        <v/>
      </c>
      <c r="D222" s="86">
        <v>2143</v>
      </c>
      <c r="E222" s="120" t="str">
        <f t="shared" si="46"/>
        <v/>
      </c>
      <c r="F222" s="119">
        <v>672382.16316144832</v>
      </c>
      <c r="G222" s="117" t="s">
        <v>717</v>
      </c>
      <c r="H222" s="119">
        <v>699826.33308640542</v>
      </c>
      <c r="I222" s="117" t="s">
        <v>717</v>
      </c>
    </row>
    <row r="223" spans="1:9" ht="14.25" customHeight="1">
      <c r="A223" s="69" t="str">
        <f t="shared" si="71"/>
        <v>2144-</v>
      </c>
      <c r="B223" s="86">
        <v>2144</v>
      </c>
      <c r="C223" s="120" t="str">
        <f t="shared" si="45"/>
        <v/>
      </c>
      <c r="D223" s="86">
        <v>2144</v>
      </c>
      <c r="E223" s="120" t="str">
        <f t="shared" si="46"/>
        <v/>
      </c>
      <c r="F223" s="119">
        <v>135982.57983436121</v>
      </c>
      <c r="G223" s="117" t="s">
        <v>717</v>
      </c>
      <c r="H223" s="119">
        <v>141532.88921535554</v>
      </c>
      <c r="I223" s="117" t="s">
        <v>717</v>
      </c>
    </row>
    <row r="224" spans="1:9" ht="14.25" customHeight="1">
      <c r="A224" s="69" t="str">
        <f t="shared" si="71"/>
        <v>2145-</v>
      </c>
      <c r="B224" s="86">
        <v>2145</v>
      </c>
      <c r="C224" s="120" t="str">
        <f t="shared" si="45"/>
        <v/>
      </c>
      <c r="D224" s="86">
        <v>2145</v>
      </c>
      <c r="E224" s="120" t="str">
        <f t="shared" si="46"/>
        <v/>
      </c>
      <c r="F224" s="119">
        <v>191363.10310718132</v>
      </c>
      <c r="G224" s="117" t="s">
        <v>717</v>
      </c>
      <c r="H224" s="119">
        <v>199173.84200951524</v>
      </c>
      <c r="I224" s="117" t="s">
        <v>717</v>
      </c>
    </row>
    <row r="225" spans="1:9" ht="14.25" customHeight="1">
      <c r="A225" s="69" t="str">
        <f t="shared" si="71"/>
        <v>2146-</v>
      </c>
      <c r="B225" s="86">
        <v>2146</v>
      </c>
      <c r="C225" s="120" t="str">
        <f t="shared" si="45"/>
        <v/>
      </c>
      <c r="D225" s="86">
        <v>2146</v>
      </c>
      <c r="E225" s="120" t="str">
        <f t="shared" si="46"/>
        <v/>
      </c>
      <c r="F225" s="119">
        <v>1784150.9858830615</v>
      </c>
      <c r="G225" s="117" t="s">
        <v>717</v>
      </c>
      <c r="H225" s="119">
        <v>1856973.4751027781</v>
      </c>
      <c r="I225" s="117" t="s">
        <v>717</v>
      </c>
    </row>
    <row r="226" spans="1:9" ht="14.25" customHeight="1">
      <c r="A226" s="69" t="str">
        <f>CONCATENATE(B226,"-",E226)</f>
        <v>4230-</v>
      </c>
      <c r="B226" s="86">
        <v>4230</v>
      </c>
      <c r="C226" s="120" t="str">
        <f t="shared" si="45"/>
        <v/>
      </c>
      <c r="D226" s="86">
        <v>4230</v>
      </c>
      <c r="E226" s="120" t="str">
        <f t="shared" si="46"/>
        <v/>
      </c>
      <c r="F226" s="119">
        <v>0</v>
      </c>
      <c r="G226" s="117" t="s">
        <v>717</v>
      </c>
      <c r="H226" s="119">
        <v>0</v>
      </c>
      <c r="I226" s="117" t="s">
        <v>717</v>
      </c>
    </row>
    <row r="227" spans="1:9" ht="14.25" customHeight="1">
      <c r="A227" s="69" t="str">
        <f t="shared" ref="A227:A228" si="72">CONCATENATE(B227,"-",C227)</f>
        <v>2147-</v>
      </c>
      <c r="B227" s="86">
        <v>2147</v>
      </c>
      <c r="C227" s="120" t="str">
        <f t="shared" si="45"/>
        <v/>
      </c>
      <c r="D227" s="86">
        <v>2147</v>
      </c>
      <c r="E227" s="120" t="str">
        <f t="shared" si="46"/>
        <v/>
      </c>
      <c r="F227" s="119">
        <v>706035.46628019272</v>
      </c>
      <c r="G227" s="117" t="s">
        <v>717</v>
      </c>
      <c r="H227" s="119">
        <v>734853.24041407811</v>
      </c>
      <c r="I227" s="117" t="s">
        <v>717</v>
      </c>
    </row>
    <row r="228" spans="1:9" ht="14.25" customHeight="1">
      <c r="A228" s="69" t="str">
        <f t="shared" si="72"/>
        <v>3997-</v>
      </c>
      <c r="B228" s="86">
        <v>3997</v>
      </c>
      <c r="C228" s="120" t="str">
        <f t="shared" si="45"/>
        <v/>
      </c>
      <c r="D228" s="86">
        <v>3997</v>
      </c>
      <c r="E228" s="120" t="str">
        <f t="shared" si="46"/>
        <v/>
      </c>
      <c r="F228" s="119">
        <v>3200.4280727011837</v>
      </c>
      <c r="G228" s="117" t="s">
        <v>717</v>
      </c>
      <c r="H228" s="119">
        <v>3331.0577899542927</v>
      </c>
      <c r="I228" s="117" t="s">
        <v>717</v>
      </c>
    </row>
    <row r="229" spans="1:9" ht="14.25" customHeight="1">
      <c r="A229" s="69" t="str">
        <f>CONCATENATE(B229,"-",E229)</f>
        <v>3363-</v>
      </c>
      <c r="B229" s="86">
        <v>3363</v>
      </c>
      <c r="C229" s="120" t="str">
        <f t="shared" si="45"/>
        <v/>
      </c>
      <c r="D229" s="86">
        <v>3363</v>
      </c>
      <c r="E229" s="120" t="str">
        <f t="shared" si="46"/>
        <v/>
      </c>
      <c r="F229" s="119">
        <f>G229</f>
        <v>72865.12559883474</v>
      </c>
      <c r="G229" s="117">
        <v>72865.12559883474</v>
      </c>
      <c r="H229" s="119">
        <f>I229</f>
        <v>75839.212357970842</v>
      </c>
      <c r="I229" s="117">
        <v>75839.212357970842</v>
      </c>
    </row>
    <row r="230" spans="1:9" ht="14.25" customHeight="1">
      <c r="A230" s="69" t="str">
        <f>CONCATENATE(B230,"-",C230)</f>
        <v>2180-</v>
      </c>
      <c r="B230" s="86">
        <v>2180</v>
      </c>
      <c r="C230" s="120" t="str">
        <f t="shared" si="45"/>
        <v/>
      </c>
      <c r="D230" s="86">
        <v>2180</v>
      </c>
      <c r="E230" s="120" t="str">
        <f t="shared" si="46"/>
        <v/>
      </c>
      <c r="F230" s="119">
        <v>13397922.916342536</v>
      </c>
      <c r="G230" s="117" t="s">
        <v>717</v>
      </c>
      <c r="H230" s="119">
        <v>13944776.912927944</v>
      </c>
      <c r="I230" s="117" t="s">
        <v>717</v>
      </c>
    </row>
    <row r="231" spans="1:9" ht="14.25" customHeight="1">
      <c r="A231" s="69" t="str">
        <f t="shared" ref="A231:A238" si="73">CONCATENATE(B231,"-",E231)</f>
        <v>3451-</v>
      </c>
      <c r="B231" s="86">
        <v>3451</v>
      </c>
      <c r="C231" s="120" t="str">
        <f t="shared" si="45"/>
        <v/>
      </c>
      <c r="D231" s="86">
        <v>3451</v>
      </c>
      <c r="E231" s="120" t="str">
        <f t="shared" si="46"/>
        <v/>
      </c>
      <c r="F231" s="119">
        <v>0</v>
      </c>
      <c r="G231" s="117" t="s">
        <v>717</v>
      </c>
      <c r="H231" s="119">
        <v>0</v>
      </c>
      <c r="I231" s="117" t="s">
        <v>717</v>
      </c>
    </row>
    <row r="232" spans="1:9" ht="14.25" customHeight="1">
      <c r="A232" s="69" t="str">
        <f t="shared" si="73"/>
        <v>3991-</v>
      </c>
      <c r="B232" s="86">
        <v>3991</v>
      </c>
      <c r="C232" s="120" t="str">
        <f t="shared" si="45"/>
        <v/>
      </c>
      <c r="D232" s="86">
        <v>3991</v>
      </c>
      <c r="E232" s="120" t="str">
        <f t="shared" si="46"/>
        <v/>
      </c>
      <c r="F232" s="119">
        <v>0</v>
      </c>
      <c r="G232" s="117">
        <v>0</v>
      </c>
      <c r="H232" s="119">
        <v>0</v>
      </c>
      <c r="I232" s="117">
        <v>0</v>
      </c>
    </row>
    <row r="233" spans="1:9" ht="14.25" customHeight="1">
      <c r="A233" s="69" t="str">
        <f t="shared" si="73"/>
        <v>4400-</v>
      </c>
      <c r="B233" s="86">
        <v>4400</v>
      </c>
      <c r="C233" s="120" t="str">
        <f t="shared" si="45"/>
        <v/>
      </c>
      <c r="D233" s="86">
        <v>4400</v>
      </c>
      <c r="E233" s="120" t="str">
        <f t="shared" si="46"/>
        <v/>
      </c>
      <c r="F233" s="119">
        <v>0</v>
      </c>
      <c r="G233" s="117">
        <v>0</v>
      </c>
      <c r="H233" s="119">
        <v>0</v>
      </c>
      <c r="I233" s="117">
        <v>0</v>
      </c>
    </row>
    <row r="234" spans="1:9" ht="14.25" customHeight="1">
      <c r="A234" s="69" t="str">
        <f t="shared" si="73"/>
        <v>4534-</v>
      </c>
      <c r="B234" s="86">
        <v>4534</v>
      </c>
      <c r="C234" s="120" t="str">
        <f t="shared" si="45"/>
        <v/>
      </c>
      <c r="D234" s="86">
        <v>4534</v>
      </c>
      <c r="E234" s="120" t="str">
        <f t="shared" si="46"/>
        <v/>
      </c>
      <c r="F234" s="119">
        <v>0</v>
      </c>
      <c r="G234" s="117">
        <v>0</v>
      </c>
      <c r="H234" s="119">
        <v>0</v>
      </c>
      <c r="I234" s="117">
        <v>0</v>
      </c>
    </row>
    <row r="235" spans="1:9" ht="14.25" customHeight="1">
      <c r="A235" s="69" t="str">
        <f t="shared" si="73"/>
        <v>4604-</v>
      </c>
      <c r="B235" s="86">
        <v>4604</v>
      </c>
      <c r="C235" s="120" t="str">
        <f t="shared" si="45"/>
        <v/>
      </c>
      <c r="D235" s="86">
        <v>4604</v>
      </c>
      <c r="E235" s="120" t="str">
        <f t="shared" si="46"/>
        <v/>
      </c>
      <c r="F235" s="119">
        <v>0</v>
      </c>
      <c r="G235" s="117">
        <v>0</v>
      </c>
      <c r="H235" s="119">
        <v>0</v>
      </c>
      <c r="I235" s="117">
        <v>0</v>
      </c>
    </row>
    <row r="236" spans="1:9" ht="14.25" customHeight="1">
      <c r="A236" s="69" t="str">
        <f t="shared" si="73"/>
        <v>4720-</v>
      </c>
      <c r="B236" s="86">
        <v>4720</v>
      </c>
      <c r="C236" s="120" t="str">
        <f t="shared" si="45"/>
        <v/>
      </c>
      <c r="D236" s="86">
        <v>4720</v>
      </c>
      <c r="E236" s="120" t="str">
        <f t="shared" si="46"/>
        <v/>
      </c>
      <c r="F236" s="119">
        <v>0</v>
      </c>
      <c r="G236" s="117">
        <v>0</v>
      </c>
      <c r="H236" s="119">
        <v>0</v>
      </c>
      <c r="I236" s="117">
        <v>0</v>
      </c>
    </row>
    <row r="237" spans="1:9" ht="14.25" customHeight="1">
      <c r="A237" s="69" t="str">
        <f t="shared" si="73"/>
        <v>5060-</v>
      </c>
      <c r="B237" s="86">
        <v>5060</v>
      </c>
      <c r="C237" s="120" t="str">
        <f t="shared" si="45"/>
        <v/>
      </c>
      <c r="D237" s="86">
        <v>5060</v>
      </c>
      <c r="E237" s="120" t="str">
        <f t="shared" si="46"/>
        <v/>
      </c>
      <c r="F237" s="119">
        <v>0</v>
      </c>
      <c r="G237" s="117">
        <v>0</v>
      </c>
      <c r="H237" s="119">
        <v>0</v>
      </c>
      <c r="I237" s="117">
        <v>0</v>
      </c>
    </row>
    <row r="238" spans="1:9" ht="14.25" customHeight="1">
      <c r="A238" s="69" t="str">
        <f t="shared" si="73"/>
        <v>5218-</v>
      </c>
      <c r="B238" s="86">
        <v>5218</v>
      </c>
      <c r="C238" s="120" t="str">
        <f t="shared" si="45"/>
        <v/>
      </c>
      <c r="D238" s="86">
        <v>5218</v>
      </c>
      <c r="E238" s="120" t="str">
        <f t="shared" si="46"/>
        <v/>
      </c>
      <c r="F238" s="119">
        <v>0</v>
      </c>
      <c r="G238" s="117">
        <v>0</v>
      </c>
      <c r="H238" s="119">
        <v>0</v>
      </c>
      <c r="I238" s="117">
        <v>0</v>
      </c>
    </row>
    <row r="239" spans="1:9" ht="14.25" customHeight="1">
      <c r="A239" s="69" t="str">
        <f t="shared" ref="A239:A240" si="74">CONCATENATE(B239,"-",C239)</f>
        <v>2181-</v>
      </c>
      <c r="B239" s="86">
        <v>2181</v>
      </c>
      <c r="C239" s="120" t="str">
        <f t="shared" si="45"/>
        <v/>
      </c>
      <c r="D239" s="86">
        <v>2181</v>
      </c>
      <c r="E239" s="120" t="str">
        <f t="shared" si="46"/>
        <v/>
      </c>
      <c r="F239" s="119">
        <v>1005534.6798498554</v>
      </c>
      <c r="G239" s="117" t="s">
        <v>717</v>
      </c>
      <c r="H239" s="119">
        <v>1046576.9116804616</v>
      </c>
      <c r="I239" s="117" t="s">
        <v>717</v>
      </c>
    </row>
    <row r="240" spans="1:9" ht="14.25" customHeight="1">
      <c r="A240" s="69" t="str">
        <f t="shared" si="74"/>
        <v>2182-</v>
      </c>
      <c r="B240" s="86">
        <v>2182</v>
      </c>
      <c r="C240" s="120" t="str">
        <f t="shared" si="45"/>
        <v/>
      </c>
      <c r="D240" s="86">
        <v>2182</v>
      </c>
      <c r="E240" s="120" t="str">
        <f t="shared" si="46"/>
        <v/>
      </c>
      <c r="F240" s="119">
        <v>2942939.9092290909</v>
      </c>
      <c r="G240" s="117" t="s">
        <v>717</v>
      </c>
      <c r="H240" s="119">
        <v>3063059.9055241556</v>
      </c>
      <c r="I240" s="117" t="s">
        <v>717</v>
      </c>
    </row>
    <row r="241" spans="1:9" ht="14.25" customHeight="1">
      <c r="A241" s="69" t="str">
        <f t="shared" ref="A241:A243" si="75">CONCATENATE(B241,"-",E241)</f>
        <v>3490-</v>
      </c>
      <c r="B241" s="86">
        <v>3490</v>
      </c>
      <c r="C241" s="120" t="str">
        <f t="shared" si="45"/>
        <v/>
      </c>
      <c r="D241" s="86">
        <v>3490</v>
      </c>
      <c r="E241" s="120" t="str">
        <f t="shared" si="46"/>
        <v/>
      </c>
      <c r="F241" s="119">
        <v>0</v>
      </c>
      <c r="G241" s="117">
        <v>0</v>
      </c>
      <c r="H241" s="119">
        <v>0</v>
      </c>
      <c r="I241" s="117">
        <v>0</v>
      </c>
    </row>
    <row r="242" spans="1:9" ht="14.25" customHeight="1">
      <c r="A242" s="69" t="str">
        <f t="shared" si="75"/>
        <v>4216-</v>
      </c>
      <c r="B242" s="86">
        <v>4216</v>
      </c>
      <c r="C242" s="120" t="str">
        <f t="shared" si="45"/>
        <v/>
      </c>
      <c r="D242" s="86">
        <v>4216</v>
      </c>
      <c r="E242" s="120" t="str">
        <f t="shared" si="46"/>
        <v/>
      </c>
      <c r="F242" s="119">
        <v>0</v>
      </c>
      <c r="G242" s="117">
        <v>0</v>
      </c>
      <c r="H242" s="119">
        <v>0</v>
      </c>
      <c r="I242" s="117">
        <v>0</v>
      </c>
    </row>
    <row r="243" spans="1:9" ht="14.25" customHeight="1">
      <c r="A243" s="69" t="str">
        <f t="shared" si="75"/>
        <v>4822-</v>
      </c>
      <c r="B243" s="86">
        <v>4822</v>
      </c>
      <c r="C243" s="120" t="str">
        <f t="shared" si="45"/>
        <v/>
      </c>
      <c r="D243" s="86">
        <v>4822</v>
      </c>
      <c r="E243" s="120" t="str">
        <f t="shared" si="46"/>
        <v/>
      </c>
      <c r="F243" s="119">
        <v>0</v>
      </c>
      <c r="G243" s="117">
        <v>0</v>
      </c>
      <c r="H243" s="119">
        <v>0</v>
      </c>
      <c r="I243" s="117">
        <v>0</v>
      </c>
    </row>
    <row r="244" spans="1:9" ht="14.25" customHeight="1">
      <c r="A244" s="69" t="str">
        <f>CONCATENATE(B244,"-",C244)</f>
        <v>2183-</v>
      </c>
      <c r="B244" s="86">
        <v>2183</v>
      </c>
      <c r="C244" s="120" t="str">
        <f t="shared" si="45"/>
        <v/>
      </c>
      <c r="D244" s="86">
        <v>2183</v>
      </c>
      <c r="E244" s="120" t="str">
        <f t="shared" si="46"/>
        <v/>
      </c>
      <c r="F244" s="119">
        <v>3390726.2855492132</v>
      </c>
      <c r="G244" s="117" t="s">
        <v>717</v>
      </c>
      <c r="H244" s="119">
        <v>3529123.2767961198</v>
      </c>
      <c r="I244" s="117" t="s">
        <v>717</v>
      </c>
    </row>
    <row r="245" spans="1:9" ht="14.25" customHeight="1">
      <c r="A245" s="69" t="str">
        <f t="shared" ref="A245:A248" si="76">CONCATENATE(B245,"-",E245)</f>
        <v>3553-</v>
      </c>
      <c r="B245" s="86">
        <v>3553</v>
      </c>
      <c r="C245" s="120" t="str">
        <f t="shared" si="45"/>
        <v/>
      </c>
      <c r="D245" s="86">
        <v>3553</v>
      </c>
      <c r="E245" s="120" t="str">
        <f t="shared" si="46"/>
        <v/>
      </c>
      <c r="F245" s="119">
        <f>G245</f>
        <v>14.610448924868461</v>
      </c>
      <c r="G245" s="117">
        <v>14.610448924868461</v>
      </c>
      <c r="H245" s="119">
        <f>I245</f>
        <v>15.206793778944723</v>
      </c>
      <c r="I245" s="117">
        <v>15.206793778944723</v>
      </c>
    </row>
    <row r="246" spans="1:9" ht="14.25" customHeight="1">
      <c r="A246" s="69" t="str">
        <f t="shared" si="76"/>
        <v>4601-</v>
      </c>
      <c r="B246" s="86">
        <v>4601</v>
      </c>
      <c r="C246" s="120" t="str">
        <f t="shared" si="45"/>
        <v/>
      </c>
      <c r="D246" s="86">
        <v>4601</v>
      </c>
      <c r="E246" s="120" t="str">
        <f t="shared" si="46"/>
        <v/>
      </c>
      <c r="F246" s="119">
        <v>0</v>
      </c>
      <c r="G246" s="117">
        <v>0</v>
      </c>
      <c r="H246" s="119">
        <v>0</v>
      </c>
      <c r="I246" s="117">
        <v>0</v>
      </c>
    </row>
    <row r="247" spans="1:9" ht="14.25" customHeight="1">
      <c r="A247" s="69" t="str">
        <f t="shared" si="76"/>
        <v>4667-</v>
      </c>
      <c r="B247" s="86">
        <v>4667</v>
      </c>
      <c r="C247" s="120" t="str">
        <f t="shared" si="45"/>
        <v/>
      </c>
      <c r="D247" s="86">
        <v>4667</v>
      </c>
      <c r="E247" s="120" t="str">
        <f t="shared" si="46"/>
        <v/>
      </c>
      <c r="F247" s="119">
        <v>0</v>
      </c>
      <c r="G247" s="117">
        <v>0</v>
      </c>
      <c r="H247" s="119">
        <v>0</v>
      </c>
      <c r="I247" s="117">
        <v>0</v>
      </c>
    </row>
    <row r="248" spans="1:9" ht="14.25" customHeight="1">
      <c r="A248" s="69" t="str">
        <f t="shared" si="76"/>
        <v>4740-</v>
      </c>
      <c r="B248" s="86">
        <v>4740</v>
      </c>
      <c r="C248" s="120" t="str">
        <f t="shared" si="45"/>
        <v/>
      </c>
      <c r="D248" s="86">
        <v>4740</v>
      </c>
      <c r="E248" s="120" t="str">
        <f t="shared" si="46"/>
        <v/>
      </c>
      <c r="F248" s="119">
        <f>G248</f>
        <v>425458.19748099189</v>
      </c>
      <c r="G248" s="117">
        <v>425458.19748099189</v>
      </c>
      <c r="H248" s="119">
        <f>I248</f>
        <v>442823.83819450176</v>
      </c>
      <c r="I248" s="117">
        <v>442823.83819450176</v>
      </c>
    </row>
    <row r="249" spans="1:9" ht="14.25" customHeight="1">
      <c r="A249" s="69" t="str">
        <f t="shared" ref="A249:A250" si="77">CONCATENATE(B249,"-",C249)</f>
        <v>2185-</v>
      </c>
      <c r="B249" s="86">
        <v>2185</v>
      </c>
      <c r="C249" s="120" t="str">
        <f t="shared" si="45"/>
        <v/>
      </c>
      <c r="D249" s="86">
        <v>2185</v>
      </c>
      <c r="E249" s="120" t="str">
        <f t="shared" si="46"/>
        <v/>
      </c>
      <c r="F249" s="119">
        <v>1805649.1532866494</v>
      </c>
      <c r="G249" s="117" t="s">
        <v>717</v>
      </c>
      <c r="H249" s="119">
        <v>1879349.1187269208</v>
      </c>
      <c r="I249" s="117" t="s">
        <v>717</v>
      </c>
    </row>
    <row r="250" spans="1:9" ht="14.25" customHeight="1">
      <c r="A250" s="69" t="str">
        <f t="shared" si="77"/>
        <v>2186-</v>
      </c>
      <c r="B250" s="86">
        <v>2186</v>
      </c>
      <c r="C250" s="120" t="str">
        <f t="shared" si="45"/>
        <v/>
      </c>
      <c r="D250" s="86">
        <v>2186</v>
      </c>
      <c r="E250" s="120" t="str">
        <f t="shared" si="46"/>
        <v/>
      </c>
      <c r="F250" s="119">
        <v>927.40988401603295</v>
      </c>
      <c r="G250" s="117" t="s">
        <v>717</v>
      </c>
      <c r="H250" s="119">
        <v>965.26334866974855</v>
      </c>
      <c r="I250" s="117" t="s">
        <v>717</v>
      </c>
    </row>
    <row r="251" spans="1:9" ht="14.25" customHeight="1">
      <c r="A251" s="69" t="str">
        <f>CONCATENATE(B251,"-",E251)</f>
        <v>4592-</v>
      </c>
      <c r="B251" s="86">
        <v>4592</v>
      </c>
      <c r="C251" s="120" t="str">
        <f t="shared" si="45"/>
        <v/>
      </c>
      <c r="D251" s="86">
        <v>4592</v>
      </c>
      <c r="E251" s="120" t="str">
        <f t="shared" si="46"/>
        <v/>
      </c>
      <c r="F251" s="119">
        <f>G251</f>
        <v>295070.67920283193</v>
      </c>
      <c r="G251" s="117">
        <v>295070.67920283193</v>
      </c>
      <c r="H251" s="119">
        <f>I251</f>
        <v>307114.38039478427</v>
      </c>
      <c r="I251" s="117">
        <v>307114.38039478427</v>
      </c>
    </row>
    <row r="252" spans="1:9" ht="14.25" customHeight="1">
      <c r="A252" s="69" t="str">
        <f>CONCATENATE(B252,"-",C252)</f>
        <v>2187-</v>
      </c>
      <c r="B252" s="86">
        <v>2187</v>
      </c>
      <c r="C252" s="120" t="str">
        <f t="shared" si="45"/>
        <v/>
      </c>
      <c r="D252" s="86">
        <v>2187</v>
      </c>
      <c r="E252" s="120" t="str">
        <f t="shared" si="46"/>
        <v/>
      </c>
      <c r="F252" s="119">
        <v>2913886.5976657202</v>
      </c>
      <c r="G252" s="117" t="s">
        <v>717</v>
      </c>
      <c r="H252" s="119">
        <v>3032820.7445092187</v>
      </c>
      <c r="I252" s="117" t="s">
        <v>717</v>
      </c>
    </row>
    <row r="253" spans="1:9" ht="14.25" customHeight="1">
      <c r="A253" s="69" t="str">
        <f>CONCATENATE(B253,"-",E253)</f>
        <v>3580-</v>
      </c>
      <c r="B253" s="86">
        <v>3580</v>
      </c>
      <c r="C253" s="120" t="str">
        <f t="shared" si="45"/>
        <v/>
      </c>
      <c r="D253" s="86">
        <v>3580</v>
      </c>
      <c r="E253" s="120" t="str">
        <f t="shared" si="46"/>
        <v/>
      </c>
      <c r="F253" s="119">
        <v>0</v>
      </c>
      <c r="G253" s="117">
        <v>0</v>
      </c>
      <c r="H253" s="119">
        <v>0</v>
      </c>
      <c r="I253" s="117">
        <v>0</v>
      </c>
    </row>
    <row r="254" spans="1:9" ht="14.25" customHeight="1">
      <c r="A254" s="69" t="str">
        <f t="shared" ref="A254:A255" si="78">CONCATENATE(B254,"-",C254)</f>
        <v>2188-</v>
      </c>
      <c r="B254" s="86">
        <v>2188</v>
      </c>
      <c r="C254" s="120" t="str">
        <f t="shared" si="45"/>
        <v/>
      </c>
      <c r="D254" s="86">
        <v>2188</v>
      </c>
      <c r="E254" s="120" t="str">
        <f t="shared" si="46"/>
        <v/>
      </c>
      <c r="F254" s="119">
        <v>183450.53219544541</v>
      </c>
      <c r="G254" s="117" t="s">
        <v>717</v>
      </c>
      <c r="H254" s="119">
        <v>190938.30901974931</v>
      </c>
      <c r="I254" s="117" t="s">
        <v>717</v>
      </c>
    </row>
    <row r="255" spans="1:9" ht="14.25" customHeight="1">
      <c r="A255" s="69" t="str">
        <f t="shared" si="78"/>
        <v>2190-</v>
      </c>
      <c r="B255" s="86">
        <v>2190</v>
      </c>
      <c r="C255" s="120" t="str">
        <f t="shared" si="45"/>
        <v/>
      </c>
      <c r="D255" s="86">
        <v>2190</v>
      </c>
      <c r="E255" s="120" t="str">
        <f t="shared" si="46"/>
        <v/>
      </c>
      <c r="F255" s="119">
        <v>884410.31436877395</v>
      </c>
      <c r="G255" s="117" t="s">
        <v>717</v>
      </c>
      <c r="H255" s="119">
        <v>920508.69454709126</v>
      </c>
      <c r="I255" s="117" t="s">
        <v>717</v>
      </c>
    </row>
    <row r="256" spans="1:9" ht="14.25" customHeight="1">
      <c r="A256" s="69" t="str">
        <f t="shared" ref="A256:A257" si="79">CONCATENATE(B256,"-",E256)</f>
        <v>3461-</v>
      </c>
      <c r="B256" s="86">
        <v>3461</v>
      </c>
      <c r="C256" s="120" t="str">
        <f t="shared" si="45"/>
        <v/>
      </c>
      <c r="D256" s="86">
        <v>3461</v>
      </c>
      <c r="E256" s="120" t="str">
        <f t="shared" si="46"/>
        <v/>
      </c>
      <c r="F256" s="119">
        <v>0</v>
      </c>
      <c r="G256" s="117">
        <v>0</v>
      </c>
      <c r="H256" s="119">
        <v>0</v>
      </c>
      <c r="I256" s="117">
        <v>0</v>
      </c>
    </row>
    <row r="257" spans="1:9" ht="14.25" customHeight="1">
      <c r="A257" s="69" t="str">
        <f t="shared" si="79"/>
        <v>5298-</v>
      </c>
      <c r="B257" s="86">
        <v>5298</v>
      </c>
      <c r="C257" s="120" t="str">
        <f t="shared" si="45"/>
        <v/>
      </c>
      <c r="D257" s="86">
        <v>5298</v>
      </c>
      <c r="E257" s="120" t="str">
        <f t="shared" si="46"/>
        <v/>
      </c>
      <c r="F257" s="119">
        <v>0</v>
      </c>
      <c r="G257" s="117">
        <v>0</v>
      </c>
      <c r="H257" s="119">
        <v>0</v>
      </c>
      <c r="I257" s="117">
        <v>0</v>
      </c>
    </row>
    <row r="258" spans="1:9" ht="14.25" customHeight="1">
      <c r="A258" s="69" t="str">
        <f t="shared" ref="A258:A271" si="80">CONCATENATE(B258,"-",C258)</f>
        <v>2191-</v>
      </c>
      <c r="B258" s="86">
        <v>2191</v>
      </c>
      <c r="C258" s="120" t="str">
        <f t="shared" si="45"/>
        <v/>
      </c>
      <c r="D258" s="86">
        <v>2191</v>
      </c>
      <c r="E258" s="120" t="str">
        <f t="shared" si="46"/>
        <v/>
      </c>
      <c r="F258" s="119">
        <v>986974.98636631237</v>
      </c>
      <c r="G258" s="117" t="s">
        <v>717</v>
      </c>
      <c r="H258" s="119">
        <v>1027259.6796873863</v>
      </c>
      <c r="I258" s="117" t="s">
        <v>717</v>
      </c>
    </row>
    <row r="259" spans="1:9" ht="14.25" customHeight="1">
      <c r="A259" s="69" t="str">
        <f t="shared" si="80"/>
        <v>2192-</v>
      </c>
      <c r="B259" s="86">
        <v>2192</v>
      </c>
      <c r="C259" s="120" t="str">
        <f t="shared" si="45"/>
        <v/>
      </c>
      <c r="D259" s="86">
        <v>2192</v>
      </c>
      <c r="E259" s="120" t="str">
        <f t="shared" si="46"/>
        <v/>
      </c>
      <c r="F259" s="119">
        <v>105235.47899957981</v>
      </c>
      <c r="G259" s="117" t="s">
        <v>717</v>
      </c>
      <c r="H259" s="119">
        <v>109530.80467303203</v>
      </c>
      <c r="I259" s="117" t="s">
        <v>717</v>
      </c>
    </row>
    <row r="260" spans="1:9" ht="14.25" customHeight="1">
      <c r="A260" s="69" t="str">
        <f t="shared" si="80"/>
        <v>2193-</v>
      </c>
      <c r="B260" s="86">
        <v>2193</v>
      </c>
      <c r="C260" s="120" t="str">
        <f t="shared" si="45"/>
        <v/>
      </c>
      <c r="D260" s="86">
        <v>2193</v>
      </c>
      <c r="E260" s="120" t="str">
        <f t="shared" si="46"/>
        <v/>
      </c>
      <c r="F260" s="119">
        <v>94631.269162963828</v>
      </c>
      <c r="G260" s="117" t="s">
        <v>717</v>
      </c>
      <c r="H260" s="119">
        <v>98493.769945125619</v>
      </c>
      <c r="I260" s="117" t="s">
        <v>717</v>
      </c>
    </row>
    <row r="261" spans="1:9" ht="14.25" customHeight="1">
      <c r="A261" s="69" t="str">
        <f t="shared" si="80"/>
        <v>2195-</v>
      </c>
      <c r="B261" s="86">
        <v>2195</v>
      </c>
      <c r="C261" s="120" t="str">
        <f t="shared" si="45"/>
        <v/>
      </c>
      <c r="D261" s="86">
        <v>2195</v>
      </c>
      <c r="E261" s="120" t="str">
        <f t="shared" si="46"/>
        <v/>
      </c>
      <c r="F261" s="119">
        <v>85122.290576234882</v>
      </c>
      <c r="G261" s="117" t="s">
        <v>717</v>
      </c>
      <c r="H261" s="119">
        <v>88596.669783428137</v>
      </c>
      <c r="I261" s="117" t="s">
        <v>717</v>
      </c>
    </row>
    <row r="262" spans="1:9" ht="14.25" customHeight="1">
      <c r="A262" s="69" t="str">
        <f t="shared" si="80"/>
        <v>2197-</v>
      </c>
      <c r="B262" s="86">
        <v>2197</v>
      </c>
      <c r="C262" s="120" t="str">
        <f t="shared" si="45"/>
        <v/>
      </c>
      <c r="D262" s="86">
        <v>2197</v>
      </c>
      <c r="E262" s="120" t="str">
        <f t="shared" si="46"/>
        <v/>
      </c>
      <c r="F262" s="119">
        <v>653596.14886721398</v>
      </c>
      <c r="G262" s="117" t="s">
        <v>717</v>
      </c>
      <c r="H262" s="119">
        <v>680273.54269852873</v>
      </c>
      <c r="I262" s="117" t="s">
        <v>717</v>
      </c>
    </row>
    <row r="263" spans="1:9" ht="14.25" customHeight="1">
      <c r="A263" s="69" t="str">
        <f t="shared" si="80"/>
        <v>2198-</v>
      </c>
      <c r="B263" s="86">
        <v>2198</v>
      </c>
      <c r="C263" s="120" t="str">
        <f t="shared" si="45"/>
        <v/>
      </c>
      <c r="D263" s="86">
        <v>2198</v>
      </c>
      <c r="E263" s="120" t="str">
        <f t="shared" si="46"/>
        <v/>
      </c>
      <c r="F263" s="119">
        <v>244258.09764944058</v>
      </c>
      <c r="G263" s="117" t="s">
        <v>717</v>
      </c>
      <c r="H263" s="119">
        <v>254227.8159208463</v>
      </c>
      <c r="I263" s="117" t="s">
        <v>717</v>
      </c>
    </row>
    <row r="264" spans="1:9" ht="14.25" customHeight="1">
      <c r="A264" s="69" t="str">
        <f t="shared" si="80"/>
        <v>2199-</v>
      </c>
      <c r="B264" s="86">
        <v>2199</v>
      </c>
      <c r="C264" s="120" t="str">
        <f t="shared" si="45"/>
        <v/>
      </c>
      <c r="D264" s="86">
        <v>2199</v>
      </c>
      <c r="E264" s="120" t="str">
        <f t="shared" si="46"/>
        <v/>
      </c>
      <c r="F264" s="119">
        <v>164287.23662568087</v>
      </c>
      <c r="G264" s="117" t="s">
        <v>717</v>
      </c>
      <c r="H264" s="119">
        <v>170992.83812060661</v>
      </c>
      <c r="I264" s="117" t="s">
        <v>717</v>
      </c>
    </row>
    <row r="265" spans="1:9" ht="14.25" customHeight="1">
      <c r="A265" s="69" t="str">
        <f t="shared" si="80"/>
        <v>2201-</v>
      </c>
      <c r="B265" s="86">
        <v>2201</v>
      </c>
      <c r="C265" s="120" t="str">
        <f t="shared" si="45"/>
        <v/>
      </c>
      <c r="D265" s="86">
        <v>2201</v>
      </c>
      <c r="E265" s="120" t="str">
        <f t="shared" si="46"/>
        <v/>
      </c>
      <c r="F265" s="119">
        <v>58385.547143021686</v>
      </c>
      <c r="G265" s="117" t="s">
        <v>717</v>
      </c>
      <c r="H265" s="119">
        <v>60768.630699879708</v>
      </c>
      <c r="I265" s="117" t="s">
        <v>717</v>
      </c>
    </row>
    <row r="266" spans="1:9" ht="14.25" customHeight="1">
      <c r="A266" s="69" t="str">
        <f t="shared" si="80"/>
        <v>2202-</v>
      </c>
      <c r="B266" s="86">
        <v>2202</v>
      </c>
      <c r="C266" s="120" t="str">
        <f t="shared" si="45"/>
        <v/>
      </c>
      <c r="D266" s="86">
        <v>2202</v>
      </c>
      <c r="E266" s="120" t="str">
        <f t="shared" si="46"/>
        <v/>
      </c>
      <c r="F266" s="119">
        <v>118538.90959127813</v>
      </c>
      <c r="G266" s="117" t="s">
        <v>717</v>
      </c>
      <c r="H266" s="119">
        <v>123377.23243173846</v>
      </c>
      <c r="I266" s="117" t="s">
        <v>717</v>
      </c>
    </row>
    <row r="267" spans="1:9" ht="14.25" customHeight="1">
      <c r="A267" s="69" t="str">
        <f t="shared" si="80"/>
        <v>2203-</v>
      </c>
      <c r="B267" s="86">
        <v>2203</v>
      </c>
      <c r="C267" s="120" t="str">
        <f t="shared" si="45"/>
        <v/>
      </c>
      <c r="D267" s="86">
        <v>2203</v>
      </c>
      <c r="E267" s="120" t="str">
        <f t="shared" si="46"/>
        <v/>
      </c>
      <c r="F267" s="119">
        <v>89043.202185938891</v>
      </c>
      <c r="G267" s="117" t="s">
        <v>717</v>
      </c>
      <c r="H267" s="119">
        <v>92677.618601691502</v>
      </c>
      <c r="I267" s="117" t="s">
        <v>717</v>
      </c>
    </row>
    <row r="268" spans="1:9" ht="14.25" customHeight="1">
      <c r="A268" s="69" t="str">
        <f t="shared" si="80"/>
        <v>2204-</v>
      </c>
      <c r="B268" s="86">
        <v>2204</v>
      </c>
      <c r="C268" s="120" t="str">
        <f t="shared" si="45"/>
        <v/>
      </c>
      <c r="D268" s="86">
        <v>2204</v>
      </c>
      <c r="E268" s="120" t="str">
        <f t="shared" si="46"/>
        <v/>
      </c>
      <c r="F268" s="119">
        <v>424999.85073527275</v>
      </c>
      <c r="G268" s="117" t="s">
        <v>717</v>
      </c>
      <c r="H268" s="119">
        <v>442346.78341834503</v>
      </c>
      <c r="I268" s="117" t="s">
        <v>717</v>
      </c>
    </row>
    <row r="269" spans="1:9" ht="14.25" customHeight="1">
      <c r="A269" s="69" t="str">
        <f t="shared" si="80"/>
        <v>2205-</v>
      </c>
      <c r="B269" s="86">
        <v>2205</v>
      </c>
      <c r="C269" s="120" t="str">
        <f t="shared" si="45"/>
        <v/>
      </c>
      <c r="D269" s="86">
        <v>2205</v>
      </c>
      <c r="E269" s="120" t="str">
        <f t="shared" si="46"/>
        <v/>
      </c>
      <c r="F269" s="119">
        <v>485494.26687719714</v>
      </c>
      <c r="G269" s="117" t="s">
        <v>717</v>
      </c>
      <c r="H269" s="119">
        <v>505310.35940279701</v>
      </c>
      <c r="I269" s="117" t="s">
        <v>717</v>
      </c>
    </row>
    <row r="270" spans="1:9" ht="14.25" customHeight="1">
      <c r="A270" s="69" t="str">
        <f t="shared" si="80"/>
        <v>2206-</v>
      </c>
      <c r="B270" s="86">
        <v>2206</v>
      </c>
      <c r="C270" s="120" t="str">
        <f t="shared" si="45"/>
        <v/>
      </c>
      <c r="D270" s="86">
        <v>2206</v>
      </c>
      <c r="E270" s="120" t="str">
        <f t="shared" si="46"/>
        <v/>
      </c>
      <c r="F270" s="119">
        <v>1601818.9031516665</v>
      </c>
      <c r="G270" s="117" t="s">
        <v>717</v>
      </c>
      <c r="H270" s="119">
        <v>1667199.2665456121</v>
      </c>
      <c r="I270" s="117" t="s">
        <v>717</v>
      </c>
    </row>
    <row r="271" spans="1:9" ht="14.25" customHeight="1">
      <c r="A271" s="69" t="str">
        <f t="shared" si="80"/>
        <v>2207-</v>
      </c>
      <c r="B271" s="86">
        <v>2207</v>
      </c>
      <c r="C271" s="120" t="str">
        <f t="shared" si="45"/>
        <v/>
      </c>
      <c r="D271" s="86">
        <v>2207</v>
      </c>
      <c r="E271" s="120" t="str">
        <f t="shared" si="46"/>
        <v/>
      </c>
      <c r="F271" s="119">
        <v>800138.81652161223</v>
      </c>
      <c r="G271" s="117" t="s">
        <v>717</v>
      </c>
      <c r="H271" s="119">
        <v>832797.54372657591</v>
      </c>
      <c r="I271" s="117" t="s">
        <v>717</v>
      </c>
    </row>
    <row r="272" spans="1:9" ht="14.25" customHeight="1">
      <c r="A272" s="69" t="str">
        <f>CONCATENATE(B272,"-",E272)</f>
        <v>4202-</v>
      </c>
      <c r="B272" s="86">
        <v>4202</v>
      </c>
      <c r="C272" s="120" t="str">
        <f t="shared" si="45"/>
        <v/>
      </c>
      <c r="D272" s="86">
        <v>4202</v>
      </c>
      <c r="E272" s="120" t="str">
        <f t="shared" si="46"/>
        <v/>
      </c>
      <c r="F272" s="119">
        <f>G272</f>
        <v>78945.030968749576</v>
      </c>
      <c r="G272" s="117">
        <v>78945.030968749576</v>
      </c>
      <c r="H272" s="119">
        <f>I272</f>
        <v>82167.277130739356</v>
      </c>
      <c r="I272" s="117">
        <v>82167.277130739356</v>
      </c>
    </row>
    <row r="273" spans="1:9" ht="14.25" customHeight="1">
      <c r="A273" s="69" t="str">
        <f t="shared" ref="A273:A278" si="81">CONCATENATE(B273,"-",C273)</f>
        <v>2208-</v>
      </c>
      <c r="B273" s="86">
        <v>2208</v>
      </c>
      <c r="C273" s="120" t="str">
        <f t="shared" si="45"/>
        <v/>
      </c>
      <c r="D273" s="86">
        <v>2208</v>
      </c>
      <c r="E273" s="120" t="str">
        <f t="shared" si="46"/>
        <v/>
      </c>
      <c r="F273" s="119">
        <v>219890.44748205441</v>
      </c>
      <c r="G273" s="117" t="s">
        <v>717</v>
      </c>
      <c r="H273" s="119">
        <v>228865.56778744436</v>
      </c>
      <c r="I273" s="117" t="s">
        <v>717</v>
      </c>
    </row>
    <row r="274" spans="1:9" ht="14.25" customHeight="1">
      <c r="A274" s="69" t="str">
        <f t="shared" si="81"/>
        <v>2209-</v>
      </c>
      <c r="B274" s="86">
        <v>2209</v>
      </c>
      <c r="C274" s="120" t="str">
        <f t="shared" si="45"/>
        <v/>
      </c>
      <c r="D274" s="86">
        <v>2209</v>
      </c>
      <c r="E274" s="120" t="str">
        <f t="shared" si="46"/>
        <v/>
      </c>
      <c r="F274" s="119">
        <v>189908.52438235414</v>
      </c>
      <c r="G274" s="117" t="s">
        <v>717</v>
      </c>
      <c r="H274" s="119">
        <v>197659.89272449104</v>
      </c>
      <c r="I274" s="117" t="s">
        <v>717</v>
      </c>
    </row>
    <row r="275" spans="1:9" ht="14.25" customHeight="1">
      <c r="A275" s="69" t="str">
        <f t="shared" si="81"/>
        <v>2210-</v>
      </c>
      <c r="B275" s="86">
        <v>2210</v>
      </c>
      <c r="C275" s="120" t="str">
        <f t="shared" si="45"/>
        <v/>
      </c>
      <c r="D275" s="86">
        <v>2210</v>
      </c>
      <c r="E275" s="120" t="str">
        <f t="shared" si="46"/>
        <v/>
      </c>
      <c r="F275" s="119">
        <v>36630.791778535437</v>
      </c>
      <c r="G275" s="117" t="s">
        <v>717</v>
      </c>
      <c r="H275" s="119">
        <v>38125.926136843002</v>
      </c>
      <c r="I275" s="117" t="s">
        <v>717</v>
      </c>
    </row>
    <row r="276" spans="1:9" ht="14.25" customHeight="1">
      <c r="A276" s="69" t="str">
        <f t="shared" si="81"/>
        <v>2212-</v>
      </c>
      <c r="B276" s="86">
        <v>2212</v>
      </c>
      <c r="C276" s="120" t="str">
        <f t="shared" si="45"/>
        <v/>
      </c>
      <c r="D276" s="86">
        <v>2212</v>
      </c>
      <c r="E276" s="120" t="str">
        <f t="shared" si="46"/>
        <v/>
      </c>
      <c r="F276" s="119">
        <v>605875.42993643961</v>
      </c>
      <c r="G276" s="117" t="s">
        <v>717</v>
      </c>
      <c r="H276" s="119">
        <v>630605.03932160034</v>
      </c>
      <c r="I276" s="117" t="s">
        <v>717</v>
      </c>
    </row>
    <row r="277" spans="1:9" ht="14.25" customHeight="1">
      <c r="A277" s="69" t="str">
        <f t="shared" si="81"/>
        <v>2213-</v>
      </c>
      <c r="B277" s="86">
        <v>2213</v>
      </c>
      <c r="C277" s="120" t="str">
        <f t="shared" si="45"/>
        <v/>
      </c>
      <c r="D277" s="86">
        <v>2213</v>
      </c>
      <c r="E277" s="120" t="str">
        <f t="shared" si="46"/>
        <v/>
      </c>
      <c r="F277" s="119">
        <v>114847.60119341861</v>
      </c>
      <c r="G277" s="117" t="s">
        <v>717</v>
      </c>
      <c r="H277" s="119">
        <v>119535.25838498671</v>
      </c>
      <c r="I277" s="117" t="s">
        <v>717</v>
      </c>
    </row>
    <row r="278" spans="1:9" ht="14.25" customHeight="1">
      <c r="A278" s="69" t="str">
        <f t="shared" si="81"/>
        <v>2214-</v>
      </c>
      <c r="B278" s="86">
        <v>2214</v>
      </c>
      <c r="C278" s="120" t="str">
        <f t="shared" si="45"/>
        <v/>
      </c>
      <c r="D278" s="86">
        <v>2214</v>
      </c>
      <c r="E278" s="120" t="str">
        <f t="shared" si="46"/>
        <v/>
      </c>
      <c r="F278" s="119">
        <v>0</v>
      </c>
      <c r="G278" s="117" t="s">
        <v>717</v>
      </c>
      <c r="H278" s="119">
        <v>0</v>
      </c>
      <c r="I278" s="117" t="s">
        <v>717</v>
      </c>
    </row>
    <row r="279" spans="1:9" ht="14.25" customHeight="1">
      <c r="A279" s="69" t="str">
        <f>CONCATENATE(B279,"-",E279)</f>
        <v>3365-</v>
      </c>
      <c r="B279" s="86">
        <v>3365</v>
      </c>
      <c r="C279" s="120" t="str">
        <f t="shared" si="45"/>
        <v/>
      </c>
      <c r="D279" s="86">
        <v>3365</v>
      </c>
      <c r="E279" s="120" t="str">
        <f t="shared" si="46"/>
        <v/>
      </c>
      <c r="F279" s="119">
        <f>G279</f>
        <v>111681.93689370385</v>
      </c>
      <c r="G279" s="117">
        <v>111681.93689370385</v>
      </c>
      <c r="H279" s="119">
        <f>I279</f>
        <v>116240.38329752849</v>
      </c>
      <c r="I279" s="117">
        <v>116240.38329752849</v>
      </c>
    </row>
    <row r="280" spans="1:9" ht="14.25" customHeight="1">
      <c r="A280" s="69" t="str">
        <f>CONCATENATE(B280,"-",C280)</f>
        <v>2215-</v>
      </c>
      <c r="B280" s="86">
        <v>2215</v>
      </c>
      <c r="C280" s="120" t="str">
        <f t="shared" si="45"/>
        <v/>
      </c>
      <c r="D280" s="86">
        <v>2215</v>
      </c>
      <c r="E280" s="120" t="str">
        <f t="shared" si="46"/>
        <v/>
      </c>
      <c r="F280" s="119">
        <v>1246.7146425661495</v>
      </c>
      <c r="G280" s="117" t="s">
        <v>717</v>
      </c>
      <c r="H280" s="119">
        <v>1297.6009545076249</v>
      </c>
      <c r="I280" s="117" t="s">
        <v>717</v>
      </c>
    </row>
    <row r="281" spans="1:9" ht="14.25" customHeight="1">
      <c r="A281" s="69" t="str">
        <f>CONCATENATE(B281,"-",E281)</f>
        <v>1079-</v>
      </c>
      <c r="B281" s="86">
        <v>1079</v>
      </c>
      <c r="C281" s="120" t="str">
        <f t="shared" si="45"/>
        <v/>
      </c>
      <c r="D281" s="86">
        <v>1079</v>
      </c>
      <c r="E281" s="120" t="str">
        <f t="shared" si="46"/>
        <v/>
      </c>
      <c r="F281" s="119">
        <f>G281</f>
        <v>111071.58702298228</v>
      </c>
      <c r="G281" s="117">
        <v>111071.58702298228</v>
      </c>
      <c r="H281" s="119">
        <f>I281</f>
        <v>115605.12118718564</v>
      </c>
      <c r="I281" s="117">
        <v>115605.12118718564</v>
      </c>
    </row>
    <row r="282" spans="1:9" ht="14.25" customHeight="1">
      <c r="A282" s="69" t="str">
        <f>CONCATENATE(B282,"-",C282)</f>
        <v>2216-</v>
      </c>
      <c r="B282" s="86">
        <v>2216</v>
      </c>
      <c r="C282" s="120" t="str">
        <f t="shared" si="45"/>
        <v/>
      </c>
      <c r="D282" s="86">
        <v>2216</v>
      </c>
      <c r="E282" s="120" t="str">
        <f t="shared" si="46"/>
        <v/>
      </c>
      <c r="F282" s="119">
        <v>0</v>
      </c>
      <c r="G282" s="117" t="s">
        <v>717</v>
      </c>
      <c r="H282" s="119">
        <v>0</v>
      </c>
      <c r="I282" s="117" t="s">
        <v>717</v>
      </c>
    </row>
    <row r="283" spans="1:9" ht="14.25" customHeight="1">
      <c r="A283" s="69" t="str">
        <f>CONCATENATE(B283,"-",E283)</f>
        <v>3434-</v>
      </c>
      <c r="B283" s="86">
        <v>3434</v>
      </c>
      <c r="C283" s="120" t="str">
        <f t="shared" si="45"/>
        <v/>
      </c>
      <c r="D283" s="86">
        <v>3434</v>
      </c>
      <c r="E283" s="120" t="str">
        <f t="shared" si="46"/>
        <v/>
      </c>
      <c r="F283" s="119">
        <f>G283</f>
        <v>137107.92324792611</v>
      </c>
      <c r="G283" s="117">
        <v>137107.92324792611</v>
      </c>
      <c r="H283" s="119">
        <f>I283</f>
        <v>142704.16501314758</v>
      </c>
      <c r="I283" s="117">
        <v>142704.16501314758</v>
      </c>
    </row>
    <row r="284" spans="1:9" ht="14.25" customHeight="1">
      <c r="A284" s="69" t="str">
        <f t="shared" ref="A284:A291" si="82">CONCATENATE(B284,"-",C284)</f>
        <v>2217-</v>
      </c>
      <c r="B284" s="86">
        <v>2217</v>
      </c>
      <c r="C284" s="120" t="str">
        <f t="shared" si="45"/>
        <v/>
      </c>
      <c r="D284" s="86">
        <v>2217</v>
      </c>
      <c r="E284" s="120" t="str">
        <f t="shared" si="46"/>
        <v/>
      </c>
      <c r="F284" s="119">
        <v>118503.10847994103</v>
      </c>
      <c r="G284" s="117" t="s">
        <v>717</v>
      </c>
      <c r="H284" s="119">
        <v>123339.97005055087</v>
      </c>
      <c r="I284" s="117" t="s">
        <v>717</v>
      </c>
    </row>
    <row r="285" spans="1:9" ht="14.25" customHeight="1">
      <c r="A285" s="69" t="str">
        <f t="shared" si="82"/>
        <v>2219-</v>
      </c>
      <c r="B285" s="86">
        <v>2219</v>
      </c>
      <c r="C285" s="120" t="str">
        <f t="shared" si="45"/>
        <v/>
      </c>
      <c r="D285" s="86">
        <v>2219</v>
      </c>
      <c r="E285" s="120" t="str">
        <f t="shared" si="46"/>
        <v/>
      </c>
      <c r="F285" s="119">
        <v>111633.34</v>
      </c>
      <c r="G285" s="117" t="s">
        <v>717</v>
      </c>
      <c r="H285" s="119">
        <v>116189.81</v>
      </c>
      <c r="I285" s="117" t="s">
        <v>717</v>
      </c>
    </row>
    <row r="286" spans="1:9" ht="14.25" customHeight="1">
      <c r="A286" s="69" t="str">
        <f t="shared" si="82"/>
        <v>2220-</v>
      </c>
      <c r="B286" s="86">
        <v>2220</v>
      </c>
      <c r="C286" s="120" t="str">
        <f t="shared" si="45"/>
        <v/>
      </c>
      <c r="D286" s="86">
        <v>2220</v>
      </c>
      <c r="E286" s="120" t="str">
        <f t="shared" si="46"/>
        <v/>
      </c>
      <c r="F286" s="119">
        <v>94637.804280675526</v>
      </c>
      <c r="G286" s="117" t="s">
        <v>717</v>
      </c>
      <c r="H286" s="119">
        <v>98500.571802335733</v>
      </c>
      <c r="I286" s="117" t="s">
        <v>717</v>
      </c>
    </row>
    <row r="287" spans="1:9" ht="14.25" customHeight="1">
      <c r="A287" s="69" t="str">
        <f t="shared" si="82"/>
        <v>2221-</v>
      </c>
      <c r="B287" s="86">
        <v>2221</v>
      </c>
      <c r="C287" s="120" t="str">
        <f t="shared" si="45"/>
        <v/>
      </c>
      <c r="D287" s="86">
        <v>2221</v>
      </c>
      <c r="E287" s="120" t="str">
        <f t="shared" si="46"/>
        <v/>
      </c>
      <c r="F287" s="119">
        <v>138331.16288949299</v>
      </c>
      <c r="G287" s="117" t="s">
        <v>717</v>
      </c>
      <c r="H287" s="119">
        <v>143977.33280334985</v>
      </c>
      <c r="I287" s="117" t="s">
        <v>717</v>
      </c>
    </row>
    <row r="288" spans="1:9" ht="14.25" customHeight="1">
      <c r="A288" s="69" t="str">
        <f t="shared" si="82"/>
        <v>2222-</v>
      </c>
      <c r="B288" s="86">
        <v>2222</v>
      </c>
      <c r="C288" s="120" t="str">
        <f t="shared" si="45"/>
        <v/>
      </c>
      <c r="D288" s="86">
        <v>2222</v>
      </c>
      <c r="E288" s="120" t="str">
        <f t="shared" si="46"/>
        <v/>
      </c>
      <c r="F288" s="119">
        <v>0</v>
      </c>
      <c r="G288" s="117" t="s">
        <v>717</v>
      </c>
      <c r="H288" s="119">
        <v>0</v>
      </c>
      <c r="I288" s="117" t="s">
        <v>717</v>
      </c>
    </row>
    <row r="289" spans="1:9" ht="14.25" customHeight="1">
      <c r="A289" s="69" t="str">
        <f t="shared" si="82"/>
        <v>2225-</v>
      </c>
      <c r="B289" s="86">
        <v>2225</v>
      </c>
      <c r="C289" s="120" t="str">
        <f t="shared" si="45"/>
        <v/>
      </c>
      <c r="D289" s="86">
        <v>2225</v>
      </c>
      <c r="E289" s="120" t="str">
        <f t="shared" si="46"/>
        <v/>
      </c>
      <c r="F289" s="119">
        <v>91269.737894180245</v>
      </c>
      <c r="G289" s="117" t="s">
        <v>717</v>
      </c>
      <c r="H289" s="119">
        <v>94995.033318432485</v>
      </c>
      <c r="I289" s="117" t="s">
        <v>717</v>
      </c>
    </row>
    <row r="290" spans="1:9" ht="14.25" customHeight="1">
      <c r="A290" s="69" t="str">
        <f t="shared" si="82"/>
        <v>2229-</v>
      </c>
      <c r="B290" s="86">
        <v>2229</v>
      </c>
      <c r="C290" s="120" t="str">
        <f t="shared" si="45"/>
        <v/>
      </c>
      <c r="D290" s="86">
        <v>2229</v>
      </c>
      <c r="E290" s="120" t="str">
        <f t="shared" si="46"/>
        <v/>
      </c>
      <c r="F290" s="119">
        <v>113290.2453377256</v>
      </c>
      <c r="G290" s="117" t="s">
        <v>717</v>
      </c>
      <c r="H290" s="119">
        <v>117914.33698416338</v>
      </c>
      <c r="I290" s="117" t="s">
        <v>717</v>
      </c>
    </row>
    <row r="291" spans="1:9" ht="14.25" customHeight="1">
      <c r="A291" s="69" t="str">
        <f t="shared" si="82"/>
        <v>4131-</v>
      </c>
      <c r="B291" s="86">
        <v>4131</v>
      </c>
      <c r="C291" s="120" t="str">
        <f t="shared" si="45"/>
        <v/>
      </c>
      <c r="D291" s="86">
        <v>4131</v>
      </c>
      <c r="E291" s="120" t="str">
        <f t="shared" si="46"/>
        <v/>
      </c>
      <c r="F291" s="119">
        <v>796983.89323755517</v>
      </c>
      <c r="G291" s="117" t="s">
        <v>717</v>
      </c>
      <c r="H291" s="119">
        <v>829513.84806357767</v>
      </c>
      <c r="I291" s="117" t="s">
        <v>717</v>
      </c>
    </row>
    <row r="292" spans="1:9" ht="14.25" customHeight="1">
      <c r="A292" s="69" t="str">
        <f>CONCATENATE(B292,"-",E292)</f>
        <v>1095-</v>
      </c>
      <c r="B292" s="86">
        <v>1095</v>
      </c>
      <c r="C292" s="120" t="str">
        <f t="shared" si="45"/>
        <v/>
      </c>
      <c r="D292" s="86">
        <v>1095</v>
      </c>
      <c r="E292" s="120" t="str">
        <f t="shared" si="46"/>
        <v/>
      </c>
      <c r="F292" s="119">
        <v>0</v>
      </c>
      <c r="G292" s="117">
        <v>0</v>
      </c>
      <c r="H292" s="119">
        <v>0</v>
      </c>
      <c r="I292" s="117">
        <v>0</v>
      </c>
    </row>
    <row r="293" spans="1:9" ht="14.25" customHeight="1">
      <c r="A293" s="69" t="str">
        <f>CONCATENATE(B293,"-",C293)</f>
        <v>2239-</v>
      </c>
      <c r="B293" s="86">
        <v>2239</v>
      </c>
      <c r="C293" s="120" t="str">
        <f t="shared" si="45"/>
        <v/>
      </c>
      <c r="D293" s="86">
        <v>2239</v>
      </c>
      <c r="E293" s="120" t="str">
        <f t="shared" si="46"/>
        <v/>
      </c>
      <c r="F293" s="119">
        <v>5823674.7696677912</v>
      </c>
      <c r="G293" s="117" t="s">
        <v>717</v>
      </c>
      <c r="H293" s="119">
        <v>6061375.7806746401</v>
      </c>
      <c r="I293" s="117" t="s">
        <v>717</v>
      </c>
    </row>
    <row r="294" spans="1:9" ht="14.25" customHeight="1">
      <c r="A294" s="69" t="str">
        <f>CONCATENATE(B294,"-",E294)</f>
        <v>4206-</v>
      </c>
      <c r="B294" s="86">
        <v>4206</v>
      </c>
      <c r="C294" s="120" t="str">
        <f t="shared" si="45"/>
        <v/>
      </c>
      <c r="D294" s="86">
        <v>4206</v>
      </c>
      <c r="E294" s="120" t="str">
        <f t="shared" si="46"/>
        <v/>
      </c>
      <c r="F294" s="119">
        <v>0</v>
      </c>
      <c r="G294" s="117">
        <v>0</v>
      </c>
      <c r="H294" s="119">
        <v>0</v>
      </c>
      <c r="I294" s="117">
        <v>0</v>
      </c>
    </row>
    <row r="295" spans="1:9" ht="14.25" customHeight="1">
      <c r="A295" s="69" t="str">
        <f t="shared" ref="A295:A296" si="83">CONCATENATE(B295,"-",C295)</f>
        <v>2240-</v>
      </c>
      <c r="B295" s="86">
        <v>2240</v>
      </c>
      <c r="C295" s="120" t="str">
        <f t="shared" si="45"/>
        <v/>
      </c>
      <c r="D295" s="86">
        <v>2240</v>
      </c>
      <c r="E295" s="120" t="str">
        <f t="shared" si="46"/>
        <v/>
      </c>
      <c r="F295" s="119">
        <v>294017.85869547073</v>
      </c>
      <c r="G295" s="117" t="s">
        <v>717</v>
      </c>
      <c r="H295" s="119">
        <v>306018.58762181643</v>
      </c>
      <c r="I295" s="117" t="s">
        <v>717</v>
      </c>
    </row>
    <row r="296" spans="1:9" ht="14.25" customHeight="1">
      <c r="A296" s="69" t="str">
        <f t="shared" si="83"/>
        <v>2241-</v>
      </c>
      <c r="B296" s="86">
        <v>2241</v>
      </c>
      <c r="C296" s="120" t="str">
        <f t="shared" si="45"/>
        <v/>
      </c>
      <c r="D296" s="86">
        <v>2241</v>
      </c>
      <c r="E296" s="120" t="str">
        <f t="shared" si="46"/>
        <v/>
      </c>
      <c r="F296" s="119">
        <v>1841497.9797019083</v>
      </c>
      <c r="G296" s="117" t="s">
        <v>717</v>
      </c>
      <c r="H296" s="119">
        <v>1916661.162546884</v>
      </c>
      <c r="I296" s="117" t="s">
        <v>717</v>
      </c>
    </row>
    <row r="297" spans="1:9" ht="14.25" customHeight="1">
      <c r="A297" s="69" t="str">
        <f>CONCATENATE(B297,"-",E297)</f>
        <v>4595-</v>
      </c>
      <c r="B297" s="86">
        <v>4595</v>
      </c>
      <c r="C297" s="120" t="str">
        <f t="shared" si="45"/>
        <v/>
      </c>
      <c r="D297" s="86">
        <v>4595</v>
      </c>
      <c r="E297" s="120" t="str">
        <f t="shared" si="46"/>
        <v/>
      </c>
      <c r="F297" s="119">
        <v>0</v>
      </c>
      <c r="G297" s="117">
        <v>0</v>
      </c>
      <c r="H297" s="119">
        <v>0</v>
      </c>
      <c r="I297" s="117">
        <v>0</v>
      </c>
    </row>
    <row r="298" spans="1:9" ht="14.25" customHeight="1">
      <c r="A298" s="69" t="str">
        <f>CONCATENATE(B298,"-",C298)</f>
        <v>2242-</v>
      </c>
      <c r="B298" s="86">
        <v>2242</v>
      </c>
      <c r="C298" s="120" t="str">
        <f t="shared" si="45"/>
        <v/>
      </c>
      <c r="D298" s="86">
        <v>2242</v>
      </c>
      <c r="E298" s="120" t="str">
        <f t="shared" si="46"/>
        <v/>
      </c>
      <c r="F298" s="119">
        <v>3432749.8330147159</v>
      </c>
      <c r="G298" s="117" t="s">
        <v>717</v>
      </c>
      <c r="H298" s="119">
        <v>3572862.0710969488</v>
      </c>
      <c r="I298" s="117" t="s">
        <v>717</v>
      </c>
    </row>
    <row r="299" spans="1:9" ht="14.25" customHeight="1">
      <c r="A299" s="69" t="str">
        <f>CONCATENATE(B299,"-",E299)</f>
        <v>3579-</v>
      </c>
      <c r="B299" s="86">
        <v>3579</v>
      </c>
      <c r="C299" s="120" t="str">
        <f t="shared" si="45"/>
        <v/>
      </c>
      <c r="D299" s="86">
        <v>3579</v>
      </c>
      <c r="E299" s="120" t="str">
        <f t="shared" si="46"/>
        <v/>
      </c>
      <c r="F299" s="119">
        <v>0</v>
      </c>
      <c r="G299" s="117">
        <v>0</v>
      </c>
      <c r="H299" s="119">
        <v>0</v>
      </c>
      <c r="I299" s="117">
        <v>0</v>
      </c>
    </row>
    <row r="300" spans="1:9" ht="14.25" customHeight="1">
      <c r="A300" s="69" t="str">
        <f>CONCATENATE(B300,"-",C300)</f>
        <v>2243-</v>
      </c>
      <c r="B300" s="86">
        <v>2243</v>
      </c>
      <c r="C300" s="120" t="str">
        <f t="shared" si="45"/>
        <v/>
      </c>
      <c r="D300" s="86">
        <v>2243</v>
      </c>
      <c r="E300" s="120" t="str">
        <f t="shared" si="46"/>
        <v/>
      </c>
      <c r="F300" s="119">
        <v>11813615.62851241</v>
      </c>
      <c r="G300" s="117" t="s">
        <v>717</v>
      </c>
      <c r="H300" s="119">
        <v>12295804.021512916</v>
      </c>
      <c r="I300" s="117" t="s">
        <v>717</v>
      </c>
    </row>
    <row r="301" spans="1:9" ht="14.25" customHeight="1">
      <c r="A301" s="69" t="str">
        <f t="shared" ref="A301:A302" si="84">CONCATENATE(B301,"-",E301)</f>
        <v>4805-</v>
      </c>
      <c r="B301" s="86">
        <v>4805</v>
      </c>
      <c r="C301" s="120" t="str">
        <f t="shared" si="45"/>
        <v/>
      </c>
      <c r="D301" s="86">
        <v>4805</v>
      </c>
      <c r="E301" s="120" t="str">
        <f t="shared" si="46"/>
        <v/>
      </c>
      <c r="F301" s="119">
        <v>0</v>
      </c>
      <c r="G301" s="117">
        <v>0</v>
      </c>
      <c r="H301" s="119">
        <v>0</v>
      </c>
      <c r="I301" s="117">
        <v>0</v>
      </c>
    </row>
    <row r="302" spans="1:9" ht="14.25" customHeight="1">
      <c r="A302" s="69" t="str">
        <f t="shared" si="84"/>
        <v>4867-</v>
      </c>
      <c r="B302" s="86">
        <v>4867</v>
      </c>
      <c r="C302" s="120" t="str">
        <f t="shared" si="45"/>
        <v/>
      </c>
      <c r="D302" s="86">
        <v>4867</v>
      </c>
      <c r="E302" s="120" t="str">
        <f t="shared" si="46"/>
        <v/>
      </c>
      <c r="F302" s="119">
        <v>0</v>
      </c>
      <c r="G302" s="117">
        <v>0</v>
      </c>
      <c r="H302" s="119">
        <v>0</v>
      </c>
      <c r="I302" s="117">
        <v>0</v>
      </c>
    </row>
    <row r="303" spans="1:9" ht="14.25" customHeight="1">
      <c r="A303" s="69" t="str">
        <f>CONCATENATE(B303,"-",C303)</f>
        <v>2244-</v>
      </c>
      <c r="B303" s="86">
        <v>2244</v>
      </c>
      <c r="C303" s="120" t="str">
        <f t="shared" si="45"/>
        <v/>
      </c>
      <c r="D303" s="86">
        <v>2244</v>
      </c>
      <c r="E303" s="120" t="str">
        <f t="shared" si="46"/>
        <v/>
      </c>
      <c r="F303" s="119">
        <v>1463048.4500250686</v>
      </c>
      <c r="G303" s="117" t="s">
        <v>717</v>
      </c>
      <c r="H303" s="119">
        <v>1522764.7132913978</v>
      </c>
      <c r="I303" s="117" t="s">
        <v>717</v>
      </c>
    </row>
    <row r="304" spans="1:9" ht="14.25" customHeight="1">
      <c r="A304" s="69" t="str">
        <f>CONCATENATE(B304,"-",E304)</f>
        <v>4220-</v>
      </c>
      <c r="B304" s="86">
        <v>4220</v>
      </c>
      <c r="C304" s="120" t="str">
        <f t="shared" si="45"/>
        <v/>
      </c>
      <c r="D304" s="86">
        <v>4220</v>
      </c>
      <c r="E304" s="120" t="str">
        <f t="shared" si="46"/>
        <v/>
      </c>
      <c r="F304" s="119">
        <v>0</v>
      </c>
      <c r="G304" s="117">
        <v>0</v>
      </c>
      <c r="H304" s="119">
        <v>0</v>
      </c>
      <c r="I304" s="117">
        <v>0</v>
      </c>
    </row>
    <row r="305" spans="1:9" ht="14.25" customHeight="1">
      <c r="A305" s="69" t="str">
        <f t="shared" ref="A305:A307" si="85">CONCATENATE(B305,"-",C305)</f>
        <v>2245-</v>
      </c>
      <c r="B305" s="86">
        <v>2245</v>
      </c>
      <c r="C305" s="120" t="str">
        <f t="shared" si="45"/>
        <v/>
      </c>
      <c r="D305" s="86">
        <v>2245</v>
      </c>
      <c r="E305" s="120" t="str">
        <f t="shared" si="46"/>
        <v/>
      </c>
      <c r="F305" s="119">
        <v>173247.21666121698</v>
      </c>
      <c r="G305" s="117" t="s">
        <v>717</v>
      </c>
      <c r="H305" s="119">
        <v>180318.53162698093</v>
      </c>
      <c r="I305" s="117" t="s">
        <v>717</v>
      </c>
    </row>
    <row r="306" spans="1:9" ht="14.25" customHeight="1">
      <c r="A306" s="69" t="str">
        <f t="shared" si="85"/>
        <v>2247-</v>
      </c>
      <c r="B306" s="86">
        <v>2247</v>
      </c>
      <c r="C306" s="120" t="str">
        <f t="shared" si="45"/>
        <v/>
      </c>
      <c r="D306" s="86">
        <v>2247</v>
      </c>
      <c r="E306" s="120" t="str">
        <f t="shared" si="46"/>
        <v/>
      </c>
      <c r="F306" s="119">
        <v>64275.14650392998</v>
      </c>
      <c r="G306" s="117" t="s">
        <v>717</v>
      </c>
      <c r="H306" s="119">
        <v>66898.621871437324</v>
      </c>
      <c r="I306" s="117" t="s">
        <v>717</v>
      </c>
    </row>
    <row r="307" spans="1:9" ht="14.25" customHeight="1">
      <c r="A307" s="69" t="str">
        <f t="shared" si="85"/>
        <v>2248-</v>
      </c>
      <c r="B307" s="86">
        <v>2248</v>
      </c>
      <c r="C307" s="120" t="str">
        <f t="shared" si="45"/>
        <v/>
      </c>
      <c r="D307" s="86">
        <v>2248</v>
      </c>
      <c r="E307" s="120" t="str">
        <f t="shared" si="46"/>
        <v/>
      </c>
      <c r="F307" s="119">
        <v>0</v>
      </c>
      <c r="G307" s="117" t="s">
        <v>717</v>
      </c>
      <c r="H307" s="119">
        <v>0</v>
      </c>
      <c r="I307" s="117" t="s">
        <v>717</v>
      </c>
    </row>
    <row r="308" spans="1:9" ht="14.25" customHeight="1">
      <c r="A308" s="69" t="str">
        <f>CONCATENATE(B308,"-",E308)</f>
        <v>1205-</v>
      </c>
      <c r="B308" s="86">
        <v>1205</v>
      </c>
      <c r="C308" s="120" t="str">
        <f t="shared" si="45"/>
        <v/>
      </c>
      <c r="D308" s="86">
        <v>1205</v>
      </c>
      <c r="E308" s="120" t="str">
        <f t="shared" si="46"/>
        <v/>
      </c>
      <c r="F308" s="119">
        <f>G308</f>
        <v>13677.545677092872</v>
      </c>
      <c r="G308" s="117">
        <v>13677.545677092872</v>
      </c>
      <c r="H308" s="119">
        <f>I308</f>
        <v>14235.812847586458</v>
      </c>
      <c r="I308" s="117">
        <v>14235.812847586458</v>
      </c>
    </row>
    <row r="309" spans="1:9" ht="14.25" customHeight="1">
      <c r="A309" s="69" t="str">
        <f>CONCATENATE(B309,"-",C309)</f>
        <v>2249-</v>
      </c>
      <c r="B309" s="86">
        <v>2249</v>
      </c>
      <c r="C309" s="120" t="str">
        <f t="shared" si="45"/>
        <v/>
      </c>
      <c r="D309" s="86">
        <v>2249</v>
      </c>
      <c r="E309" s="120" t="str">
        <f t="shared" si="46"/>
        <v/>
      </c>
      <c r="F309" s="119">
        <v>17697.406755310491</v>
      </c>
      <c r="G309" s="117" t="s">
        <v>717</v>
      </c>
      <c r="H309" s="119">
        <v>18419.749888180308</v>
      </c>
      <c r="I309" s="117" t="s">
        <v>717</v>
      </c>
    </row>
    <row r="310" spans="1:9" ht="14.25" customHeight="1">
      <c r="A310" s="69" t="str">
        <f t="shared" ref="A310:A312" si="86">CONCATENATE(B310,"-",E310)</f>
        <v>5150-</v>
      </c>
      <c r="B310" s="86">
        <v>5150</v>
      </c>
      <c r="C310" s="120" t="str">
        <f t="shared" si="45"/>
        <v/>
      </c>
      <c r="D310" s="86">
        <v>5150</v>
      </c>
      <c r="E310" s="120" t="str">
        <f t="shared" si="46"/>
        <v/>
      </c>
      <c r="F310" s="119">
        <f t="shared" ref="F310:F312" si="87">G310</f>
        <v>205497.89447604344</v>
      </c>
      <c r="G310" s="117">
        <v>205497.89447604344</v>
      </c>
      <c r="H310" s="119">
        <f t="shared" ref="H310:H312" si="88">I310</f>
        <v>213885.5636383309</v>
      </c>
      <c r="I310" s="117">
        <v>213885.5636383309</v>
      </c>
    </row>
    <row r="311" spans="1:9" ht="14.25" customHeight="1">
      <c r="A311" s="69" t="str">
        <f t="shared" si="86"/>
        <v>5440-</v>
      </c>
      <c r="B311" s="86">
        <v>5440</v>
      </c>
      <c r="C311" s="120" t="str">
        <f t="shared" si="45"/>
        <v/>
      </c>
      <c r="D311" s="86">
        <v>5440</v>
      </c>
      <c r="E311" s="120" t="str">
        <f t="shared" si="46"/>
        <v/>
      </c>
      <c r="F311" s="119">
        <f t="shared" si="87"/>
        <v>82753.112861832517</v>
      </c>
      <c r="G311" s="117">
        <v>82753.112861832517</v>
      </c>
      <c r="H311" s="119">
        <f t="shared" si="88"/>
        <v>86130.790937825674</v>
      </c>
      <c r="I311" s="117">
        <v>86130.790937825674</v>
      </c>
    </row>
    <row r="312" spans="1:9" ht="14.25" customHeight="1">
      <c r="A312" s="69" t="str">
        <f t="shared" si="86"/>
        <v>5441-</v>
      </c>
      <c r="B312" s="86">
        <v>5441</v>
      </c>
      <c r="C312" s="120" t="str">
        <f t="shared" si="45"/>
        <v/>
      </c>
      <c r="D312" s="86">
        <v>5441</v>
      </c>
      <c r="E312" s="120" t="str">
        <f t="shared" si="46"/>
        <v/>
      </c>
      <c r="F312" s="119">
        <f t="shared" si="87"/>
        <v>114399.01113038344</v>
      </c>
      <c r="G312" s="117">
        <v>114399.01113038344</v>
      </c>
      <c r="H312" s="119">
        <f t="shared" si="88"/>
        <v>119068.35852346031</v>
      </c>
      <c r="I312" s="117">
        <v>119068.35852346031</v>
      </c>
    </row>
    <row r="313" spans="1:9" ht="14.25" customHeight="1">
      <c r="A313" s="69" t="str">
        <f t="shared" ref="A313:A314" si="89">CONCATENATE(B313,"-",C313)</f>
        <v>2251-</v>
      </c>
      <c r="B313" s="86">
        <v>2251</v>
      </c>
      <c r="C313" s="120" t="str">
        <f t="shared" si="45"/>
        <v/>
      </c>
      <c r="D313" s="86">
        <v>2251</v>
      </c>
      <c r="E313" s="120" t="str">
        <f t="shared" si="46"/>
        <v/>
      </c>
      <c r="F313" s="119">
        <v>250114.70076569653</v>
      </c>
      <c r="G313" s="117" t="s">
        <v>717</v>
      </c>
      <c r="H313" s="119">
        <v>260323.46406225557</v>
      </c>
      <c r="I313" s="117" t="s">
        <v>717</v>
      </c>
    </row>
    <row r="314" spans="1:9" ht="14.25" customHeight="1">
      <c r="A314" s="69" t="str">
        <f t="shared" si="89"/>
        <v>2252-</v>
      </c>
      <c r="B314" s="86">
        <v>2252</v>
      </c>
      <c r="C314" s="120" t="str">
        <f t="shared" si="45"/>
        <v/>
      </c>
      <c r="D314" s="86">
        <v>2252</v>
      </c>
      <c r="E314" s="120" t="str">
        <f t="shared" si="46"/>
        <v/>
      </c>
      <c r="F314" s="119">
        <v>213245.76677356407</v>
      </c>
      <c r="G314" s="117" t="s">
        <v>717</v>
      </c>
      <c r="H314" s="119">
        <v>221949.67562146464</v>
      </c>
      <c r="I314" s="117" t="s">
        <v>717</v>
      </c>
    </row>
    <row r="315" spans="1:9" ht="14.25" customHeight="1">
      <c r="A315" s="69" t="str">
        <f>CONCATENATE(B315,"-",E315)</f>
        <v>4505-</v>
      </c>
      <c r="B315" s="86">
        <v>4505</v>
      </c>
      <c r="C315" s="120" t="str">
        <f t="shared" si="45"/>
        <v/>
      </c>
      <c r="D315" s="86">
        <v>4505</v>
      </c>
      <c r="E315" s="120" t="str">
        <f t="shared" si="46"/>
        <v/>
      </c>
      <c r="F315" s="119">
        <f>G315</f>
        <v>20504.815835885889</v>
      </c>
      <c r="G315" s="117">
        <v>20504.815835885889</v>
      </c>
      <c r="H315" s="119">
        <f>I315</f>
        <v>21341.747094493476</v>
      </c>
      <c r="I315" s="117">
        <v>21341.747094493476</v>
      </c>
    </row>
    <row r="316" spans="1:9" ht="14.25" customHeight="1">
      <c r="A316" s="69" t="str">
        <f t="shared" ref="A316:A320" si="90">CONCATENATE(B316,"-",C316)</f>
        <v>2253-</v>
      </c>
      <c r="B316" s="86">
        <v>2253</v>
      </c>
      <c r="C316" s="120" t="str">
        <f t="shared" si="45"/>
        <v/>
      </c>
      <c r="D316" s="86">
        <v>2253</v>
      </c>
      <c r="E316" s="120" t="str">
        <f t="shared" si="46"/>
        <v/>
      </c>
      <c r="F316" s="119">
        <v>319951.38035389909</v>
      </c>
      <c r="G316" s="117" t="s">
        <v>717</v>
      </c>
      <c r="H316" s="119">
        <v>333010.62036834395</v>
      </c>
      <c r="I316" s="117" t="s">
        <v>717</v>
      </c>
    </row>
    <row r="317" spans="1:9" ht="14.25" customHeight="1">
      <c r="A317" s="69" t="str">
        <f t="shared" si="90"/>
        <v>2254-</v>
      </c>
      <c r="B317" s="86">
        <v>2254</v>
      </c>
      <c r="C317" s="120" t="str">
        <f t="shared" si="45"/>
        <v/>
      </c>
      <c r="D317" s="86">
        <v>2254</v>
      </c>
      <c r="E317" s="120" t="str">
        <f t="shared" si="46"/>
        <v/>
      </c>
      <c r="F317" s="119">
        <v>1321893.5009012574</v>
      </c>
      <c r="G317" s="117" t="s">
        <v>717</v>
      </c>
      <c r="H317" s="119">
        <v>1375848.3376727372</v>
      </c>
      <c r="I317" s="117" t="s">
        <v>717</v>
      </c>
    </row>
    <row r="318" spans="1:9" ht="14.25" customHeight="1">
      <c r="A318" s="69" t="str">
        <f t="shared" si="90"/>
        <v>2255-</v>
      </c>
      <c r="B318" s="86">
        <v>2255</v>
      </c>
      <c r="C318" s="120" t="str">
        <f t="shared" si="45"/>
        <v/>
      </c>
      <c r="D318" s="86">
        <v>2255</v>
      </c>
      <c r="E318" s="120" t="str">
        <f t="shared" si="46"/>
        <v/>
      </c>
      <c r="F318" s="119">
        <v>275184.7251099979</v>
      </c>
      <c r="G318" s="117" t="s">
        <v>717</v>
      </c>
      <c r="H318" s="119">
        <v>286416.75470632437</v>
      </c>
      <c r="I318" s="117" t="s">
        <v>717</v>
      </c>
    </row>
    <row r="319" spans="1:9" ht="14.25" customHeight="1">
      <c r="A319" s="69" t="str">
        <f t="shared" si="90"/>
        <v>2256-</v>
      </c>
      <c r="B319" s="86">
        <v>2256</v>
      </c>
      <c r="C319" s="120" t="str">
        <f t="shared" si="45"/>
        <v/>
      </c>
      <c r="D319" s="86">
        <v>2256</v>
      </c>
      <c r="E319" s="120" t="str">
        <f t="shared" si="46"/>
        <v/>
      </c>
      <c r="F319" s="119">
        <v>2034231.8551625765</v>
      </c>
      <c r="G319" s="117" t="s">
        <v>717</v>
      </c>
      <c r="H319" s="119">
        <v>2117261.7268018653</v>
      </c>
      <c r="I319" s="117" t="s">
        <v>717</v>
      </c>
    </row>
    <row r="320" spans="1:9" ht="14.25" customHeight="1">
      <c r="A320" s="69" t="str">
        <f t="shared" si="90"/>
        <v>2257-</v>
      </c>
      <c r="B320" s="86">
        <v>2257</v>
      </c>
      <c r="C320" s="120" t="str">
        <f t="shared" si="45"/>
        <v/>
      </c>
      <c r="D320" s="86">
        <v>2257</v>
      </c>
      <c r="E320" s="120" t="str">
        <f t="shared" si="46"/>
        <v/>
      </c>
      <c r="F320" s="119">
        <v>225883.53165831379</v>
      </c>
      <c r="G320" s="117" t="s">
        <v>717</v>
      </c>
      <c r="H320" s="119">
        <v>235103.26764436741</v>
      </c>
      <c r="I320" s="117" t="s">
        <v>717</v>
      </c>
    </row>
    <row r="321" spans="1:9" ht="14.25" customHeight="1">
      <c r="A321" s="69" t="str">
        <f t="shared" ref="A321:A341" si="91">CONCATENATE(B321,"-",E321)</f>
        <v>2728-Sheridan Japanese School</v>
      </c>
      <c r="B321" s="86">
        <v>2728</v>
      </c>
      <c r="C321" s="120" t="str">
        <f t="shared" si="45"/>
        <v/>
      </c>
      <c r="D321" s="86">
        <v>2728</v>
      </c>
      <c r="E321" s="120" t="s">
        <v>640</v>
      </c>
      <c r="F321" s="119">
        <f t="shared" ref="F321:F322" si="92">G321</f>
        <v>12136.950865138469</v>
      </c>
      <c r="G321" s="117">
        <v>12136.950865138469</v>
      </c>
      <c r="H321" s="119">
        <f t="shared" ref="H321:H322" si="93">I321</f>
        <v>12632.336614735956</v>
      </c>
      <c r="I321" s="117">
        <v>12632.336614735956</v>
      </c>
    </row>
    <row r="322" spans="1:9" ht="14.25" customHeight="1">
      <c r="A322" s="69" t="str">
        <f t="shared" si="91"/>
        <v>4833-</v>
      </c>
      <c r="B322" s="86">
        <v>4833</v>
      </c>
      <c r="C322" s="120" t="str">
        <f t="shared" si="45"/>
        <v/>
      </c>
      <c r="D322" s="86">
        <v>4833</v>
      </c>
      <c r="E322" s="120" t="str">
        <f>IF(ISNA(VLOOKUP($B322,SSFQ1,6,FALSE)),"",VLOOKUP($B322,SSFQ1,6,FALSE))</f>
        <v/>
      </c>
      <c r="F322" s="119">
        <f t="shared" si="92"/>
        <v>89418.035781964471</v>
      </c>
      <c r="G322" s="117">
        <v>89418.035781964471</v>
      </c>
      <c r="H322" s="119">
        <f t="shared" si="93"/>
        <v>93067.751528167093</v>
      </c>
      <c r="I322" s="117">
        <v>93067.751528167093</v>
      </c>
    </row>
    <row r="323" spans="1:9" ht="14.25" customHeight="1">
      <c r="A323" s="69" t="str">
        <f t="shared" si="91"/>
        <v>2858-Baker Creek School</v>
      </c>
      <c r="B323" s="86">
        <v>2858</v>
      </c>
      <c r="C323" s="120"/>
      <c r="D323" s="86">
        <v>2858</v>
      </c>
      <c r="E323" s="120" t="s">
        <v>370</v>
      </c>
      <c r="F323" s="119">
        <v>5449.8468898349438</v>
      </c>
      <c r="G323" s="117"/>
      <c r="H323" s="119">
        <v>5672.2896200322866</v>
      </c>
      <c r="I323" s="117"/>
    </row>
    <row r="324" spans="1:9" ht="14.25" customHeight="1">
      <c r="A324" s="69" t="str">
        <f t="shared" si="91"/>
        <v>2831-COIC Skills Lab</v>
      </c>
      <c r="B324" s="86">
        <v>2831</v>
      </c>
      <c r="C324" s="120"/>
      <c r="D324" s="86">
        <v>2831</v>
      </c>
      <c r="E324" s="120" t="s">
        <v>406</v>
      </c>
      <c r="F324" s="119">
        <v>2169.3565289634239</v>
      </c>
      <c r="G324" s="117"/>
      <c r="H324" s="119">
        <v>2257.90169341091</v>
      </c>
      <c r="I324" s="117"/>
    </row>
    <row r="325" spans="1:9" ht="14.25" customHeight="1">
      <c r="A325" s="69" t="str">
        <f t="shared" si="91"/>
        <v>2848-Donald E. Long School</v>
      </c>
      <c r="B325" s="86">
        <v>2848</v>
      </c>
      <c r="C325" s="120"/>
      <c r="D325" s="86">
        <v>2848</v>
      </c>
      <c r="E325" s="120" t="s">
        <v>430</v>
      </c>
      <c r="F325" s="119">
        <v>29556.159928755333</v>
      </c>
      <c r="G325" s="117"/>
      <c r="H325" s="119">
        <v>30762.533803398397</v>
      </c>
      <c r="I325" s="117"/>
    </row>
    <row r="326" spans="1:9" ht="14.25" customHeight="1">
      <c r="A326" s="69" t="str">
        <f t="shared" si="91"/>
        <v>2836-Jackson Co. Juvenile</v>
      </c>
      <c r="B326" s="86">
        <v>2836</v>
      </c>
      <c r="C326" s="120"/>
      <c r="D326" s="86">
        <v>2836</v>
      </c>
      <c r="E326" s="120" t="s">
        <v>487</v>
      </c>
      <c r="F326" s="119">
        <v>12465.863371311772</v>
      </c>
      <c r="G326" s="117"/>
      <c r="H326" s="119">
        <v>12974.674121161228</v>
      </c>
      <c r="I326" s="117"/>
    </row>
    <row r="327" spans="1:9" ht="14.25" customHeight="1">
      <c r="A327" s="69" t="str">
        <f t="shared" si="91"/>
        <v>2838-Josephine Co. JDC</v>
      </c>
      <c r="B327" s="86">
        <v>2838</v>
      </c>
      <c r="C327" s="120"/>
      <c r="D327" s="86">
        <v>2838</v>
      </c>
      <c r="E327" s="120" t="s">
        <v>496</v>
      </c>
      <c r="F327" s="119">
        <v>2084.6987131989977</v>
      </c>
      <c r="G327" s="117"/>
      <c r="H327" s="119">
        <v>2169.7884565948743</v>
      </c>
      <c r="I327" s="117"/>
    </row>
    <row r="328" spans="1:9" ht="14.25" customHeight="1">
      <c r="A328" s="69" t="str">
        <f t="shared" si="91"/>
        <v>2839-Klamath Co. Juvenile</v>
      </c>
      <c r="B328" s="86">
        <v>2839</v>
      </c>
      <c r="C328" s="120"/>
      <c r="D328" s="86">
        <v>2839</v>
      </c>
      <c r="E328" s="120" t="s">
        <v>504</v>
      </c>
      <c r="F328" s="119">
        <v>5217.0378964827705</v>
      </c>
      <c r="G328" s="117"/>
      <c r="H328" s="119">
        <v>5429.9782187881883</v>
      </c>
      <c r="I328" s="117"/>
    </row>
    <row r="329" spans="1:9" ht="14.25" customHeight="1">
      <c r="A329" s="69" t="str">
        <f t="shared" si="91"/>
        <v>2841-Lane Co. Dept of Youth</v>
      </c>
      <c r="B329" s="86">
        <v>2841</v>
      </c>
      <c r="C329" s="120"/>
      <c r="D329" s="86">
        <v>2841</v>
      </c>
      <c r="E329" s="120" t="s">
        <v>512</v>
      </c>
      <c r="F329" s="119">
        <v>6613.8918565958047</v>
      </c>
      <c r="G329" s="117"/>
      <c r="H329" s="119">
        <v>6883.8466262527745</v>
      </c>
      <c r="I329" s="117"/>
    </row>
    <row r="330" spans="1:9" ht="14.25" customHeight="1">
      <c r="A330" s="69" t="str">
        <f t="shared" si="91"/>
        <v>2846-Mill Creek Academy</v>
      </c>
      <c r="B330" s="86">
        <v>2846</v>
      </c>
      <c r="C330" s="120"/>
      <c r="D330" s="86">
        <v>2846</v>
      </c>
      <c r="E330" s="120" t="s">
        <v>535</v>
      </c>
      <c r="F330" s="119">
        <v>12423.53446342956</v>
      </c>
      <c r="G330" s="117"/>
      <c r="H330" s="119">
        <v>12930.617502753212</v>
      </c>
      <c r="I330" s="117"/>
    </row>
    <row r="331" spans="1:9" ht="14.25" customHeight="1">
      <c r="A331" s="69" t="str">
        <f t="shared" si="91"/>
        <v>2832-Mt Nebo Alt Ed</v>
      </c>
      <c r="B331" s="86">
        <v>2832</v>
      </c>
      <c r="C331" s="120"/>
      <c r="D331" s="86">
        <v>2832</v>
      </c>
      <c r="E331" s="120" t="s">
        <v>549</v>
      </c>
      <c r="F331" s="119">
        <v>5111.215626777238</v>
      </c>
      <c r="G331" s="117"/>
      <c r="H331" s="119">
        <v>5319.8366727681441</v>
      </c>
      <c r="I331" s="117"/>
    </row>
    <row r="332" spans="1:9" ht="14.25" customHeight="1">
      <c r="A332" s="69" t="str">
        <f t="shared" si="91"/>
        <v>3129-NORCOR Education</v>
      </c>
      <c r="B332" s="86">
        <v>3129</v>
      </c>
      <c r="C332" s="120"/>
      <c r="D332" s="86">
        <v>3129</v>
      </c>
      <c r="E332" s="120" t="s">
        <v>560</v>
      </c>
      <c r="F332" s="119">
        <v>9661.5732241151527</v>
      </c>
      <c r="G332" s="117"/>
      <c r="H332" s="119">
        <v>10055.923151630053</v>
      </c>
      <c r="I332" s="117"/>
    </row>
    <row r="333" spans="1:9" ht="14.25" customHeight="1">
      <c r="A333" s="69" t="str">
        <f t="shared" si="91"/>
        <v>2843-Ponderosa Creek School</v>
      </c>
      <c r="B333" s="86">
        <v>2843</v>
      </c>
      <c r="C333" s="120"/>
      <c r="D333" s="86">
        <v>2843</v>
      </c>
      <c r="E333" s="120" t="s">
        <v>604</v>
      </c>
      <c r="F333" s="119">
        <v>6571.562948713592</v>
      </c>
      <c r="G333" s="117"/>
      <c r="H333" s="119">
        <v>6839.7900078447565</v>
      </c>
      <c r="I333" s="117"/>
    </row>
    <row r="334" spans="1:9" ht="14.25" customHeight="1">
      <c r="A334" s="69" t="str">
        <f t="shared" si="91"/>
        <v>2258-Monroe School</v>
      </c>
      <c r="B334" s="86">
        <v>2258</v>
      </c>
      <c r="C334" s="120"/>
      <c r="D334" s="86">
        <v>2258</v>
      </c>
      <c r="E334" s="120" t="s">
        <v>542</v>
      </c>
      <c r="F334" s="119">
        <v>20492.20398984944</v>
      </c>
      <c r="G334" s="117"/>
      <c r="H334" s="119">
        <v>21328.620479231045</v>
      </c>
      <c r="I334" s="117"/>
    </row>
    <row r="335" spans="1:9" ht="14.25" customHeight="1">
      <c r="A335" s="69" t="str">
        <f t="shared" si="91"/>
        <v>2260-New Bridge High School</v>
      </c>
      <c r="B335" s="86">
        <v>2260</v>
      </c>
      <c r="C335" s="120"/>
      <c r="D335" s="86">
        <v>2260</v>
      </c>
      <c r="E335" s="120" t="s">
        <v>557</v>
      </c>
      <c r="F335" s="119">
        <v>74214.117187071475</v>
      </c>
      <c r="G335" s="117"/>
      <c r="H335" s="119">
        <v>77243.264827360093</v>
      </c>
      <c r="I335" s="117"/>
    </row>
    <row r="336" spans="1:9" ht="14.25" customHeight="1">
      <c r="A336" s="69" t="str">
        <f t="shared" si="91"/>
        <v>2387-Ocean Dunes High School</v>
      </c>
      <c r="B336" s="86">
        <v>2387</v>
      </c>
      <c r="C336" s="120"/>
      <c r="D336" s="86">
        <v>2387</v>
      </c>
      <c r="E336" s="120" t="s">
        <v>575</v>
      </c>
      <c r="F336" s="119">
        <v>15674.391135553115</v>
      </c>
      <c r="G336" s="117"/>
      <c r="H336" s="119">
        <v>16314.162202310381</v>
      </c>
      <c r="I336" s="117"/>
    </row>
    <row r="337" spans="1:9" ht="14.25" customHeight="1">
      <c r="A337" s="69" t="str">
        <f t="shared" si="91"/>
        <v>2386-RiverBend High School</v>
      </c>
      <c r="B337" s="86">
        <v>2386</v>
      </c>
      <c r="C337" s="120"/>
      <c r="D337" s="86">
        <v>2386</v>
      </c>
      <c r="E337" s="120" t="s">
        <v>624</v>
      </c>
      <c r="F337" s="119">
        <v>8282.6782632080649</v>
      </c>
      <c r="G337" s="117"/>
      <c r="H337" s="119">
        <v>8620.7467637471691</v>
      </c>
      <c r="I337" s="117"/>
    </row>
    <row r="338" spans="1:9" ht="14.25" customHeight="1">
      <c r="A338" s="69" t="str">
        <f t="shared" si="91"/>
        <v>2388-Riverside High School</v>
      </c>
      <c r="B338" s="86">
        <v>2388</v>
      </c>
      <c r="C338" s="120"/>
      <c r="D338" s="86">
        <v>2388</v>
      </c>
      <c r="E338" s="120" t="s">
        <v>627</v>
      </c>
      <c r="F338" s="119">
        <v>12176.52700846126</v>
      </c>
      <c r="G338" s="117"/>
      <c r="H338" s="119">
        <v>12673.528110847434</v>
      </c>
      <c r="I338" s="117"/>
    </row>
    <row r="339" spans="1:9" ht="14.25" customHeight="1">
      <c r="A339" s="69" t="str">
        <f t="shared" si="91"/>
        <v>4609-Three Lakes High School</v>
      </c>
      <c r="B339" s="86">
        <v>4609</v>
      </c>
      <c r="C339" s="120"/>
      <c r="D339" s="86">
        <v>4609</v>
      </c>
      <c r="E339" s="120" t="s">
        <v>676</v>
      </c>
      <c r="F339" s="119">
        <v>42766.338761424922</v>
      </c>
      <c r="G339" s="117"/>
      <c r="H339" s="119">
        <v>44511.903608830013</v>
      </c>
      <c r="I339" s="117"/>
    </row>
    <row r="340" spans="1:9" ht="14.25" customHeight="1">
      <c r="A340" s="69" t="str">
        <f t="shared" si="91"/>
        <v>4588-Trask River High School</v>
      </c>
      <c r="B340" s="86">
        <v>4588</v>
      </c>
      <c r="C340" s="120"/>
      <c r="D340" s="86">
        <v>4588</v>
      </c>
      <c r="E340" s="120" t="s">
        <v>681</v>
      </c>
      <c r="F340" s="119">
        <v>29104.869434858625</v>
      </c>
      <c r="G340" s="117"/>
      <c r="H340" s="119">
        <v>30292.823289342647</v>
      </c>
      <c r="I340" s="117"/>
    </row>
    <row r="341" spans="1:9" ht="14.25" customHeight="1">
      <c r="A341" s="69" t="str">
        <f t="shared" si="91"/>
        <v>1828-William P Lord High School</v>
      </c>
      <c r="B341" s="86">
        <v>1828</v>
      </c>
      <c r="C341" s="120"/>
      <c r="D341" s="86">
        <v>1828</v>
      </c>
      <c r="E341" s="120" t="s">
        <v>699</v>
      </c>
      <c r="F341" s="119">
        <v>197843.81484886041</v>
      </c>
      <c r="G341" s="117"/>
      <c r="H341" s="119">
        <v>205919.07259779345</v>
      </c>
      <c r="I341" s="117"/>
    </row>
    <row r="342" spans="1:9" ht="14.25" customHeight="1">
      <c r="A342" s="69" t="s">
        <v>636</v>
      </c>
      <c r="B342" s="86"/>
      <c r="C342" s="86" t="s">
        <v>636</v>
      </c>
      <c r="D342" s="86"/>
      <c r="E342" s="86"/>
      <c r="F342" s="119">
        <v>78319.626212871342</v>
      </c>
      <c r="G342" s="117" t="s">
        <v>717</v>
      </c>
      <c r="H342" s="119">
        <v>81516.345650131392</v>
      </c>
      <c r="I342" s="117" t="s">
        <v>717</v>
      </c>
    </row>
    <row r="343" spans="1:9" ht="14.25" customHeight="1">
      <c r="F343" s="119">
        <v>0</v>
      </c>
      <c r="G343" s="117"/>
      <c r="H343" s="119">
        <v>0</v>
      </c>
    </row>
    <row r="344" spans="1:9" ht="14.25" customHeight="1">
      <c r="F344" s="119"/>
      <c r="H344" s="119"/>
    </row>
    <row r="345" spans="1:9" ht="14.25" customHeight="1">
      <c r="F345" s="119"/>
      <c r="H345" s="119"/>
    </row>
    <row r="346" spans="1:9" ht="14.25" customHeight="1">
      <c r="F346" s="119"/>
      <c r="H346" s="119"/>
    </row>
    <row r="347" spans="1:9" ht="14.25" customHeight="1">
      <c r="F347" s="119"/>
      <c r="H347" s="119"/>
    </row>
    <row r="348" spans="1:9" ht="14.25" customHeight="1">
      <c r="F348" s="119"/>
      <c r="H348" s="119"/>
    </row>
    <row r="349" spans="1:9" ht="14.25" customHeight="1">
      <c r="F349" s="119"/>
      <c r="H349" s="119"/>
    </row>
    <row r="350" spans="1:9" ht="14.25" customHeight="1">
      <c r="F350" s="119"/>
      <c r="H350" s="119"/>
    </row>
    <row r="351" spans="1:9" ht="14.25" customHeight="1">
      <c r="F351" s="119"/>
      <c r="H351" s="119"/>
    </row>
    <row r="352" spans="1:9" ht="14.25" customHeight="1">
      <c r="F352" s="119"/>
      <c r="H352" s="119"/>
    </row>
    <row r="353" spans="6:8" ht="14.25" customHeight="1">
      <c r="F353" s="119"/>
      <c r="H353" s="119"/>
    </row>
    <row r="354" spans="6:8" ht="14.25" customHeight="1">
      <c r="F354" s="119"/>
      <c r="H354" s="119"/>
    </row>
    <row r="355" spans="6:8" ht="14.25" customHeight="1">
      <c r="F355" s="119"/>
      <c r="H355" s="119"/>
    </row>
    <row r="356" spans="6:8" ht="14.25" customHeight="1">
      <c r="F356" s="119"/>
      <c r="H356" s="119"/>
    </row>
    <row r="357" spans="6:8" ht="14.25" customHeight="1">
      <c r="F357" s="119"/>
      <c r="H357" s="119"/>
    </row>
    <row r="358" spans="6:8" ht="14.25" customHeight="1">
      <c r="F358" s="119"/>
      <c r="H358" s="119"/>
    </row>
    <row r="359" spans="6:8" ht="14.25" customHeight="1">
      <c r="F359" s="119"/>
      <c r="H359" s="119"/>
    </row>
    <row r="360" spans="6:8" ht="14.25" customHeight="1">
      <c r="F360" s="119"/>
      <c r="H360" s="119"/>
    </row>
    <row r="361" spans="6:8" ht="14.25" customHeight="1">
      <c r="F361" s="119"/>
      <c r="H361" s="119"/>
    </row>
    <row r="362" spans="6:8" ht="14.25" customHeight="1">
      <c r="F362" s="119"/>
      <c r="H362" s="119"/>
    </row>
    <row r="363" spans="6:8" ht="14.25" customHeight="1">
      <c r="F363" s="119"/>
      <c r="H363" s="119"/>
    </row>
    <row r="364" spans="6:8" ht="14.25" customHeight="1">
      <c r="F364" s="119"/>
      <c r="H364" s="119"/>
    </row>
    <row r="365" spans="6:8" ht="14.25" customHeight="1">
      <c r="F365" s="119"/>
      <c r="H365" s="119"/>
    </row>
    <row r="366" spans="6:8" ht="14.25" customHeight="1">
      <c r="F366" s="119"/>
      <c r="H366" s="119"/>
    </row>
    <row r="367" spans="6:8" ht="14.25" customHeight="1">
      <c r="F367" s="119"/>
      <c r="H367" s="119"/>
    </row>
    <row r="368" spans="6:8" ht="14.25" customHeight="1">
      <c r="F368" s="119"/>
      <c r="H368" s="119"/>
    </row>
    <row r="369" spans="6:8" ht="14.25" customHeight="1">
      <c r="F369" s="119"/>
      <c r="H369" s="119"/>
    </row>
    <row r="370" spans="6:8" ht="14.25" customHeight="1">
      <c r="F370" s="119"/>
      <c r="H370" s="119"/>
    </row>
    <row r="371" spans="6:8" ht="14.25" customHeight="1">
      <c r="F371" s="119"/>
      <c r="H371" s="119"/>
    </row>
    <row r="372" spans="6:8" ht="14.25" customHeight="1">
      <c r="F372" s="119"/>
      <c r="H372" s="119"/>
    </row>
    <row r="373" spans="6:8" ht="14.25" customHeight="1">
      <c r="F373" s="119"/>
      <c r="H373" s="119"/>
    </row>
    <row r="374" spans="6:8" ht="14.25" customHeight="1">
      <c r="F374" s="119"/>
      <c r="H374" s="119"/>
    </row>
    <row r="375" spans="6:8" ht="14.25" customHeight="1">
      <c r="F375" s="119"/>
      <c r="H375" s="119"/>
    </row>
    <row r="376" spans="6:8" ht="14.25" customHeight="1">
      <c r="F376" s="119"/>
      <c r="H376" s="119"/>
    </row>
    <row r="377" spans="6:8" ht="14.25" customHeight="1">
      <c r="F377" s="119"/>
      <c r="H377" s="119"/>
    </row>
    <row r="378" spans="6:8" ht="14.25" customHeight="1">
      <c r="F378" s="119"/>
      <c r="H378" s="119"/>
    </row>
    <row r="379" spans="6:8" ht="14.25" customHeight="1">
      <c r="F379" s="119"/>
      <c r="H379" s="119"/>
    </row>
    <row r="380" spans="6:8" ht="14.25" customHeight="1">
      <c r="F380" s="119"/>
      <c r="H380" s="119"/>
    </row>
    <row r="381" spans="6:8" ht="14.25" customHeight="1">
      <c r="F381" s="119"/>
      <c r="H381" s="119"/>
    </row>
    <row r="382" spans="6:8" ht="14.25" customHeight="1">
      <c r="F382" s="119"/>
      <c r="H382" s="119"/>
    </row>
    <row r="383" spans="6:8" ht="14.25" customHeight="1">
      <c r="F383" s="119"/>
      <c r="H383" s="119"/>
    </row>
    <row r="384" spans="6:8" ht="14.25" customHeight="1">
      <c r="F384" s="119"/>
      <c r="H384" s="119"/>
    </row>
    <row r="385" spans="6:8" ht="14.25" customHeight="1">
      <c r="F385" s="119"/>
      <c r="H385" s="119"/>
    </row>
    <row r="386" spans="6:8" ht="14.25" customHeight="1">
      <c r="F386" s="119"/>
      <c r="H386" s="119"/>
    </row>
    <row r="387" spans="6:8" ht="14.25" customHeight="1">
      <c r="F387" s="119"/>
      <c r="H387" s="119"/>
    </row>
    <row r="388" spans="6:8" ht="14.25" customHeight="1">
      <c r="F388" s="119"/>
      <c r="H388" s="119"/>
    </row>
    <row r="389" spans="6:8" ht="14.25" customHeight="1">
      <c r="F389" s="119"/>
      <c r="H389" s="119"/>
    </row>
    <row r="390" spans="6:8" ht="14.25" customHeight="1">
      <c r="F390" s="119"/>
      <c r="H390" s="119"/>
    </row>
    <row r="391" spans="6:8" ht="14.25" customHeight="1">
      <c r="F391" s="119"/>
      <c r="H391" s="119"/>
    </row>
    <row r="392" spans="6:8" ht="14.25" customHeight="1">
      <c r="F392" s="119"/>
      <c r="H392" s="119"/>
    </row>
    <row r="393" spans="6:8" ht="14.25" customHeight="1">
      <c r="F393" s="119"/>
      <c r="H393" s="119"/>
    </row>
    <row r="394" spans="6:8" ht="14.25" customHeight="1">
      <c r="F394" s="119"/>
      <c r="H394" s="119"/>
    </row>
    <row r="395" spans="6:8" ht="14.25" customHeight="1">
      <c r="F395" s="119"/>
      <c r="H395" s="119"/>
    </row>
    <row r="396" spans="6:8" ht="14.25" customHeight="1">
      <c r="F396" s="119"/>
      <c r="H396" s="119"/>
    </row>
    <row r="397" spans="6:8" ht="14.25" customHeight="1">
      <c r="F397" s="119"/>
      <c r="H397" s="119"/>
    </row>
    <row r="398" spans="6:8" ht="14.25" customHeight="1">
      <c r="F398" s="119"/>
      <c r="H398" s="119"/>
    </row>
    <row r="399" spans="6:8" ht="14.25" customHeight="1">
      <c r="F399" s="119"/>
      <c r="H399" s="119"/>
    </row>
    <row r="400" spans="6:8" ht="14.25" customHeight="1">
      <c r="F400" s="119"/>
      <c r="H400" s="119"/>
    </row>
    <row r="401" spans="6:8" ht="14.25" customHeight="1">
      <c r="F401" s="119"/>
      <c r="H401" s="119"/>
    </row>
    <row r="402" spans="6:8" ht="14.25" customHeight="1">
      <c r="F402" s="119"/>
      <c r="H402" s="119"/>
    </row>
    <row r="403" spans="6:8" ht="14.25" customHeight="1">
      <c r="F403" s="119"/>
      <c r="H403" s="119"/>
    </row>
    <row r="404" spans="6:8" ht="14.25" customHeight="1">
      <c r="F404" s="119"/>
      <c r="H404" s="119"/>
    </row>
    <row r="405" spans="6:8" ht="14.25" customHeight="1">
      <c r="F405" s="119"/>
      <c r="H405" s="119"/>
    </row>
    <row r="406" spans="6:8" ht="14.25" customHeight="1">
      <c r="F406" s="119"/>
      <c r="H406" s="119"/>
    </row>
    <row r="407" spans="6:8" ht="14.25" customHeight="1">
      <c r="F407" s="119"/>
      <c r="H407" s="119"/>
    </row>
    <row r="408" spans="6:8" ht="14.25" customHeight="1">
      <c r="F408" s="119"/>
      <c r="H408" s="119"/>
    </row>
    <row r="409" spans="6:8" ht="14.25" customHeight="1">
      <c r="F409" s="119"/>
      <c r="H409" s="119"/>
    </row>
    <row r="410" spans="6:8" ht="14.25" customHeight="1">
      <c r="F410" s="119"/>
      <c r="H410" s="119"/>
    </row>
    <row r="411" spans="6:8" ht="14.25" customHeight="1">
      <c r="F411" s="119"/>
      <c r="H411" s="119"/>
    </row>
    <row r="412" spans="6:8" ht="14.25" customHeight="1">
      <c r="F412" s="119"/>
      <c r="H412" s="119"/>
    </row>
    <row r="413" spans="6:8" ht="14.25" customHeight="1">
      <c r="F413" s="119"/>
      <c r="H413" s="119"/>
    </row>
    <row r="414" spans="6:8" ht="14.25" customHeight="1">
      <c r="F414" s="119"/>
      <c r="H414" s="119"/>
    </row>
    <row r="415" spans="6:8" ht="14.25" customHeight="1">
      <c r="F415" s="119"/>
      <c r="H415" s="119"/>
    </row>
    <row r="416" spans="6:8" ht="14.25" customHeight="1">
      <c r="F416" s="119"/>
      <c r="H416" s="119"/>
    </row>
    <row r="417" spans="6:8" ht="14.25" customHeight="1">
      <c r="F417" s="119"/>
      <c r="H417" s="119"/>
    </row>
    <row r="418" spans="6:8" ht="14.25" customHeight="1">
      <c r="F418" s="119"/>
      <c r="H418" s="119"/>
    </row>
    <row r="419" spans="6:8" ht="14.25" customHeight="1">
      <c r="F419" s="119"/>
      <c r="H419" s="119"/>
    </row>
    <row r="420" spans="6:8" ht="14.25" customHeight="1">
      <c r="F420" s="119"/>
      <c r="H420" s="119"/>
    </row>
    <row r="421" spans="6:8" ht="14.25" customHeight="1">
      <c r="F421" s="119"/>
      <c r="H421" s="119"/>
    </row>
    <row r="422" spans="6:8" ht="14.25" customHeight="1">
      <c r="F422" s="119"/>
      <c r="H422" s="119"/>
    </row>
    <row r="423" spans="6:8" ht="14.25" customHeight="1">
      <c r="F423" s="119"/>
      <c r="H423" s="119"/>
    </row>
    <row r="424" spans="6:8" ht="14.25" customHeight="1">
      <c r="F424" s="119"/>
      <c r="H424" s="119"/>
    </row>
    <row r="425" spans="6:8" ht="14.25" customHeight="1">
      <c r="F425" s="119"/>
      <c r="H425" s="119"/>
    </row>
    <row r="426" spans="6:8" ht="14.25" customHeight="1">
      <c r="F426" s="119"/>
      <c r="H426" s="119"/>
    </row>
    <row r="427" spans="6:8" ht="14.25" customHeight="1">
      <c r="F427" s="119"/>
      <c r="H427" s="119"/>
    </row>
    <row r="428" spans="6:8" ht="14.25" customHeight="1">
      <c r="F428" s="119"/>
      <c r="H428" s="119"/>
    </row>
    <row r="429" spans="6:8" ht="14.25" customHeight="1">
      <c r="F429" s="119"/>
      <c r="H429" s="119"/>
    </row>
    <row r="430" spans="6:8" ht="14.25" customHeight="1">
      <c r="F430" s="119"/>
      <c r="H430" s="119"/>
    </row>
    <row r="431" spans="6:8" ht="14.25" customHeight="1">
      <c r="F431" s="119"/>
      <c r="H431" s="119"/>
    </row>
    <row r="432" spans="6:8" ht="14.25" customHeight="1">
      <c r="F432" s="119"/>
      <c r="H432" s="119"/>
    </row>
    <row r="433" spans="6:8" ht="14.25" customHeight="1">
      <c r="F433" s="119"/>
      <c r="H433" s="119"/>
    </row>
    <row r="434" spans="6:8" ht="14.25" customHeight="1">
      <c r="F434" s="119"/>
      <c r="H434" s="119"/>
    </row>
    <row r="435" spans="6:8" ht="14.25" customHeight="1">
      <c r="F435" s="119"/>
      <c r="H435" s="119"/>
    </row>
    <row r="436" spans="6:8" ht="14.25" customHeight="1">
      <c r="F436" s="119"/>
      <c r="H436" s="119"/>
    </row>
    <row r="437" spans="6:8" ht="14.25" customHeight="1">
      <c r="F437" s="119"/>
      <c r="H437" s="119"/>
    </row>
    <row r="438" spans="6:8" ht="14.25" customHeight="1">
      <c r="F438" s="119"/>
      <c r="H438" s="119"/>
    </row>
    <row r="439" spans="6:8" ht="14.25" customHeight="1">
      <c r="F439" s="119"/>
      <c r="H439" s="119"/>
    </row>
    <row r="440" spans="6:8" ht="14.25" customHeight="1">
      <c r="F440" s="119"/>
      <c r="H440" s="119"/>
    </row>
    <row r="441" spans="6:8" ht="14.25" customHeight="1">
      <c r="F441" s="119"/>
      <c r="H441" s="119"/>
    </row>
    <row r="442" spans="6:8" ht="14.25" customHeight="1">
      <c r="F442" s="119"/>
      <c r="H442" s="119"/>
    </row>
    <row r="443" spans="6:8" ht="14.25" customHeight="1">
      <c r="F443" s="119"/>
      <c r="H443" s="119"/>
    </row>
    <row r="444" spans="6:8" ht="14.25" customHeight="1">
      <c r="F444" s="119"/>
      <c r="H444" s="119"/>
    </row>
    <row r="445" spans="6:8" ht="14.25" customHeight="1">
      <c r="F445" s="119"/>
      <c r="H445" s="119"/>
    </row>
    <row r="446" spans="6:8" ht="14.25" customHeight="1">
      <c r="F446" s="119"/>
      <c r="H446" s="119"/>
    </row>
    <row r="447" spans="6:8" ht="14.25" customHeight="1">
      <c r="F447" s="119"/>
      <c r="H447" s="119"/>
    </row>
    <row r="448" spans="6:8" ht="14.25" customHeight="1">
      <c r="F448" s="119"/>
      <c r="H448" s="119"/>
    </row>
    <row r="449" spans="6:8" ht="14.25" customHeight="1">
      <c r="F449" s="119"/>
      <c r="H449" s="119"/>
    </row>
    <row r="450" spans="6:8" ht="14.25" customHeight="1">
      <c r="F450" s="119"/>
      <c r="H450" s="119"/>
    </row>
    <row r="451" spans="6:8" ht="14.25" customHeight="1">
      <c r="F451" s="119"/>
      <c r="H451" s="119"/>
    </row>
    <row r="452" spans="6:8" ht="14.25" customHeight="1">
      <c r="F452" s="119"/>
      <c r="H452" s="119"/>
    </row>
    <row r="453" spans="6:8" ht="14.25" customHeight="1">
      <c r="F453" s="119"/>
      <c r="H453" s="119"/>
    </row>
    <row r="454" spans="6:8" ht="14.25" customHeight="1">
      <c r="F454" s="119"/>
      <c r="H454" s="119"/>
    </row>
    <row r="455" spans="6:8" ht="14.25" customHeight="1">
      <c r="F455" s="119"/>
      <c r="H455" s="119"/>
    </row>
    <row r="456" spans="6:8" ht="14.25" customHeight="1">
      <c r="F456" s="119"/>
      <c r="H456" s="119"/>
    </row>
    <row r="457" spans="6:8" ht="14.25" customHeight="1">
      <c r="F457" s="119"/>
      <c r="H457" s="119"/>
    </row>
    <row r="458" spans="6:8" ht="14.25" customHeight="1">
      <c r="F458" s="119"/>
      <c r="H458" s="119"/>
    </row>
    <row r="459" spans="6:8" ht="14.25" customHeight="1">
      <c r="F459" s="119"/>
      <c r="H459" s="119"/>
    </row>
    <row r="460" spans="6:8" ht="14.25" customHeight="1">
      <c r="F460" s="119"/>
      <c r="H460" s="119"/>
    </row>
    <row r="461" spans="6:8" ht="14.25" customHeight="1">
      <c r="F461" s="119"/>
      <c r="H461" s="119"/>
    </row>
    <row r="462" spans="6:8" ht="14.25" customHeight="1">
      <c r="F462" s="119"/>
      <c r="H462" s="119"/>
    </row>
    <row r="463" spans="6:8" ht="14.25" customHeight="1">
      <c r="F463" s="119"/>
      <c r="H463" s="119"/>
    </row>
    <row r="464" spans="6:8" ht="14.25" customHeight="1">
      <c r="F464" s="119"/>
      <c r="H464" s="119"/>
    </row>
    <row r="465" spans="6:8" ht="14.25" customHeight="1">
      <c r="F465" s="119"/>
      <c r="H465" s="119"/>
    </row>
    <row r="466" spans="6:8" ht="14.25" customHeight="1">
      <c r="F466" s="119"/>
      <c r="H466" s="119"/>
    </row>
    <row r="467" spans="6:8" ht="14.25" customHeight="1">
      <c r="F467" s="119"/>
      <c r="H467" s="119"/>
    </row>
    <row r="468" spans="6:8" ht="14.25" customHeight="1">
      <c r="F468" s="119"/>
      <c r="H468" s="119"/>
    </row>
    <row r="469" spans="6:8" ht="14.25" customHeight="1">
      <c r="F469" s="119"/>
      <c r="H469" s="119"/>
    </row>
    <row r="470" spans="6:8" ht="14.25" customHeight="1">
      <c r="F470" s="119"/>
      <c r="H470" s="119"/>
    </row>
    <row r="471" spans="6:8" ht="14.25" customHeight="1">
      <c r="F471" s="119"/>
      <c r="H471" s="119"/>
    </row>
    <row r="472" spans="6:8" ht="14.25" customHeight="1">
      <c r="F472" s="119"/>
      <c r="H472" s="119"/>
    </row>
    <row r="473" spans="6:8" ht="14.25" customHeight="1">
      <c r="F473" s="119"/>
      <c r="H473" s="119"/>
    </row>
    <row r="474" spans="6:8" ht="14.25" customHeight="1">
      <c r="F474" s="119"/>
      <c r="H474" s="119"/>
    </row>
    <row r="475" spans="6:8" ht="14.25" customHeight="1">
      <c r="F475" s="119"/>
      <c r="H475" s="119"/>
    </row>
    <row r="476" spans="6:8" ht="14.25" customHeight="1">
      <c r="F476" s="119"/>
      <c r="H476" s="119"/>
    </row>
    <row r="477" spans="6:8" ht="14.25" customHeight="1">
      <c r="F477" s="119"/>
      <c r="H477" s="119"/>
    </row>
    <row r="478" spans="6:8" ht="14.25" customHeight="1">
      <c r="F478" s="119"/>
      <c r="H478" s="119"/>
    </row>
    <row r="479" spans="6:8" ht="14.25" customHeight="1">
      <c r="F479" s="119"/>
      <c r="H479" s="119"/>
    </row>
    <row r="480" spans="6:8" ht="14.25" customHeight="1">
      <c r="F480" s="119"/>
      <c r="H480" s="119"/>
    </row>
    <row r="481" spans="6:8" ht="14.25" customHeight="1">
      <c r="F481" s="119"/>
      <c r="H481" s="119"/>
    </row>
    <row r="482" spans="6:8" ht="14.25" customHeight="1">
      <c r="F482" s="119"/>
      <c r="H482" s="119"/>
    </row>
    <row r="483" spans="6:8" ht="14.25" customHeight="1">
      <c r="F483" s="119"/>
      <c r="H483" s="119"/>
    </row>
    <row r="484" spans="6:8" ht="14.25" customHeight="1">
      <c r="F484" s="119"/>
      <c r="H484" s="119"/>
    </row>
    <row r="485" spans="6:8" ht="14.25" customHeight="1">
      <c r="F485" s="119"/>
      <c r="H485" s="119"/>
    </row>
    <row r="486" spans="6:8" ht="14.25" customHeight="1">
      <c r="F486" s="119"/>
      <c r="H486" s="119"/>
    </row>
    <row r="487" spans="6:8" ht="14.25" customHeight="1">
      <c r="F487" s="119"/>
      <c r="H487" s="119"/>
    </row>
    <row r="488" spans="6:8" ht="14.25" customHeight="1">
      <c r="F488" s="119"/>
      <c r="H488" s="119"/>
    </row>
    <row r="489" spans="6:8" ht="14.25" customHeight="1">
      <c r="F489" s="119"/>
      <c r="H489" s="119"/>
    </row>
    <row r="490" spans="6:8" ht="14.25" customHeight="1">
      <c r="F490" s="119"/>
      <c r="H490" s="119"/>
    </row>
    <row r="491" spans="6:8" ht="14.25" customHeight="1">
      <c r="F491" s="119"/>
      <c r="H491" s="119"/>
    </row>
    <row r="492" spans="6:8" ht="14.25" customHeight="1">
      <c r="F492" s="119"/>
      <c r="H492" s="119"/>
    </row>
    <row r="493" spans="6:8" ht="14.25" customHeight="1">
      <c r="F493" s="119"/>
      <c r="H493" s="119"/>
    </row>
    <row r="494" spans="6:8" ht="14.25" customHeight="1">
      <c r="F494" s="119"/>
      <c r="H494" s="119"/>
    </row>
    <row r="495" spans="6:8" ht="14.25" customHeight="1">
      <c r="F495" s="119"/>
      <c r="H495" s="119"/>
    </row>
    <row r="496" spans="6:8" ht="14.25" customHeight="1">
      <c r="F496" s="119"/>
      <c r="H496" s="119"/>
    </row>
    <row r="497" spans="6:8" ht="14.25" customHeight="1">
      <c r="F497" s="119"/>
      <c r="H497" s="119"/>
    </row>
    <row r="498" spans="6:8" ht="14.25" customHeight="1">
      <c r="F498" s="119"/>
      <c r="H498" s="119"/>
    </row>
    <row r="499" spans="6:8" ht="14.25" customHeight="1">
      <c r="F499" s="119"/>
      <c r="H499" s="119"/>
    </row>
    <row r="500" spans="6:8" ht="14.25" customHeight="1">
      <c r="F500" s="119"/>
      <c r="H500" s="119"/>
    </row>
    <row r="501" spans="6:8" ht="14.25" customHeight="1">
      <c r="F501" s="119"/>
      <c r="H501" s="119"/>
    </row>
    <row r="502" spans="6:8" ht="14.25" customHeight="1">
      <c r="F502" s="119"/>
      <c r="H502" s="119"/>
    </row>
    <row r="503" spans="6:8" ht="14.25" customHeight="1">
      <c r="F503" s="119"/>
      <c r="H503" s="119"/>
    </row>
    <row r="504" spans="6:8" ht="14.25" customHeight="1">
      <c r="F504" s="119"/>
      <c r="H504" s="119"/>
    </row>
    <row r="505" spans="6:8" ht="14.25" customHeight="1">
      <c r="F505" s="119"/>
      <c r="H505" s="119"/>
    </row>
    <row r="506" spans="6:8" ht="14.25" customHeight="1">
      <c r="F506" s="119"/>
      <c r="H506" s="119"/>
    </row>
    <row r="507" spans="6:8" ht="14.25" customHeight="1">
      <c r="F507" s="119"/>
      <c r="H507" s="119"/>
    </row>
    <row r="508" spans="6:8" ht="14.25" customHeight="1">
      <c r="F508" s="119"/>
      <c r="H508" s="119"/>
    </row>
    <row r="509" spans="6:8" ht="14.25" customHeight="1">
      <c r="F509" s="119"/>
      <c r="H509" s="119"/>
    </row>
    <row r="510" spans="6:8" ht="14.25" customHeight="1">
      <c r="F510" s="119"/>
      <c r="H510" s="119"/>
    </row>
    <row r="511" spans="6:8" ht="14.25" customHeight="1">
      <c r="F511" s="119"/>
      <c r="H511" s="119"/>
    </row>
    <row r="512" spans="6:8" ht="14.25" customHeight="1">
      <c r="F512" s="119"/>
      <c r="H512" s="119"/>
    </row>
    <row r="513" spans="6:8" ht="14.25" customHeight="1">
      <c r="F513" s="119"/>
      <c r="H513" s="119"/>
    </row>
    <row r="514" spans="6:8" ht="14.25" customHeight="1">
      <c r="F514" s="119"/>
      <c r="H514" s="119"/>
    </row>
    <row r="515" spans="6:8" ht="14.25" customHeight="1">
      <c r="F515" s="119"/>
      <c r="H515" s="119"/>
    </row>
    <row r="516" spans="6:8" ht="14.25" customHeight="1">
      <c r="F516" s="119"/>
      <c r="H516" s="119"/>
    </row>
    <row r="517" spans="6:8" ht="14.25" customHeight="1">
      <c r="F517" s="119"/>
      <c r="H517" s="119"/>
    </row>
    <row r="518" spans="6:8" ht="14.25" customHeight="1">
      <c r="F518" s="119"/>
      <c r="H518" s="119"/>
    </row>
    <row r="519" spans="6:8" ht="14.25" customHeight="1">
      <c r="F519" s="119"/>
      <c r="H519" s="119"/>
    </row>
    <row r="520" spans="6:8" ht="14.25" customHeight="1">
      <c r="F520" s="119"/>
      <c r="H520" s="119"/>
    </row>
    <row r="521" spans="6:8" ht="14.25" customHeight="1">
      <c r="F521" s="119"/>
      <c r="H521" s="119"/>
    </row>
    <row r="522" spans="6:8" ht="14.25" customHeight="1">
      <c r="F522" s="119"/>
      <c r="H522" s="119"/>
    </row>
    <row r="523" spans="6:8" ht="14.25" customHeight="1">
      <c r="F523" s="119"/>
      <c r="H523" s="119"/>
    </row>
    <row r="524" spans="6:8" ht="14.25" customHeight="1">
      <c r="F524" s="119"/>
      <c r="H524" s="119"/>
    </row>
    <row r="525" spans="6:8" ht="14.25" customHeight="1">
      <c r="F525" s="119"/>
      <c r="H525" s="119"/>
    </row>
    <row r="526" spans="6:8" ht="14.25" customHeight="1">
      <c r="F526" s="119"/>
      <c r="H526" s="119"/>
    </row>
    <row r="527" spans="6:8" ht="14.25" customHeight="1">
      <c r="F527" s="119"/>
      <c r="H527" s="119"/>
    </row>
    <row r="528" spans="6:8" ht="14.25" customHeight="1">
      <c r="F528" s="119"/>
      <c r="H528" s="119"/>
    </row>
    <row r="529" spans="6:8" ht="14.25" customHeight="1">
      <c r="F529" s="119"/>
      <c r="H529" s="119"/>
    </row>
    <row r="530" spans="6:8" ht="14.25" customHeight="1">
      <c r="F530" s="119"/>
      <c r="H530" s="119"/>
    </row>
    <row r="531" spans="6:8" ht="14.25" customHeight="1">
      <c r="F531" s="119"/>
      <c r="H531" s="119"/>
    </row>
    <row r="532" spans="6:8" ht="14.25" customHeight="1">
      <c r="F532" s="119"/>
      <c r="H532" s="119"/>
    </row>
    <row r="533" spans="6:8" ht="14.25" customHeight="1">
      <c r="F533" s="119"/>
      <c r="H533" s="119"/>
    </row>
    <row r="534" spans="6:8" ht="14.25" customHeight="1">
      <c r="F534" s="119"/>
      <c r="H534" s="119"/>
    </row>
    <row r="535" spans="6:8" ht="14.25" customHeight="1">
      <c r="F535" s="119"/>
      <c r="H535" s="119"/>
    </row>
    <row r="536" spans="6:8" ht="14.25" customHeight="1">
      <c r="F536" s="119"/>
      <c r="H536" s="119"/>
    </row>
    <row r="537" spans="6:8" ht="14.25" customHeight="1">
      <c r="F537" s="119"/>
      <c r="H537" s="119"/>
    </row>
    <row r="538" spans="6:8" ht="14.25" customHeight="1">
      <c r="F538" s="119"/>
      <c r="H538" s="119"/>
    </row>
    <row r="539" spans="6:8" ht="14.25" customHeight="1">
      <c r="F539" s="119"/>
      <c r="H539" s="119"/>
    </row>
    <row r="540" spans="6:8" ht="14.25" customHeight="1">
      <c r="F540" s="119"/>
      <c r="H540" s="119"/>
    </row>
    <row r="541" spans="6:8" ht="14.25" customHeight="1">
      <c r="F541" s="119"/>
      <c r="H541" s="119"/>
    </row>
    <row r="542" spans="6:8" ht="14.25" customHeight="1">
      <c r="F542" s="119"/>
      <c r="H542" s="119"/>
    </row>
    <row r="543" spans="6:8" ht="14.25" customHeight="1">
      <c r="F543" s="119"/>
      <c r="H543" s="119"/>
    </row>
    <row r="544" spans="6:8" ht="14.25" customHeight="1">
      <c r="F544" s="119"/>
      <c r="H544" s="119"/>
    </row>
    <row r="545" spans="6:8" ht="14.25" customHeight="1">
      <c r="F545" s="119"/>
      <c r="H545" s="119"/>
    </row>
    <row r="546" spans="6:8" ht="14.25" customHeight="1">
      <c r="F546" s="119"/>
      <c r="H546" s="119"/>
    </row>
    <row r="547" spans="6:8" ht="14.25" customHeight="1">
      <c r="F547" s="119"/>
      <c r="H547" s="119"/>
    </row>
    <row r="548" spans="6:8" ht="14.25" customHeight="1">
      <c r="F548" s="119"/>
      <c r="H548" s="119"/>
    </row>
    <row r="549" spans="6:8" ht="14.25" customHeight="1">
      <c r="F549" s="119"/>
      <c r="H549" s="119"/>
    </row>
    <row r="550" spans="6:8" ht="14.25" customHeight="1">
      <c r="F550" s="119"/>
      <c r="H550" s="119"/>
    </row>
    <row r="551" spans="6:8" ht="14.25" customHeight="1">
      <c r="F551" s="119"/>
      <c r="H551" s="119"/>
    </row>
    <row r="552" spans="6:8" ht="14.25" customHeight="1">
      <c r="F552" s="119"/>
      <c r="H552" s="119"/>
    </row>
    <row r="553" spans="6:8" ht="14.25" customHeight="1">
      <c r="F553" s="119"/>
      <c r="H553" s="119"/>
    </row>
    <row r="554" spans="6:8" ht="14.25" customHeight="1">
      <c r="F554" s="119"/>
      <c r="H554" s="119"/>
    </row>
    <row r="555" spans="6:8" ht="14.25" customHeight="1">
      <c r="F555" s="119"/>
      <c r="H555" s="119"/>
    </row>
    <row r="556" spans="6:8" ht="14.25" customHeight="1">
      <c r="F556" s="119"/>
      <c r="H556" s="119"/>
    </row>
    <row r="557" spans="6:8" ht="14.25" customHeight="1">
      <c r="F557" s="119"/>
      <c r="H557" s="119"/>
    </row>
    <row r="558" spans="6:8" ht="14.25" customHeight="1">
      <c r="F558" s="119"/>
      <c r="H558" s="119"/>
    </row>
    <row r="559" spans="6:8" ht="14.25" customHeight="1">
      <c r="F559" s="119"/>
      <c r="H559" s="119"/>
    </row>
    <row r="560" spans="6:8" ht="14.25" customHeight="1">
      <c r="F560" s="119"/>
      <c r="H560" s="119"/>
    </row>
    <row r="561" spans="6:8" ht="14.25" customHeight="1">
      <c r="F561" s="119"/>
      <c r="H561" s="119"/>
    </row>
    <row r="562" spans="6:8" ht="14.25" customHeight="1">
      <c r="F562" s="119"/>
      <c r="H562" s="119"/>
    </row>
    <row r="563" spans="6:8" ht="14.25" customHeight="1">
      <c r="F563" s="119"/>
      <c r="H563" s="119"/>
    </row>
    <row r="564" spans="6:8" ht="14.25" customHeight="1">
      <c r="F564" s="119"/>
      <c r="H564" s="119"/>
    </row>
    <row r="565" spans="6:8" ht="14.25" customHeight="1">
      <c r="F565" s="119"/>
      <c r="H565" s="119"/>
    </row>
    <row r="566" spans="6:8" ht="14.25" customHeight="1">
      <c r="F566" s="119"/>
      <c r="H566" s="119"/>
    </row>
    <row r="567" spans="6:8" ht="14.25" customHeight="1">
      <c r="F567" s="119"/>
      <c r="H567" s="119"/>
    </row>
    <row r="568" spans="6:8" ht="14.25" customHeight="1">
      <c r="F568" s="119"/>
      <c r="H568" s="119"/>
    </row>
    <row r="569" spans="6:8" ht="14.25" customHeight="1">
      <c r="F569" s="119"/>
      <c r="H569" s="119"/>
    </row>
    <row r="570" spans="6:8" ht="14.25" customHeight="1">
      <c r="F570" s="119"/>
      <c r="H570" s="119"/>
    </row>
    <row r="571" spans="6:8" ht="14.25" customHeight="1">
      <c r="F571" s="119"/>
      <c r="H571" s="119"/>
    </row>
    <row r="572" spans="6:8" ht="14.25" customHeight="1">
      <c r="F572" s="119"/>
      <c r="H572" s="119"/>
    </row>
    <row r="573" spans="6:8" ht="14.25" customHeight="1">
      <c r="F573" s="119"/>
      <c r="H573" s="119"/>
    </row>
    <row r="574" spans="6:8" ht="14.25" customHeight="1">
      <c r="F574" s="119"/>
      <c r="H574" s="119"/>
    </row>
    <row r="575" spans="6:8" ht="14.25" customHeight="1">
      <c r="F575" s="119"/>
      <c r="H575" s="119"/>
    </row>
    <row r="576" spans="6:8" ht="14.25" customHeight="1">
      <c r="F576" s="119"/>
      <c r="H576" s="119"/>
    </row>
    <row r="577" spans="6:8" ht="14.25" customHeight="1">
      <c r="F577" s="119"/>
      <c r="H577" s="119"/>
    </row>
    <row r="578" spans="6:8" ht="14.25" customHeight="1">
      <c r="F578" s="119"/>
      <c r="H578" s="119"/>
    </row>
    <row r="579" spans="6:8" ht="14.25" customHeight="1">
      <c r="F579" s="119"/>
      <c r="H579" s="119"/>
    </row>
    <row r="580" spans="6:8" ht="14.25" customHeight="1">
      <c r="F580" s="119"/>
      <c r="H580" s="119"/>
    </row>
    <row r="581" spans="6:8" ht="14.25" customHeight="1">
      <c r="F581" s="119"/>
      <c r="H581" s="119"/>
    </row>
    <row r="582" spans="6:8" ht="14.25" customHeight="1">
      <c r="F582" s="119"/>
      <c r="H582" s="119"/>
    </row>
    <row r="583" spans="6:8" ht="14.25" customHeight="1">
      <c r="F583" s="119"/>
      <c r="H583" s="119"/>
    </row>
    <row r="584" spans="6:8" ht="14.25" customHeight="1">
      <c r="F584" s="119"/>
      <c r="H584" s="119"/>
    </row>
    <row r="585" spans="6:8" ht="14.25" customHeight="1">
      <c r="F585" s="119"/>
      <c r="H585" s="119"/>
    </row>
    <row r="586" spans="6:8" ht="14.25" customHeight="1">
      <c r="F586" s="119"/>
      <c r="H586" s="119"/>
    </row>
    <row r="587" spans="6:8" ht="14.25" customHeight="1">
      <c r="F587" s="119"/>
      <c r="H587" s="119"/>
    </row>
    <row r="588" spans="6:8" ht="14.25" customHeight="1">
      <c r="F588" s="119"/>
      <c r="H588" s="119"/>
    </row>
    <row r="589" spans="6:8" ht="14.25" customHeight="1">
      <c r="F589" s="119"/>
      <c r="H589" s="119"/>
    </row>
    <row r="590" spans="6:8" ht="14.25" customHeight="1">
      <c r="F590" s="119"/>
      <c r="H590" s="119"/>
    </row>
    <row r="591" spans="6:8" ht="14.25" customHeight="1">
      <c r="F591" s="119"/>
      <c r="H591" s="119"/>
    </row>
    <row r="592" spans="6:8" ht="14.25" customHeight="1">
      <c r="F592" s="119"/>
      <c r="H592" s="119"/>
    </row>
    <row r="593" spans="6:8" ht="14.25" customHeight="1">
      <c r="F593" s="119"/>
      <c r="H593" s="119"/>
    </row>
    <row r="594" spans="6:8" ht="14.25" customHeight="1">
      <c r="F594" s="119"/>
      <c r="H594" s="119"/>
    </row>
    <row r="595" spans="6:8" ht="14.25" customHeight="1">
      <c r="F595" s="119"/>
      <c r="H595" s="119"/>
    </row>
    <row r="596" spans="6:8" ht="14.25" customHeight="1">
      <c r="F596" s="119"/>
      <c r="H596" s="119"/>
    </row>
    <row r="597" spans="6:8" ht="14.25" customHeight="1">
      <c r="F597" s="119"/>
      <c r="H597" s="119"/>
    </row>
    <row r="598" spans="6:8" ht="14.25" customHeight="1">
      <c r="F598" s="119"/>
      <c r="H598" s="119"/>
    </row>
    <row r="599" spans="6:8" ht="14.25" customHeight="1">
      <c r="F599" s="119"/>
      <c r="H599" s="119"/>
    </row>
    <row r="600" spans="6:8" ht="14.25" customHeight="1">
      <c r="F600" s="119"/>
      <c r="H600" s="119"/>
    </row>
    <row r="601" spans="6:8" ht="14.25" customHeight="1">
      <c r="F601" s="119"/>
      <c r="H601" s="119"/>
    </row>
    <row r="602" spans="6:8" ht="14.25" customHeight="1">
      <c r="F602" s="119"/>
      <c r="H602" s="119"/>
    </row>
    <row r="603" spans="6:8" ht="14.25" customHeight="1">
      <c r="F603" s="119"/>
      <c r="H603" s="119"/>
    </row>
    <row r="604" spans="6:8" ht="14.25" customHeight="1">
      <c r="F604" s="119"/>
      <c r="H604" s="119"/>
    </row>
    <row r="605" spans="6:8" ht="14.25" customHeight="1">
      <c r="F605" s="119"/>
      <c r="H605" s="119"/>
    </row>
    <row r="606" spans="6:8" ht="14.25" customHeight="1">
      <c r="F606" s="119"/>
      <c r="H606" s="119"/>
    </row>
    <row r="607" spans="6:8" ht="14.25" customHeight="1">
      <c r="F607" s="119"/>
      <c r="H607" s="119"/>
    </row>
    <row r="608" spans="6:8" ht="14.25" customHeight="1">
      <c r="F608" s="119"/>
      <c r="H608" s="119"/>
    </row>
    <row r="609" spans="6:8" ht="14.25" customHeight="1">
      <c r="F609" s="119"/>
      <c r="H609" s="119"/>
    </row>
    <row r="610" spans="6:8" ht="14.25" customHeight="1">
      <c r="F610" s="119"/>
      <c r="H610" s="119"/>
    </row>
    <row r="611" spans="6:8" ht="14.25" customHeight="1">
      <c r="F611" s="119"/>
      <c r="H611" s="119"/>
    </row>
    <row r="612" spans="6:8" ht="14.25" customHeight="1">
      <c r="F612" s="119"/>
      <c r="H612" s="119"/>
    </row>
    <row r="613" spans="6:8" ht="14.25" customHeight="1">
      <c r="F613" s="119"/>
      <c r="H613" s="119"/>
    </row>
    <row r="614" spans="6:8" ht="14.25" customHeight="1">
      <c r="F614" s="119"/>
      <c r="H614" s="119"/>
    </row>
    <row r="615" spans="6:8" ht="14.25" customHeight="1">
      <c r="F615" s="119"/>
      <c r="H615" s="119"/>
    </row>
    <row r="616" spans="6:8" ht="14.25" customHeight="1">
      <c r="F616" s="119"/>
      <c r="H616" s="119"/>
    </row>
    <row r="617" spans="6:8" ht="14.25" customHeight="1">
      <c r="F617" s="119"/>
      <c r="H617" s="119"/>
    </row>
    <row r="618" spans="6:8" ht="14.25" customHeight="1">
      <c r="F618" s="119"/>
      <c r="H618" s="119"/>
    </row>
    <row r="619" spans="6:8" ht="14.25" customHeight="1">
      <c r="F619" s="119"/>
      <c r="H619" s="119"/>
    </row>
    <row r="620" spans="6:8" ht="14.25" customHeight="1">
      <c r="F620" s="119"/>
      <c r="H620" s="119"/>
    </row>
    <row r="621" spans="6:8" ht="14.25" customHeight="1">
      <c r="F621" s="119"/>
      <c r="H621" s="119"/>
    </row>
    <row r="622" spans="6:8" ht="14.25" customHeight="1">
      <c r="F622" s="119"/>
      <c r="H622" s="119"/>
    </row>
    <row r="623" spans="6:8" ht="14.25" customHeight="1">
      <c r="F623" s="119"/>
      <c r="H623" s="119"/>
    </row>
    <row r="624" spans="6:8" ht="14.25" customHeight="1">
      <c r="F624" s="119"/>
      <c r="H624" s="119"/>
    </row>
    <row r="625" spans="6:8" ht="14.25" customHeight="1">
      <c r="F625" s="119"/>
      <c r="H625" s="119"/>
    </row>
    <row r="626" spans="6:8" ht="14.25" customHeight="1">
      <c r="F626" s="119"/>
      <c r="H626" s="119"/>
    </row>
    <row r="627" spans="6:8" ht="14.25" customHeight="1">
      <c r="F627" s="119"/>
      <c r="H627" s="119"/>
    </row>
    <row r="628" spans="6:8" ht="14.25" customHeight="1">
      <c r="F628" s="119"/>
      <c r="H628" s="119"/>
    </row>
    <row r="629" spans="6:8" ht="14.25" customHeight="1">
      <c r="F629" s="119"/>
      <c r="H629" s="119"/>
    </row>
    <row r="630" spans="6:8" ht="14.25" customHeight="1">
      <c r="F630" s="119"/>
      <c r="H630" s="119"/>
    </row>
    <row r="631" spans="6:8" ht="14.25" customHeight="1">
      <c r="F631" s="119"/>
      <c r="H631" s="119"/>
    </row>
    <row r="632" spans="6:8" ht="14.25" customHeight="1">
      <c r="F632" s="119"/>
      <c r="H632" s="119"/>
    </row>
    <row r="633" spans="6:8" ht="14.25" customHeight="1">
      <c r="F633" s="119"/>
      <c r="H633" s="119"/>
    </row>
    <row r="634" spans="6:8" ht="14.25" customHeight="1">
      <c r="F634" s="119"/>
      <c r="H634" s="119"/>
    </row>
    <row r="635" spans="6:8" ht="14.25" customHeight="1">
      <c r="F635" s="119"/>
      <c r="H635" s="119"/>
    </row>
    <row r="636" spans="6:8" ht="14.25" customHeight="1">
      <c r="F636" s="119"/>
      <c r="H636" s="119"/>
    </row>
    <row r="637" spans="6:8" ht="14.25" customHeight="1">
      <c r="F637" s="119"/>
      <c r="H637" s="119"/>
    </row>
    <row r="638" spans="6:8" ht="14.25" customHeight="1">
      <c r="F638" s="119"/>
      <c r="H638" s="119"/>
    </row>
    <row r="639" spans="6:8" ht="14.25" customHeight="1">
      <c r="F639" s="119"/>
      <c r="H639" s="119"/>
    </row>
    <row r="640" spans="6:8" ht="14.25" customHeight="1">
      <c r="F640" s="119"/>
      <c r="H640" s="119"/>
    </row>
    <row r="641" spans="6:8" ht="14.25" customHeight="1">
      <c r="F641" s="119"/>
      <c r="H641" s="119"/>
    </row>
    <row r="642" spans="6:8" ht="14.25" customHeight="1">
      <c r="F642" s="119"/>
      <c r="H642" s="119"/>
    </row>
    <row r="643" spans="6:8" ht="14.25" customHeight="1">
      <c r="F643" s="119"/>
      <c r="H643" s="119"/>
    </row>
    <row r="644" spans="6:8" ht="14.25" customHeight="1">
      <c r="F644" s="119"/>
      <c r="H644" s="119"/>
    </row>
    <row r="645" spans="6:8" ht="14.25" customHeight="1">
      <c r="F645" s="119"/>
      <c r="H645" s="119"/>
    </row>
    <row r="646" spans="6:8" ht="14.25" customHeight="1">
      <c r="F646" s="119"/>
      <c r="H646" s="119"/>
    </row>
    <row r="647" spans="6:8" ht="14.25" customHeight="1">
      <c r="F647" s="119"/>
      <c r="H647" s="119"/>
    </row>
    <row r="648" spans="6:8" ht="14.25" customHeight="1">
      <c r="F648" s="119"/>
      <c r="H648" s="119"/>
    </row>
    <row r="649" spans="6:8" ht="14.25" customHeight="1">
      <c r="F649" s="119"/>
      <c r="H649" s="119"/>
    </row>
    <row r="650" spans="6:8" ht="14.25" customHeight="1">
      <c r="F650" s="119"/>
      <c r="H650" s="119"/>
    </row>
    <row r="651" spans="6:8" ht="14.25" customHeight="1">
      <c r="F651" s="119"/>
      <c r="H651" s="119"/>
    </row>
    <row r="652" spans="6:8" ht="14.25" customHeight="1">
      <c r="F652" s="119"/>
      <c r="H652" s="119"/>
    </row>
    <row r="653" spans="6:8" ht="14.25" customHeight="1">
      <c r="F653" s="119"/>
      <c r="H653" s="119"/>
    </row>
    <row r="654" spans="6:8" ht="14.25" customHeight="1">
      <c r="F654" s="119"/>
      <c r="H654" s="119"/>
    </row>
    <row r="655" spans="6:8" ht="14.25" customHeight="1">
      <c r="F655" s="119"/>
      <c r="H655" s="119"/>
    </row>
    <row r="656" spans="6:8" ht="14.25" customHeight="1">
      <c r="F656" s="119"/>
      <c r="H656" s="119"/>
    </row>
    <row r="657" spans="6:8" ht="14.25" customHeight="1">
      <c r="F657" s="119"/>
      <c r="H657" s="119"/>
    </row>
    <row r="658" spans="6:8" ht="14.25" customHeight="1">
      <c r="F658" s="119"/>
      <c r="H658" s="119"/>
    </row>
    <row r="659" spans="6:8" ht="14.25" customHeight="1">
      <c r="F659" s="119"/>
      <c r="H659" s="119"/>
    </row>
    <row r="660" spans="6:8" ht="14.25" customHeight="1">
      <c r="F660" s="119"/>
      <c r="H660" s="119"/>
    </row>
    <row r="661" spans="6:8" ht="14.25" customHeight="1">
      <c r="F661" s="119"/>
      <c r="H661" s="119"/>
    </row>
    <row r="662" spans="6:8" ht="14.25" customHeight="1">
      <c r="F662" s="119"/>
      <c r="H662" s="119"/>
    </row>
    <row r="663" spans="6:8" ht="14.25" customHeight="1">
      <c r="F663" s="119"/>
      <c r="H663" s="119"/>
    </row>
    <row r="664" spans="6:8" ht="14.25" customHeight="1">
      <c r="F664" s="119"/>
      <c r="H664" s="119"/>
    </row>
    <row r="665" spans="6:8" ht="14.25" customHeight="1">
      <c r="F665" s="119"/>
      <c r="H665" s="119"/>
    </row>
    <row r="666" spans="6:8" ht="14.25" customHeight="1">
      <c r="F666" s="119"/>
      <c r="H666" s="119"/>
    </row>
    <row r="667" spans="6:8" ht="14.25" customHeight="1">
      <c r="F667" s="119"/>
      <c r="H667" s="119"/>
    </row>
    <row r="668" spans="6:8" ht="14.25" customHeight="1">
      <c r="F668" s="119"/>
      <c r="H668" s="119"/>
    </row>
    <row r="669" spans="6:8" ht="14.25" customHeight="1">
      <c r="F669" s="119"/>
      <c r="H669" s="119"/>
    </row>
    <row r="670" spans="6:8" ht="14.25" customHeight="1">
      <c r="F670" s="119"/>
      <c r="H670" s="119"/>
    </row>
    <row r="671" spans="6:8" ht="14.25" customHeight="1">
      <c r="F671" s="119"/>
      <c r="H671" s="119"/>
    </row>
    <row r="672" spans="6:8" ht="14.25" customHeight="1">
      <c r="F672" s="119"/>
      <c r="H672" s="119"/>
    </row>
    <row r="673" spans="6:8" ht="14.25" customHeight="1">
      <c r="F673" s="119"/>
      <c r="H673" s="119"/>
    </row>
    <row r="674" spans="6:8" ht="14.25" customHeight="1">
      <c r="F674" s="119"/>
      <c r="H674" s="119"/>
    </row>
    <row r="675" spans="6:8" ht="14.25" customHeight="1">
      <c r="F675" s="119"/>
      <c r="H675" s="119"/>
    </row>
    <row r="676" spans="6:8" ht="14.25" customHeight="1">
      <c r="F676" s="119"/>
      <c r="H676" s="119"/>
    </row>
    <row r="677" spans="6:8" ht="14.25" customHeight="1">
      <c r="F677" s="119"/>
      <c r="H677" s="119"/>
    </row>
    <row r="678" spans="6:8" ht="14.25" customHeight="1">
      <c r="F678" s="119"/>
      <c r="H678" s="119"/>
    </row>
    <row r="679" spans="6:8" ht="14.25" customHeight="1">
      <c r="F679" s="119"/>
      <c r="H679" s="119"/>
    </row>
    <row r="680" spans="6:8" ht="14.25" customHeight="1">
      <c r="F680" s="119"/>
      <c r="H680" s="119"/>
    </row>
    <row r="681" spans="6:8" ht="14.25" customHeight="1">
      <c r="F681" s="119"/>
      <c r="H681" s="119"/>
    </row>
    <row r="682" spans="6:8" ht="14.25" customHeight="1">
      <c r="F682" s="119"/>
      <c r="H682" s="119"/>
    </row>
    <row r="683" spans="6:8" ht="14.25" customHeight="1">
      <c r="F683" s="119"/>
      <c r="H683" s="119"/>
    </row>
    <row r="684" spans="6:8" ht="14.25" customHeight="1">
      <c r="F684" s="119"/>
      <c r="H684" s="119"/>
    </row>
    <row r="685" spans="6:8" ht="14.25" customHeight="1">
      <c r="F685" s="119"/>
      <c r="H685" s="119"/>
    </row>
    <row r="686" spans="6:8" ht="14.25" customHeight="1">
      <c r="F686" s="119"/>
      <c r="H686" s="119"/>
    </row>
    <row r="687" spans="6:8" ht="14.25" customHeight="1">
      <c r="F687" s="119"/>
      <c r="H687" s="119"/>
    </row>
    <row r="688" spans="6:8" ht="14.25" customHeight="1">
      <c r="F688" s="119"/>
      <c r="H688" s="119"/>
    </row>
    <row r="689" spans="6:8" ht="14.25" customHeight="1">
      <c r="F689" s="119"/>
      <c r="H689" s="119"/>
    </row>
    <row r="690" spans="6:8" ht="14.25" customHeight="1">
      <c r="F690" s="119"/>
      <c r="H690" s="119"/>
    </row>
    <row r="691" spans="6:8" ht="14.25" customHeight="1">
      <c r="F691" s="119"/>
      <c r="H691" s="119"/>
    </row>
    <row r="692" spans="6:8" ht="14.25" customHeight="1">
      <c r="F692" s="119"/>
      <c r="H692" s="119"/>
    </row>
    <row r="693" spans="6:8" ht="14.25" customHeight="1">
      <c r="F693" s="119"/>
      <c r="H693" s="119"/>
    </row>
    <row r="694" spans="6:8" ht="14.25" customHeight="1">
      <c r="F694" s="119"/>
      <c r="H694" s="119"/>
    </row>
    <row r="695" spans="6:8" ht="14.25" customHeight="1">
      <c r="F695" s="119"/>
      <c r="H695" s="119"/>
    </row>
    <row r="696" spans="6:8" ht="14.25" customHeight="1">
      <c r="F696" s="119"/>
      <c r="H696" s="119"/>
    </row>
    <row r="697" spans="6:8" ht="14.25" customHeight="1">
      <c r="F697" s="119"/>
      <c r="H697" s="119"/>
    </row>
    <row r="698" spans="6:8" ht="14.25" customHeight="1">
      <c r="F698" s="119"/>
      <c r="H698" s="119"/>
    </row>
    <row r="699" spans="6:8" ht="14.25" customHeight="1">
      <c r="F699" s="119"/>
      <c r="H699" s="119"/>
    </row>
    <row r="700" spans="6:8" ht="14.25" customHeight="1">
      <c r="F700" s="119"/>
      <c r="H700" s="119"/>
    </row>
    <row r="701" spans="6:8" ht="14.25" customHeight="1">
      <c r="F701" s="119"/>
      <c r="H701" s="119"/>
    </row>
    <row r="702" spans="6:8" ht="14.25" customHeight="1">
      <c r="F702" s="119"/>
      <c r="H702" s="119"/>
    </row>
    <row r="703" spans="6:8" ht="14.25" customHeight="1">
      <c r="F703" s="119"/>
      <c r="H703" s="119"/>
    </row>
    <row r="704" spans="6:8" ht="14.25" customHeight="1">
      <c r="F704" s="119"/>
      <c r="H704" s="119"/>
    </row>
    <row r="705" spans="6:8" ht="14.25" customHeight="1">
      <c r="F705" s="119"/>
      <c r="H705" s="119"/>
    </row>
    <row r="706" spans="6:8" ht="14.25" customHeight="1">
      <c r="F706" s="119"/>
      <c r="H706" s="119"/>
    </row>
    <row r="707" spans="6:8" ht="14.25" customHeight="1">
      <c r="F707" s="119"/>
      <c r="H707" s="119"/>
    </row>
    <row r="708" spans="6:8" ht="14.25" customHeight="1">
      <c r="F708" s="119"/>
      <c r="H708" s="119"/>
    </row>
    <row r="709" spans="6:8" ht="14.25" customHeight="1">
      <c r="F709" s="119"/>
      <c r="H709" s="119"/>
    </row>
    <row r="710" spans="6:8" ht="14.25" customHeight="1">
      <c r="F710" s="119"/>
      <c r="H710" s="119"/>
    </row>
    <row r="711" spans="6:8" ht="14.25" customHeight="1">
      <c r="F711" s="119"/>
      <c r="H711" s="119"/>
    </row>
    <row r="712" spans="6:8" ht="14.25" customHeight="1">
      <c r="F712" s="119"/>
      <c r="H712" s="119"/>
    </row>
    <row r="713" spans="6:8" ht="14.25" customHeight="1">
      <c r="F713" s="119"/>
      <c r="H713" s="119"/>
    </row>
    <row r="714" spans="6:8" ht="14.25" customHeight="1">
      <c r="F714" s="119"/>
      <c r="H714" s="119"/>
    </row>
    <row r="715" spans="6:8" ht="14.25" customHeight="1">
      <c r="F715" s="119"/>
      <c r="H715" s="119"/>
    </row>
    <row r="716" spans="6:8" ht="14.25" customHeight="1">
      <c r="F716" s="119"/>
      <c r="H716" s="119"/>
    </row>
    <row r="717" spans="6:8" ht="14.25" customHeight="1">
      <c r="F717" s="119"/>
      <c r="H717" s="119"/>
    </row>
    <row r="718" spans="6:8" ht="14.25" customHeight="1">
      <c r="F718" s="119"/>
      <c r="H718" s="119"/>
    </row>
    <row r="719" spans="6:8" ht="14.25" customHeight="1">
      <c r="F719" s="119"/>
      <c r="H719" s="119"/>
    </row>
    <row r="720" spans="6:8" ht="14.25" customHeight="1">
      <c r="F720" s="119"/>
      <c r="H720" s="119"/>
    </row>
    <row r="721" spans="6:8" ht="14.25" customHeight="1">
      <c r="F721" s="119"/>
      <c r="H721" s="119"/>
    </row>
    <row r="722" spans="6:8" ht="14.25" customHeight="1">
      <c r="F722" s="119"/>
      <c r="H722" s="119"/>
    </row>
    <row r="723" spans="6:8" ht="14.25" customHeight="1">
      <c r="F723" s="119"/>
      <c r="H723" s="119"/>
    </row>
    <row r="724" spans="6:8" ht="14.25" customHeight="1">
      <c r="F724" s="119"/>
      <c r="H724" s="119"/>
    </row>
    <row r="725" spans="6:8" ht="14.25" customHeight="1">
      <c r="F725" s="119"/>
      <c r="H725" s="119"/>
    </row>
    <row r="726" spans="6:8" ht="14.25" customHeight="1">
      <c r="F726" s="119"/>
      <c r="H726" s="119"/>
    </row>
    <row r="727" spans="6:8" ht="14.25" customHeight="1">
      <c r="F727" s="119"/>
      <c r="H727" s="119"/>
    </row>
    <row r="728" spans="6:8" ht="14.25" customHeight="1">
      <c r="F728" s="119"/>
      <c r="H728" s="119"/>
    </row>
    <row r="729" spans="6:8" ht="14.25" customHeight="1">
      <c r="F729" s="119"/>
      <c r="H729" s="119"/>
    </row>
    <row r="730" spans="6:8" ht="14.25" customHeight="1">
      <c r="F730" s="119"/>
      <c r="H730" s="119"/>
    </row>
    <row r="731" spans="6:8" ht="14.25" customHeight="1">
      <c r="F731" s="119"/>
      <c r="H731" s="119"/>
    </row>
    <row r="732" spans="6:8" ht="14.25" customHeight="1">
      <c r="F732" s="119"/>
      <c r="H732" s="119"/>
    </row>
    <row r="733" spans="6:8" ht="14.25" customHeight="1">
      <c r="F733" s="119"/>
      <c r="H733" s="119"/>
    </row>
    <row r="734" spans="6:8" ht="14.25" customHeight="1">
      <c r="F734" s="119"/>
      <c r="H734" s="119"/>
    </row>
    <row r="735" spans="6:8" ht="14.25" customHeight="1">
      <c r="F735" s="119"/>
      <c r="H735" s="119"/>
    </row>
    <row r="736" spans="6:8" ht="14.25" customHeight="1">
      <c r="F736" s="119"/>
      <c r="H736" s="119"/>
    </row>
    <row r="737" spans="6:8" ht="14.25" customHeight="1">
      <c r="F737" s="119"/>
      <c r="H737" s="119"/>
    </row>
    <row r="738" spans="6:8" ht="14.25" customHeight="1">
      <c r="F738" s="119"/>
      <c r="H738" s="119"/>
    </row>
    <row r="739" spans="6:8" ht="14.25" customHeight="1">
      <c r="F739" s="119"/>
      <c r="H739" s="119"/>
    </row>
    <row r="740" spans="6:8" ht="14.25" customHeight="1">
      <c r="F740" s="119"/>
      <c r="H740" s="119"/>
    </row>
    <row r="741" spans="6:8" ht="14.25" customHeight="1">
      <c r="F741" s="119"/>
      <c r="H741" s="119"/>
    </row>
    <row r="742" spans="6:8" ht="14.25" customHeight="1">
      <c r="F742" s="119"/>
      <c r="H742" s="119"/>
    </row>
    <row r="743" spans="6:8" ht="14.25" customHeight="1">
      <c r="F743" s="119"/>
      <c r="H743" s="119"/>
    </row>
    <row r="744" spans="6:8" ht="14.25" customHeight="1">
      <c r="F744" s="119"/>
      <c r="H744" s="119"/>
    </row>
    <row r="745" spans="6:8" ht="14.25" customHeight="1">
      <c r="F745" s="119"/>
      <c r="H745" s="119"/>
    </row>
    <row r="746" spans="6:8" ht="14.25" customHeight="1">
      <c r="F746" s="119"/>
      <c r="H746" s="119"/>
    </row>
    <row r="747" spans="6:8" ht="14.25" customHeight="1">
      <c r="F747" s="119"/>
      <c r="H747" s="119"/>
    </row>
    <row r="748" spans="6:8" ht="14.25" customHeight="1">
      <c r="F748" s="119"/>
      <c r="H748" s="119"/>
    </row>
    <row r="749" spans="6:8" ht="14.25" customHeight="1">
      <c r="F749" s="119"/>
      <c r="H749" s="119"/>
    </row>
    <row r="750" spans="6:8" ht="14.25" customHeight="1">
      <c r="F750" s="119"/>
      <c r="H750" s="119"/>
    </row>
    <row r="751" spans="6:8" ht="14.25" customHeight="1">
      <c r="F751" s="119"/>
      <c r="H751" s="119"/>
    </row>
    <row r="752" spans="6:8" ht="14.25" customHeight="1">
      <c r="F752" s="119"/>
      <c r="H752" s="119"/>
    </row>
    <row r="753" spans="6:8" ht="14.25" customHeight="1">
      <c r="F753" s="119"/>
      <c r="H753" s="119"/>
    </row>
    <row r="754" spans="6:8" ht="14.25" customHeight="1">
      <c r="F754" s="119"/>
      <c r="H754" s="119"/>
    </row>
    <row r="755" spans="6:8" ht="14.25" customHeight="1">
      <c r="F755" s="119"/>
      <c r="H755" s="119"/>
    </row>
    <row r="756" spans="6:8" ht="14.25" customHeight="1">
      <c r="F756" s="119"/>
      <c r="H756" s="119"/>
    </row>
    <row r="757" spans="6:8" ht="14.25" customHeight="1">
      <c r="F757" s="119"/>
      <c r="H757" s="119"/>
    </row>
    <row r="758" spans="6:8" ht="14.25" customHeight="1">
      <c r="F758" s="119"/>
      <c r="H758" s="119"/>
    </row>
    <row r="759" spans="6:8" ht="14.25" customHeight="1">
      <c r="F759" s="119"/>
      <c r="H759" s="119"/>
    </row>
    <row r="760" spans="6:8" ht="14.25" customHeight="1">
      <c r="F760" s="119"/>
      <c r="H760" s="119"/>
    </row>
    <row r="761" spans="6:8" ht="14.25" customHeight="1">
      <c r="F761" s="119"/>
      <c r="H761" s="119"/>
    </row>
    <row r="762" spans="6:8" ht="14.25" customHeight="1">
      <c r="F762" s="119"/>
      <c r="H762" s="119"/>
    </row>
    <row r="763" spans="6:8" ht="14.25" customHeight="1">
      <c r="F763" s="119"/>
      <c r="H763" s="119"/>
    </row>
    <row r="764" spans="6:8" ht="14.25" customHeight="1">
      <c r="F764" s="119"/>
      <c r="H764" s="119"/>
    </row>
    <row r="765" spans="6:8" ht="14.25" customHeight="1">
      <c r="F765" s="119"/>
      <c r="H765" s="119"/>
    </row>
    <row r="766" spans="6:8" ht="14.25" customHeight="1">
      <c r="F766" s="119"/>
      <c r="H766" s="119"/>
    </row>
    <row r="767" spans="6:8" ht="14.25" customHeight="1">
      <c r="F767" s="119"/>
      <c r="H767" s="119"/>
    </row>
    <row r="768" spans="6:8" ht="14.25" customHeight="1">
      <c r="F768" s="119"/>
      <c r="H768" s="119"/>
    </row>
    <row r="769" spans="6:8" ht="14.25" customHeight="1">
      <c r="F769" s="119"/>
      <c r="H769" s="119"/>
    </row>
    <row r="770" spans="6:8" ht="14.25" customHeight="1">
      <c r="F770" s="119"/>
      <c r="H770" s="119"/>
    </row>
    <row r="771" spans="6:8" ht="14.25" customHeight="1">
      <c r="F771" s="119"/>
      <c r="H771" s="119"/>
    </row>
    <row r="772" spans="6:8" ht="14.25" customHeight="1">
      <c r="F772" s="119"/>
      <c r="H772" s="119"/>
    </row>
    <row r="773" spans="6:8" ht="14.25" customHeight="1">
      <c r="F773" s="119"/>
      <c r="H773" s="119"/>
    </row>
    <row r="774" spans="6:8" ht="14.25" customHeight="1">
      <c r="F774" s="119"/>
      <c r="H774" s="119"/>
    </row>
    <row r="775" spans="6:8" ht="14.25" customHeight="1">
      <c r="F775" s="119"/>
      <c r="H775" s="119"/>
    </row>
    <row r="776" spans="6:8" ht="14.25" customHeight="1">
      <c r="F776" s="119"/>
      <c r="H776" s="119"/>
    </row>
    <row r="777" spans="6:8" ht="14.25" customHeight="1">
      <c r="F777" s="119"/>
      <c r="H777" s="119"/>
    </row>
    <row r="778" spans="6:8" ht="14.25" customHeight="1">
      <c r="F778" s="119"/>
      <c r="H778" s="119"/>
    </row>
    <row r="779" spans="6:8" ht="14.25" customHeight="1">
      <c r="F779" s="119"/>
      <c r="H779" s="119"/>
    </row>
    <row r="780" spans="6:8" ht="14.25" customHeight="1">
      <c r="F780" s="119"/>
      <c r="H780" s="119"/>
    </row>
    <row r="781" spans="6:8" ht="14.25" customHeight="1">
      <c r="F781" s="119"/>
      <c r="H781" s="119"/>
    </row>
    <row r="782" spans="6:8" ht="14.25" customHeight="1">
      <c r="F782" s="119"/>
      <c r="H782" s="119"/>
    </row>
    <row r="783" spans="6:8" ht="14.25" customHeight="1">
      <c r="F783" s="119"/>
      <c r="H783" s="119"/>
    </row>
    <row r="784" spans="6:8" ht="14.25" customHeight="1">
      <c r="F784" s="119"/>
      <c r="H784" s="119"/>
    </row>
    <row r="785" spans="6:8" ht="14.25" customHeight="1">
      <c r="F785" s="119"/>
      <c r="H785" s="119"/>
    </row>
    <row r="786" spans="6:8" ht="14.25" customHeight="1">
      <c r="F786" s="119"/>
      <c r="H786" s="119"/>
    </row>
    <row r="787" spans="6:8" ht="14.25" customHeight="1">
      <c r="F787" s="119"/>
      <c r="H787" s="119"/>
    </row>
    <row r="788" spans="6:8" ht="14.25" customHeight="1">
      <c r="F788" s="119"/>
      <c r="H788" s="119"/>
    </row>
    <row r="789" spans="6:8" ht="14.25" customHeight="1">
      <c r="F789" s="119"/>
      <c r="H789" s="119"/>
    </row>
    <row r="790" spans="6:8" ht="14.25" customHeight="1">
      <c r="F790" s="119"/>
      <c r="H790" s="119"/>
    </row>
    <row r="791" spans="6:8" ht="14.25" customHeight="1">
      <c r="F791" s="119"/>
      <c r="H791" s="119"/>
    </row>
    <row r="792" spans="6:8" ht="14.25" customHeight="1">
      <c r="F792" s="119"/>
      <c r="H792" s="119"/>
    </row>
    <row r="793" spans="6:8" ht="14.25" customHeight="1">
      <c r="F793" s="119"/>
      <c r="H793" s="119"/>
    </row>
    <row r="794" spans="6:8" ht="14.25" customHeight="1">
      <c r="F794" s="119"/>
      <c r="H794" s="119"/>
    </row>
    <row r="795" spans="6:8" ht="14.25" customHeight="1">
      <c r="F795" s="119"/>
      <c r="H795" s="119"/>
    </row>
    <row r="796" spans="6:8" ht="14.25" customHeight="1">
      <c r="F796" s="119"/>
      <c r="H796" s="119"/>
    </row>
    <row r="797" spans="6:8" ht="14.25" customHeight="1">
      <c r="F797" s="119"/>
      <c r="H797" s="119"/>
    </row>
    <row r="798" spans="6:8" ht="14.25" customHeight="1">
      <c r="F798" s="119"/>
      <c r="H798" s="119"/>
    </row>
    <row r="799" spans="6:8" ht="14.25" customHeight="1">
      <c r="F799" s="119"/>
      <c r="H799" s="119"/>
    </row>
    <row r="800" spans="6:8" ht="14.25" customHeight="1">
      <c r="F800" s="119"/>
      <c r="H800" s="119"/>
    </row>
    <row r="801" spans="6:8" ht="14.25" customHeight="1">
      <c r="F801" s="119"/>
      <c r="H801" s="119"/>
    </row>
    <row r="802" spans="6:8" ht="14.25" customHeight="1">
      <c r="F802" s="119"/>
      <c r="H802" s="119"/>
    </row>
    <row r="803" spans="6:8" ht="14.25" customHeight="1">
      <c r="F803" s="119"/>
      <c r="H803" s="119"/>
    </row>
    <row r="804" spans="6:8" ht="14.25" customHeight="1">
      <c r="F804" s="119"/>
      <c r="H804" s="119"/>
    </row>
    <row r="805" spans="6:8" ht="14.25" customHeight="1">
      <c r="F805" s="119"/>
      <c r="H805" s="119"/>
    </row>
    <row r="806" spans="6:8" ht="14.25" customHeight="1">
      <c r="F806" s="119"/>
      <c r="H806" s="119"/>
    </row>
    <row r="807" spans="6:8" ht="14.25" customHeight="1">
      <c r="F807" s="119"/>
      <c r="H807" s="119"/>
    </row>
    <row r="808" spans="6:8" ht="14.25" customHeight="1">
      <c r="F808" s="119"/>
      <c r="H808" s="119"/>
    </row>
    <row r="809" spans="6:8" ht="14.25" customHeight="1">
      <c r="F809" s="119"/>
      <c r="H809" s="119"/>
    </row>
    <row r="810" spans="6:8" ht="14.25" customHeight="1">
      <c r="F810" s="119"/>
      <c r="H810" s="119"/>
    </row>
    <row r="811" spans="6:8" ht="14.25" customHeight="1">
      <c r="F811" s="119"/>
      <c r="H811" s="119"/>
    </row>
    <row r="812" spans="6:8" ht="14.25" customHeight="1">
      <c r="F812" s="119"/>
      <c r="H812" s="119"/>
    </row>
    <row r="813" spans="6:8" ht="14.25" customHeight="1">
      <c r="F813" s="119"/>
      <c r="H813" s="119"/>
    </row>
    <row r="814" spans="6:8" ht="14.25" customHeight="1">
      <c r="F814" s="119"/>
      <c r="H814" s="119"/>
    </row>
    <row r="815" spans="6:8" ht="14.25" customHeight="1">
      <c r="F815" s="119"/>
      <c r="H815" s="119"/>
    </row>
    <row r="816" spans="6:8" ht="14.25" customHeight="1">
      <c r="F816" s="119"/>
      <c r="H816" s="119"/>
    </row>
    <row r="817" spans="6:8" ht="14.25" customHeight="1">
      <c r="F817" s="119"/>
      <c r="H817" s="119"/>
    </row>
    <row r="818" spans="6:8" ht="14.25" customHeight="1">
      <c r="F818" s="119"/>
      <c r="H818" s="119"/>
    </row>
    <row r="819" spans="6:8" ht="14.25" customHeight="1">
      <c r="F819" s="119"/>
      <c r="H819" s="119"/>
    </row>
    <row r="820" spans="6:8" ht="14.25" customHeight="1">
      <c r="F820" s="119"/>
      <c r="H820" s="119"/>
    </row>
    <row r="821" spans="6:8" ht="14.25" customHeight="1">
      <c r="F821" s="119"/>
      <c r="H821" s="119"/>
    </row>
    <row r="822" spans="6:8" ht="14.25" customHeight="1">
      <c r="F822" s="119"/>
      <c r="H822" s="119"/>
    </row>
    <row r="823" spans="6:8" ht="14.25" customHeight="1">
      <c r="F823" s="119"/>
      <c r="H823" s="119"/>
    </row>
    <row r="824" spans="6:8" ht="14.25" customHeight="1">
      <c r="F824" s="119"/>
      <c r="H824" s="119"/>
    </row>
    <row r="825" spans="6:8" ht="14.25" customHeight="1">
      <c r="F825" s="119"/>
      <c r="H825" s="119"/>
    </row>
    <row r="826" spans="6:8" ht="14.25" customHeight="1">
      <c r="F826" s="119"/>
      <c r="H826" s="119"/>
    </row>
    <row r="827" spans="6:8" ht="14.25" customHeight="1">
      <c r="F827" s="119"/>
      <c r="H827" s="119"/>
    </row>
    <row r="828" spans="6:8" ht="14.25" customHeight="1">
      <c r="F828" s="119"/>
      <c r="H828" s="119"/>
    </row>
    <row r="829" spans="6:8" ht="14.25" customHeight="1">
      <c r="F829" s="119"/>
      <c r="H829" s="119"/>
    </row>
    <row r="830" spans="6:8" ht="14.25" customHeight="1">
      <c r="F830" s="119"/>
      <c r="H830" s="119"/>
    </row>
    <row r="831" spans="6:8" ht="14.25" customHeight="1">
      <c r="F831" s="119"/>
      <c r="H831" s="119"/>
    </row>
    <row r="832" spans="6:8" ht="14.25" customHeight="1">
      <c r="F832" s="119"/>
      <c r="H832" s="119"/>
    </row>
    <row r="833" spans="6:8" ht="14.25" customHeight="1">
      <c r="F833" s="119"/>
      <c r="H833" s="119"/>
    </row>
    <row r="834" spans="6:8" ht="14.25" customHeight="1">
      <c r="F834" s="119"/>
      <c r="H834" s="119"/>
    </row>
    <row r="835" spans="6:8" ht="14.25" customHeight="1">
      <c r="F835" s="119"/>
      <c r="H835" s="119"/>
    </row>
    <row r="836" spans="6:8" ht="14.25" customHeight="1">
      <c r="F836" s="119"/>
      <c r="H836" s="119"/>
    </row>
    <row r="837" spans="6:8" ht="14.25" customHeight="1">
      <c r="F837" s="119"/>
      <c r="H837" s="119"/>
    </row>
    <row r="838" spans="6:8" ht="14.25" customHeight="1">
      <c r="F838" s="119"/>
      <c r="H838" s="119"/>
    </row>
    <row r="839" spans="6:8" ht="14.25" customHeight="1">
      <c r="F839" s="119"/>
      <c r="H839" s="119"/>
    </row>
    <row r="840" spans="6:8" ht="14.25" customHeight="1">
      <c r="F840" s="119"/>
      <c r="H840" s="119"/>
    </row>
    <row r="841" spans="6:8" ht="14.25" customHeight="1">
      <c r="F841" s="119"/>
      <c r="H841" s="119"/>
    </row>
    <row r="842" spans="6:8" ht="14.25" customHeight="1">
      <c r="F842" s="119"/>
      <c r="H842" s="119"/>
    </row>
    <row r="843" spans="6:8" ht="14.25" customHeight="1">
      <c r="F843" s="119"/>
      <c r="H843" s="119"/>
    </row>
    <row r="844" spans="6:8" ht="14.25" customHeight="1">
      <c r="F844" s="119"/>
      <c r="H844" s="119"/>
    </row>
    <row r="845" spans="6:8" ht="14.25" customHeight="1">
      <c r="F845" s="119"/>
      <c r="H845" s="119"/>
    </row>
    <row r="846" spans="6:8" ht="14.25" customHeight="1">
      <c r="F846" s="119"/>
      <c r="H846" s="119"/>
    </row>
    <row r="847" spans="6:8" ht="14.25" customHeight="1">
      <c r="F847" s="119"/>
      <c r="H847" s="119"/>
    </row>
    <row r="848" spans="6:8" ht="14.25" customHeight="1">
      <c r="F848" s="119"/>
      <c r="H848" s="119"/>
    </row>
    <row r="849" spans="6:8" ht="14.25" customHeight="1">
      <c r="F849" s="119"/>
      <c r="H849" s="119"/>
    </row>
    <row r="850" spans="6:8" ht="14.25" customHeight="1">
      <c r="F850" s="119"/>
      <c r="H850" s="119"/>
    </row>
    <row r="851" spans="6:8" ht="14.25" customHeight="1">
      <c r="F851" s="119"/>
      <c r="H851" s="119"/>
    </row>
    <row r="852" spans="6:8" ht="14.25" customHeight="1">
      <c r="F852" s="119"/>
      <c r="H852" s="119"/>
    </row>
    <row r="853" spans="6:8" ht="14.25" customHeight="1">
      <c r="F853" s="119"/>
      <c r="H853" s="119"/>
    </row>
    <row r="854" spans="6:8" ht="14.25" customHeight="1">
      <c r="F854" s="119"/>
      <c r="H854" s="119"/>
    </row>
    <row r="855" spans="6:8" ht="14.25" customHeight="1">
      <c r="F855" s="119"/>
      <c r="H855" s="119"/>
    </row>
    <row r="856" spans="6:8" ht="14.25" customHeight="1">
      <c r="F856" s="119"/>
      <c r="H856" s="119"/>
    </row>
    <row r="857" spans="6:8" ht="14.25" customHeight="1">
      <c r="F857" s="119"/>
      <c r="H857" s="119"/>
    </row>
    <row r="858" spans="6:8" ht="14.25" customHeight="1">
      <c r="F858" s="119"/>
      <c r="H858" s="119"/>
    </row>
    <row r="859" spans="6:8" ht="14.25" customHeight="1">
      <c r="F859" s="119"/>
      <c r="H859" s="119"/>
    </row>
    <row r="860" spans="6:8" ht="14.25" customHeight="1">
      <c r="F860" s="119"/>
      <c r="H860" s="119"/>
    </row>
    <row r="861" spans="6:8" ht="14.25" customHeight="1">
      <c r="F861" s="119"/>
      <c r="H861" s="119"/>
    </row>
    <row r="862" spans="6:8" ht="14.25" customHeight="1">
      <c r="F862" s="119"/>
      <c r="H862" s="119"/>
    </row>
    <row r="863" spans="6:8" ht="14.25" customHeight="1">
      <c r="F863" s="119"/>
      <c r="H863" s="119"/>
    </row>
    <row r="864" spans="6:8" ht="14.25" customHeight="1">
      <c r="F864" s="119"/>
      <c r="H864" s="119"/>
    </row>
    <row r="865" spans="6:8" ht="14.25" customHeight="1">
      <c r="F865" s="119"/>
      <c r="H865" s="119"/>
    </row>
    <row r="866" spans="6:8" ht="14.25" customHeight="1">
      <c r="F866" s="119"/>
      <c r="H866" s="119"/>
    </row>
    <row r="867" spans="6:8" ht="14.25" customHeight="1">
      <c r="F867" s="119"/>
      <c r="H867" s="119"/>
    </row>
    <row r="868" spans="6:8" ht="14.25" customHeight="1">
      <c r="F868" s="119"/>
      <c r="H868" s="119"/>
    </row>
    <row r="869" spans="6:8" ht="14.25" customHeight="1">
      <c r="F869" s="119"/>
      <c r="H869" s="119"/>
    </row>
    <row r="870" spans="6:8" ht="14.25" customHeight="1">
      <c r="F870" s="119"/>
      <c r="H870" s="119"/>
    </row>
    <row r="871" spans="6:8" ht="14.25" customHeight="1">
      <c r="F871" s="119"/>
      <c r="H871" s="119"/>
    </row>
    <row r="872" spans="6:8" ht="14.25" customHeight="1">
      <c r="F872" s="119"/>
      <c r="H872" s="119"/>
    </row>
    <row r="873" spans="6:8" ht="14.25" customHeight="1">
      <c r="F873" s="119"/>
      <c r="H873" s="119"/>
    </row>
    <row r="874" spans="6:8" ht="14.25" customHeight="1">
      <c r="F874" s="119"/>
      <c r="H874" s="119"/>
    </row>
    <row r="875" spans="6:8" ht="14.25" customHeight="1">
      <c r="F875" s="119"/>
      <c r="H875" s="119"/>
    </row>
    <row r="876" spans="6:8" ht="14.25" customHeight="1">
      <c r="F876" s="119"/>
      <c r="H876" s="119"/>
    </row>
    <row r="877" spans="6:8" ht="14.25" customHeight="1">
      <c r="F877" s="119"/>
      <c r="H877" s="119"/>
    </row>
    <row r="878" spans="6:8" ht="14.25" customHeight="1">
      <c r="F878" s="119"/>
      <c r="H878" s="119"/>
    </row>
    <row r="879" spans="6:8" ht="14.25" customHeight="1">
      <c r="F879" s="119"/>
      <c r="H879" s="119"/>
    </row>
    <row r="880" spans="6:8" ht="14.25" customHeight="1">
      <c r="F880" s="119"/>
      <c r="H880" s="119"/>
    </row>
    <row r="881" spans="6:8" ht="14.25" customHeight="1">
      <c r="F881" s="119"/>
      <c r="H881" s="119"/>
    </row>
    <row r="882" spans="6:8" ht="14.25" customHeight="1">
      <c r="F882" s="119"/>
      <c r="H882" s="119"/>
    </row>
    <row r="883" spans="6:8" ht="14.25" customHeight="1">
      <c r="F883" s="119"/>
      <c r="H883" s="119"/>
    </row>
    <row r="884" spans="6:8" ht="14.25" customHeight="1">
      <c r="F884" s="119"/>
      <c r="H884" s="119"/>
    </row>
    <row r="885" spans="6:8" ht="14.25" customHeight="1">
      <c r="F885" s="119"/>
      <c r="H885" s="119"/>
    </row>
    <row r="886" spans="6:8" ht="14.25" customHeight="1">
      <c r="F886" s="119"/>
      <c r="H886" s="119"/>
    </row>
    <row r="887" spans="6:8" ht="14.25" customHeight="1">
      <c r="F887" s="119"/>
      <c r="H887" s="119"/>
    </row>
    <row r="888" spans="6:8" ht="14.25" customHeight="1">
      <c r="F888" s="119"/>
      <c r="H888" s="119"/>
    </row>
    <row r="889" spans="6:8" ht="14.25" customHeight="1">
      <c r="F889" s="119"/>
      <c r="H889" s="119"/>
    </row>
    <row r="890" spans="6:8" ht="14.25" customHeight="1">
      <c r="F890" s="119"/>
      <c r="H890" s="119"/>
    </row>
    <row r="891" spans="6:8" ht="14.25" customHeight="1">
      <c r="F891" s="119"/>
      <c r="H891" s="119"/>
    </row>
    <row r="892" spans="6:8" ht="14.25" customHeight="1">
      <c r="F892" s="119"/>
      <c r="H892" s="119"/>
    </row>
    <row r="893" spans="6:8" ht="14.25" customHeight="1">
      <c r="F893" s="119"/>
      <c r="H893" s="119"/>
    </row>
    <row r="894" spans="6:8" ht="14.25" customHeight="1">
      <c r="F894" s="119"/>
      <c r="H894" s="119"/>
    </row>
    <row r="895" spans="6:8" ht="14.25" customHeight="1">
      <c r="F895" s="119"/>
      <c r="H895" s="119"/>
    </row>
    <row r="896" spans="6:8" ht="14.25" customHeight="1">
      <c r="F896" s="119"/>
      <c r="H896" s="119"/>
    </row>
    <row r="897" spans="6:8" ht="14.25" customHeight="1">
      <c r="F897" s="119"/>
      <c r="H897" s="119"/>
    </row>
    <row r="898" spans="6:8" ht="14.25" customHeight="1">
      <c r="F898" s="119"/>
      <c r="H898" s="119"/>
    </row>
    <row r="899" spans="6:8" ht="14.25" customHeight="1">
      <c r="F899" s="119"/>
      <c r="H899" s="119"/>
    </row>
    <row r="900" spans="6:8" ht="14.25" customHeight="1">
      <c r="F900" s="119"/>
      <c r="H900" s="119"/>
    </row>
    <row r="901" spans="6:8" ht="14.25" customHeight="1">
      <c r="F901" s="119"/>
      <c r="H901" s="119"/>
    </row>
    <row r="902" spans="6:8" ht="14.25" customHeight="1">
      <c r="F902" s="119"/>
      <c r="H902" s="119"/>
    </row>
    <row r="903" spans="6:8" ht="14.25" customHeight="1">
      <c r="F903" s="119"/>
      <c r="H903" s="119"/>
    </row>
    <row r="904" spans="6:8" ht="14.25" customHeight="1">
      <c r="F904" s="119"/>
      <c r="H904" s="119"/>
    </row>
    <row r="905" spans="6:8" ht="14.25" customHeight="1">
      <c r="F905" s="119"/>
      <c r="H905" s="119"/>
    </row>
    <row r="906" spans="6:8" ht="14.25" customHeight="1">
      <c r="F906" s="119"/>
      <c r="H906" s="119"/>
    </row>
    <row r="907" spans="6:8" ht="14.25" customHeight="1">
      <c r="F907" s="119"/>
      <c r="H907" s="119"/>
    </row>
    <row r="908" spans="6:8" ht="14.25" customHeight="1">
      <c r="F908" s="119"/>
      <c r="H908" s="119"/>
    </row>
    <row r="909" spans="6:8" ht="14.25" customHeight="1">
      <c r="F909" s="119"/>
      <c r="H909" s="119"/>
    </row>
    <row r="910" spans="6:8" ht="14.25" customHeight="1">
      <c r="F910" s="119"/>
      <c r="H910" s="119"/>
    </row>
    <row r="911" spans="6:8" ht="14.25" customHeight="1">
      <c r="F911" s="119"/>
      <c r="H911" s="119"/>
    </row>
    <row r="912" spans="6:8" ht="14.25" customHeight="1">
      <c r="F912" s="119"/>
      <c r="H912" s="119"/>
    </row>
    <row r="913" spans="6:8" ht="14.25" customHeight="1">
      <c r="F913" s="119"/>
      <c r="H913" s="119"/>
    </row>
    <row r="914" spans="6:8" ht="14.25" customHeight="1">
      <c r="F914" s="119"/>
      <c r="H914" s="119"/>
    </row>
    <row r="915" spans="6:8" ht="14.25" customHeight="1">
      <c r="F915" s="119"/>
      <c r="H915" s="119"/>
    </row>
    <row r="916" spans="6:8" ht="14.25" customHeight="1">
      <c r="F916" s="119"/>
      <c r="H916" s="119"/>
    </row>
    <row r="917" spans="6:8" ht="14.25" customHeight="1">
      <c r="F917" s="119"/>
      <c r="H917" s="119"/>
    </row>
    <row r="918" spans="6:8" ht="14.25" customHeight="1">
      <c r="F918" s="119"/>
      <c r="H918" s="119"/>
    </row>
    <row r="919" spans="6:8" ht="14.25" customHeight="1">
      <c r="F919" s="119"/>
      <c r="H919" s="119"/>
    </row>
    <row r="920" spans="6:8" ht="14.25" customHeight="1">
      <c r="F920" s="119"/>
      <c r="H920" s="119"/>
    </row>
    <row r="921" spans="6:8" ht="14.25" customHeight="1">
      <c r="F921" s="119"/>
      <c r="H921" s="119"/>
    </row>
    <row r="922" spans="6:8" ht="14.25" customHeight="1">
      <c r="F922" s="119"/>
      <c r="H922" s="119"/>
    </row>
    <row r="923" spans="6:8" ht="14.25" customHeight="1">
      <c r="F923" s="119"/>
      <c r="H923" s="119"/>
    </row>
    <row r="924" spans="6:8" ht="14.25" customHeight="1">
      <c r="F924" s="119"/>
      <c r="H924" s="119"/>
    </row>
    <row r="925" spans="6:8" ht="14.25" customHeight="1">
      <c r="F925" s="119"/>
      <c r="H925" s="119"/>
    </row>
    <row r="926" spans="6:8" ht="14.25" customHeight="1">
      <c r="F926" s="119"/>
      <c r="H926" s="119"/>
    </row>
    <row r="927" spans="6:8" ht="14.25" customHeight="1">
      <c r="F927" s="119"/>
      <c r="H927" s="119"/>
    </row>
    <row r="928" spans="6:8" ht="14.25" customHeight="1">
      <c r="F928" s="119"/>
      <c r="H928" s="119"/>
    </row>
    <row r="929" spans="6:8" ht="14.25" customHeight="1">
      <c r="F929" s="119"/>
      <c r="H929" s="119"/>
    </row>
    <row r="930" spans="6:8" ht="14.25" customHeight="1">
      <c r="F930" s="119"/>
      <c r="H930" s="119"/>
    </row>
    <row r="931" spans="6:8" ht="14.25" customHeight="1">
      <c r="F931" s="119"/>
      <c r="H931" s="119"/>
    </row>
    <row r="932" spans="6:8" ht="14.25" customHeight="1">
      <c r="F932" s="119"/>
      <c r="H932" s="119"/>
    </row>
    <row r="933" spans="6:8" ht="14.25" customHeight="1">
      <c r="F933" s="119"/>
      <c r="H933" s="119"/>
    </row>
    <row r="934" spans="6:8" ht="14.25" customHeight="1">
      <c r="F934" s="119"/>
      <c r="H934" s="119"/>
    </row>
    <row r="935" spans="6:8" ht="14.25" customHeight="1">
      <c r="F935" s="119"/>
      <c r="H935" s="119"/>
    </row>
    <row r="936" spans="6:8" ht="14.25" customHeight="1">
      <c r="F936" s="119"/>
      <c r="H936" s="119"/>
    </row>
    <row r="937" spans="6:8" ht="14.25" customHeight="1">
      <c r="F937" s="119"/>
      <c r="H937" s="119"/>
    </row>
    <row r="938" spans="6:8" ht="14.25" customHeight="1">
      <c r="F938" s="119"/>
      <c r="H938" s="119"/>
    </row>
    <row r="939" spans="6:8" ht="14.25" customHeight="1">
      <c r="F939" s="119"/>
      <c r="H939" s="119"/>
    </row>
    <row r="940" spans="6:8" ht="14.25" customHeight="1">
      <c r="F940" s="119"/>
      <c r="H940" s="119"/>
    </row>
    <row r="941" spans="6:8" ht="14.25" customHeight="1">
      <c r="F941" s="119"/>
      <c r="H941" s="119"/>
    </row>
    <row r="942" spans="6:8" ht="14.25" customHeight="1">
      <c r="F942" s="119"/>
      <c r="H942" s="119"/>
    </row>
    <row r="943" spans="6:8" ht="14.25" customHeight="1">
      <c r="F943" s="119"/>
      <c r="H943" s="119"/>
    </row>
    <row r="944" spans="6:8" ht="14.25" customHeight="1">
      <c r="F944" s="119"/>
      <c r="H944" s="119"/>
    </row>
    <row r="945" spans="6:8" ht="14.25" customHeight="1">
      <c r="F945" s="119"/>
      <c r="H945" s="119"/>
    </row>
    <row r="946" spans="6:8" ht="14.25" customHeight="1">
      <c r="F946" s="119"/>
      <c r="H946" s="119"/>
    </row>
    <row r="947" spans="6:8" ht="14.25" customHeight="1">
      <c r="F947" s="119"/>
      <c r="H947" s="119"/>
    </row>
    <row r="948" spans="6:8" ht="14.25" customHeight="1">
      <c r="F948" s="119"/>
      <c r="H948" s="119"/>
    </row>
    <row r="949" spans="6:8" ht="14.25" customHeight="1">
      <c r="F949" s="119"/>
      <c r="H949" s="119"/>
    </row>
    <row r="950" spans="6:8" ht="14.25" customHeight="1">
      <c r="F950" s="119"/>
      <c r="H950" s="119"/>
    </row>
    <row r="951" spans="6:8" ht="14.25" customHeight="1">
      <c r="F951" s="119"/>
      <c r="H951" s="119"/>
    </row>
    <row r="952" spans="6:8" ht="14.25" customHeight="1">
      <c r="F952" s="119"/>
      <c r="H952" s="119"/>
    </row>
    <row r="953" spans="6:8" ht="14.25" customHeight="1">
      <c r="F953" s="119"/>
      <c r="H953" s="119"/>
    </row>
    <row r="954" spans="6:8" ht="14.25" customHeight="1">
      <c r="F954" s="119"/>
      <c r="H954" s="119"/>
    </row>
    <row r="955" spans="6:8" ht="14.25" customHeight="1">
      <c r="F955" s="119"/>
      <c r="H955" s="119"/>
    </row>
    <row r="956" spans="6:8" ht="14.25" customHeight="1">
      <c r="F956" s="119"/>
      <c r="H956" s="119"/>
    </row>
    <row r="957" spans="6:8" ht="14.25" customHeight="1">
      <c r="F957" s="119"/>
      <c r="H957" s="119"/>
    </row>
    <row r="958" spans="6:8" ht="14.25" customHeight="1">
      <c r="F958" s="119"/>
      <c r="H958" s="119"/>
    </row>
    <row r="959" spans="6:8" ht="14.25" customHeight="1">
      <c r="F959" s="119"/>
      <c r="H959" s="119"/>
    </row>
    <row r="960" spans="6:8" ht="14.25" customHeight="1">
      <c r="F960" s="119"/>
      <c r="H960" s="119"/>
    </row>
    <row r="961" spans="6:8" ht="14.25" customHeight="1">
      <c r="F961" s="119"/>
      <c r="H961" s="119"/>
    </row>
    <row r="962" spans="6:8" ht="14.25" customHeight="1">
      <c r="F962" s="119"/>
      <c r="H962" s="119"/>
    </row>
    <row r="963" spans="6:8" ht="14.25" customHeight="1">
      <c r="F963" s="119"/>
      <c r="H963" s="119"/>
    </row>
    <row r="964" spans="6:8" ht="14.25" customHeight="1">
      <c r="F964" s="119"/>
      <c r="H964" s="119"/>
    </row>
    <row r="965" spans="6:8" ht="14.25" customHeight="1">
      <c r="F965" s="119"/>
      <c r="H965" s="119"/>
    </row>
    <row r="966" spans="6:8" ht="14.25" customHeight="1">
      <c r="F966" s="119"/>
      <c r="H966" s="119"/>
    </row>
    <row r="967" spans="6:8" ht="14.25" customHeight="1">
      <c r="F967" s="119"/>
      <c r="H967" s="119"/>
    </row>
    <row r="968" spans="6:8" ht="14.25" customHeight="1">
      <c r="F968" s="119"/>
      <c r="H968" s="119"/>
    </row>
    <row r="969" spans="6:8" ht="14.25" customHeight="1">
      <c r="F969" s="119"/>
      <c r="H969" s="119"/>
    </row>
    <row r="970" spans="6:8" ht="14.25" customHeight="1">
      <c r="F970" s="119"/>
      <c r="H970" s="119"/>
    </row>
    <row r="971" spans="6:8" ht="14.25" customHeight="1">
      <c r="F971" s="119"/>
      <c r="H971" s="119"/>
    </row>
    <row r="972" spans="6:8" ht="14.25" customHeight="1">
      <c r="F972" s="119"/>
      <c r="H972" s="119"/>
    </row>
    <row r="973" spans="6:8" ht="14.25" customHeight="1">
      <c r="F973" s="119"/>
      <c r="H973" s="119"/>
    </row>
    <row r="974" spans="6:8" ht="14.25" customHeight="1">
      <c r="F974" s="119"/>
      <c r="H974" s="119"/>
    </row>
    <row r="975" spans="6:8" ht="14.25" customHeight="1">
      <c r="F975" s="119"/>
      <c r="H975" s="119"/>
    </row>
    <row r="976" spans="6:8" ht="14.25" customHeight="1">
      <c r="F976" s="119"/>
      <c r="H976" s="119"/>
    </row>
    <row r="977" spans="6:8" ht="14.25" customHeight="1">
      <c r="F977" s="119"/>
      <c r="H977" s="119"/>
    </row>
    <row r="978" spans="6:8" ht="14.25" customHeight="1">
      <c r="F978" s="119"/>
      <c r="H978" s="119"/>
    </row>
    <row r="979" spans="6:8" ht="14.25" customHeight="1">
      <c r="F979" s="119"/>
      <c r="H979" s="119"/>
    </row>
    <row r="980" spans="6:8" ht="14.25" customHeight="1">
      <c r="F980" s="119"/>
      <c r="H980" s="119"/>
    </row>
    <row r="981" spans="6:8" ht="14.25" customHeight="1">
      <c r="F981" s="119"/>
      <c r="H981" s="119"/>
    </row>
    <row r="982" spans="6:8" ht="14.25" customHeight="1">
      <c r="F982" s="119"/>
      <c r="H982" s="119"/>
    </row>
    <row r="983" spans="6:8" ht="14.25" customHeight="1">
      <c r="F983" s="119"/>
      <c r="H983" s="119"/>
    </row>
    <row r="984" spans="6:8" ht="14.25" customHeight="1">
      <c r="F984" s="119"/>
      <c r="H984" s="119"/>
    </row>
    <row r="985" spans="6:8" ht="14.25" customHeight="1">
      <c r="F985" s="119"/>
      <c r="H985" s="119"/>
    </row>
    <row r="986" spans="6:8" ht="14.25" customHeight="1">
      <c r="F986" s="119"/>
      <c r="H986" s="119"/>
    </row>
    <row r="987" spans="6:8" ht="14.25" customHeight="1">
      <c r="F987" s="119"/>
      <c r="H987" s="119"/>
    </row>
    <row r="988" spans="6:8" ht="14.25" customHeight="1">
      <c r="F988" s="119"/>
      <c r="H988" s="119"/>
    </row>
    <row r="989" spans="6:8" ht="14.25" customHeight="1">
      <c r="F989" s="119"/>
      <c r="H989" s="119"/>
    </row>
    <row r="990" spans="6:8" ht="14.25" customHeight="1">
      <c r="F990" s="119"/>
      <c r="H990" s="119"/>
    </row>
    <row r="991" spans="6:8" ht="14.25" customHeight="1">
      <c r="F991" s="119"/>
      <c r="H991" s="119"/>
    </row>
    <row r="992" spans="6:8" ht="14.25" customHeight="1">
      <c r="F992" s="119"/>
      <c r="H992" s="119"/>
    </row>
    <row r="993" spans="6:8" ht="14.25" customHeight="1">
      <c r="F993" s="119"/>
      <c r="H993" s="119"/>
    </row>
    <row r="994" spans="6:8" ht="14.25" customHeight="1">
      <c r="F994" s="119"/>
      <c r="H994" s="119"/>
    </row>
    <row r="995" spans="6:8" ht="14.25" customHeight="1">
      <c r="F995" s="119"/>
      <c r="H995" s="119"/>
    </row>
    <row r="996" spans="6:8" ht="14.25" customHeight="1">
      <c r="F996" s="119"/>
      <c r="H996" s="119"/>
    </row>
    <row r="997" spans="6:8" ht="14.25" customHeight="1">
      <c r="F997" s="119"/>
      <c r="H997" s="119"/>
    </row>
    <row r="998" spans="6:8" ht="14.25" customHeight="1">
      <c r="F998" s="119"/>
      <c r="H998" s="119"/>
    </row>
    <row r="999" spans="6:8" ht="14.25" customHeight="1">
      <c r="F999" s="119"/>
      <c r="H999" s="119"/>
    </row>
    <row r="1000" spans="6:8" ht="14.25" customHeight="1">
      <c r="F1000" s="119"/>
      <c r="H1000" s="119"/>
    </row>
  </sheetData>
  <conditionalFormatting sqref="B2:E342">
    <cfRule type="expression" dxfId="1" priority="1">
      <formula>MOD(ROW(),2)=1</formula>
    </cfRule>
  </conditionalFormatting>
  <conditionalFormatting sqref="B2:E342">
    <cfRule type="expression" dxfId="0" priority="2">
      <formula>MOD(ROW(),2)=1</formula>
    </cfRule>
  </conditionalFormatting>
  <pageMargins left="0.7" right="0.7" top="0.75" bottom="0.75" header="0" footer="0"/>
  <pageSetup orientation="landscape"/>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heetViews>
  <sheetFormatPr defaultColWidth="14.3984375" defaultRowHeight="15" customHeight="1"/>
  <cols>
    <col min="1" max="1" width="36.86328125" customWidth="1"/>
    <col min="2" max="2" width="7" customWidth="1"/>
    <col min="3" max="3" width="32" customWidth="1"/>
    <col min="4" max="4" width="35.3984375" customWidth="1"/>
    <col min="5" max="5" width="19.73046875" customWidth="1"/>
    <col min="6" max="6" width="15.265625" customWidth="1"/>
    <col min="7" max="7" width="18.265625" customWidth="1"/>
    <col min="8" max="8" width="15.265625" customWidth="1"/>
    <col min="9" max="9" width="17" customWidth="1"/>
    <col min="10" max="10" width="16.73046875" customWidth="1"/>
    <col min="11" max="26" width="8.73046875" customWidth="1"/>
  </cols>
  <sheetData>
    <row r="1" spans="1:10" ht="14.25" customHeight="1">
      <c r="B1" s="121" t="s">
        <v>712</v>
      </c>
      <c r="C1" s="121" t="s">
        <v>718</v>
      </c>
      <c r="D1" s="122" t="s">
        <v>719</v>
      </c>
      <c r="E1" s="123" t="s">
        <v>720</v>
      </c>
      <c r="F1" s="123" t="s">
        <v>721</v>
      </c>
      <c r="G1" s="123" t="s">
        <v>722</v>
      </c>
      <c r="H1" s="123" t="s">
        <v>723</v>
      </c>
      <c r="I1" s="123" t="s">
        <v>724</v>
      </c>
      <c r="J1" s="123" t="s">
        <v>725</v>
      </c>
    </row>
    <row r="2" spans="1:10" ht="14.25" customHeight="1">
      <c r="A2" s="69" t="str">
        <f>CONCATENATE(B2,"-",C2)</f>
        <v>1894-Baker SD 5J</v>
      </c>
      <c r="B2" s="124">
        <v>1894</v>
      </c>
      <c r="C2" s="125" t="s">
        <v>372</v>
      </c>
      <c r="D2" s="124"/>
      <c r="E2" s="117">
        <v>1749942.86578272</v>
      </c>
      <c r="F2" s="117">
        <f>E2-G4</f>
        <v>1536573.14935772</v>
      </c>
      <c r="G2" s="117"/>
      <c r="H2" s="117">
        <v>1821369.1052024227</v>
      </c>
      <c r="I2" s="117">
        <f>H2-J4</f>
        <v>1599290.6228024226</v>
      </c>
      <c r="J2" s="117"/>
    </row>
    <row r="3" spans="1:10" ht="14.25" customHeight="1">
      <c r="A3" s="69" t="str">
        <f t="shared" ref="A3:A4" si="0">CONCATENATE(B3,"-",D3)</f>
        <v>4728-Baker Web Academy</v>
      </c>
      <c r="B3" s="124">
        <v>4728</v>
      </c>
      <c r="C3" s="125"/>
      <c r="D3" s="124" t="s">
        <v>373</v>
      </c>
      <c r="E3" s="117">
        <v>0</v>
      </c>
      <c r="F3" s="117"/>
      <c r="G3" s="117"/>
      <c r="H3" s="117">
        <v>0</v>
      </c>
      <c r="I3" s="117"/>
      <c r="J3" s="117"/>
    </row>
    <row r="4" spans="1:10" ht="14.25" customHeight="1">
      <c r="A4" s="69" t="str">
        <f t="shared" si="0"/>
        <v>4759-Baker Early College</v>
      </c>
      <c r="B4" s="124">
        <v>4759</v>
      </c>
      <c r="C4" s="125"/>
      <c r="D4" s="124" t="s">
        <v>371</v>
      </c>
      <c r="E4" s="117">
        <v>213369.71642500002</v>
      </c>
      <c r="F4" s="117">
        <f>G4</f>
        <v>213369.71642500002</v>
      </c>
      <c r="G4" s="117">
        <f>E4</f>
        <v>213369.71642500002</v>
      </c>
      <c r="H4" s="117">
        <v>222078.48240000001</v>
      </c>
      <c r="I4" s="117">
        <f>J4</f>
        <v>222078.48240000001</v>
      </c>
      <c r="J4" s="117">
        <f>H4</f>
        <v>222078.48240000001</v>
      </c>
    </row>
    <row r="5" spans="1:10" ht="14.25" customHeight="1">
      <c r="A5" s="69" t="str">
        <f>CONCATENATE(B5,"-",C5)</f>
        <v>1895-Huntington SD 16J</v>
      </c>
      <c r="B5" s="124">
        <v>1895</v>
      </c>
      <c r="C5" s="125" t="s">
        <v>480</v>
      </c>
      <c r="D5" s="124"/>
      <c r="E5" s="117">
        <v>136471.24367873103</v>
      </c>
      <c r="F5" s="117">
        <f>E5-G6</f>
        <v>9374.9787787310197</v>
      </c>
      <c r="G5" s="117"/>
      <c r="H5" s="117">
        <v>142041.49852276084</v>
      </c>
      <c r="I5" s="117">
        <f>H5-J6</f>
        <v>9757.7513227608288</v>
      </c>
      <c r="J5" s="117"/>
    </row>
    <row r="6" spans="1:10" ht="14.25" customHeight="1">
      <c r="A6" s="69" t="str">
        <f>CONCATENATE(B6,"-",D6)</f>
        <v>3351-Huntington School</v>
      </c>
      <c r="B6" s="124">
        <v>3351</v>
      </c>
      <c r="C6" s="125"/>
      <c r="D6" s="124" t="s">
        <v>479</v>
      </c>
      <c r="E6" s="117">
        <v>127096.26490000001</v>
      </c>
      <c r="F6" s="117">
        <f>G6</f>
        <v>127096.26490000001</v>
      </c>
      <c r="G6" s="117">
        <f>E6</f>
        <v>127096.26490000001</v>
      </c>
      <c r="H6" s="117">
        <v>132283.74720000001</v>
      </c>
      <c r="I6" s="117">
        <f>J6</f>
        <v>132283.74720000001</v>
      </c>
      <c r="J6" s="117">
        <f>H6</f>
        <v>132283.74720000001</v>
      </c>
    </row>
    <row r="7" spans="1:10" ht="14.25" customHeight="1">
      <c r="A7" s="69" t="str">
        <f>CONCATENATE(B7,"-",C7)</f>
        <v>1896-Burnt River SD 30J</v>
      </c>
      <c r="B7" s="124">
        <v>1896</v>
      </c>
      <c r="C7" s="125" t="s">
        <v>386</v>
      </c>
      <c r="D7" s="124"/>
      <c r="E7" s="117">
        <v>73031.738726465002</v>
      </c>
      <c r="F7" s="117">
        <f>E7-G8</f>
        <v>7713.6209014650012</v>
      </c>
      <c r="G7" s="117"/>
      <c r="H7" s="117">
        <v>76012.626021422751</v>
      </c>
      <c r="I7" s="117">
        <f>H7-J8</f>
        <v>8028.5244214227569</v>
      </c>
      <c r="J7" s="117"/>
    </row>
    <row r="8" spans="1:10" ht="14.25" customHeight="1">
      <c r="A8" s="69" t="str">
        <f>CONCATENATE(B8,"-",D8)</f>
        <v>3347-Burnt River School</v>
      </c>
      <c r="B8" s="124">
        <v>3347</v>
      </c>
      <c r="C8" s="125"/>
      <c r="D8" s="124" t="s">
        <v>385</v>
      </c>
      <c r="E8" s="117">
        <v>65318.117825000001</v>
      </c>
      <c r="F8" s="117">
        <f>G8</f>
        <v>65318.117825000001</v>
      </c>
      <c r="G8" s="117">
        <f>E8</f>
        <v>65318.117825000001</v>
      </c>
      <c r="H8" s="117">
        <v>67984.101599999995</v>
      </c>
      <c r="I8" s="117">
        <f>J8</f>
        <v>67984.101599999995</v>
      </c>
      <c r="J8" s="117">
        <f>H8</f>
        <v>67984.101599999995</v>
      </c>
    </row>
    <row r="9" spans="1:10" ht="14.25" customHeight="1">
      <c r="A9" s="69" t="str">
        <f>CONCATENATE(B9,"-",C9)</f>
        <v>1897-Pine Eagle SD 61</v>
      </c>
      <c r="B9" s="124">
        <v>1897</v>
      </c>
      <c r="C9" s="125" t="s">
        <v>600</v>
      </c>
      <c r="D9" s="124"/>
      <c r="E9" s="117">
        <v>230657.41529798383</v>
      </c>
      <c r="F9" s="117">
        <f>E9-G10</f>
        <v>20324.961447983806</v>
      </c>
      <c r="G9" s="117"/>
      <c r="H9" s="117">
        <v>240072.00367749334</v>
      </c>
      <c r="I9" s="117">
        <f>H9-J10</f>
        <v>21154.750877493323</v>
      </c>
      <c r="J9" s="117"/>
    </row>
    <row r="10" spans="1:10" ht="14.25" customHeight="1">
      <c r="A10" s="69" t="str">
        <f>CONCATENATE(B10,"-",D10)</f>
        <v>15-Pine Eagle Charter School</v>
      </c>
      <c r="B10" s="124">
        <v>15</v>
      </c>
      <c r="C10" s="125"/>
      <c r="D10" s="124" t="s">
        <v>599</v>
      </c>
      <c r="E10" s="117">
        <v>210332.45385000002</v>
      </c>
      <c r="F10" s="117">
        <f>G10</f>
        <v>210332.45385000002</v>
      </c>
      <c r="G10" s="117">
        <f>E10</f>
        <v>210332.45385000002</v>
      </c>
      <c r="H10" s="117">
        <v>218917.25280000002</v>
      </c>
      <c r="I10" s="117">
        <f>J10</f>
        <v>218917.25280000002</v>
      </c>
      <c r="J10" s="117">
        <f>H10</f>
        <v>218917.25280000002</v>
      </c>
    </row>
    <row r="11" spans="1:10" ht="14.25" customHeight="1">
      <c r="A11" s="69" t="str">
        <f t="shared" ref="A11:A12" si="1">CONCATENATE(B11,"-",C11)</f>
        <v>1898-Monroe SD 1J</v>
      </c>
      <c r="B11" s="124">
        <v>1898</v>
      </c>
      <c r="C11" s="125" t="s">
        <v>543</v>
      </c>
      <c r="D11" s="124"/>
      <c r="E11" s="117">
        <v>340207.73897598591</v>
      </c>
      <c r="F11" s="117">
        <f>E11</f>
        <v>340207.73897598591</v>
      </c>
      <c r="G11" s="117"/>
      <c r="H11" s="117">
        <v>354093.76913827099</v>
      </c>
      <c r="I11" s="117">
        <f>H11</f>
        <v>354093.76913827099</v>
      </c>
      <c r="J11" s="117"/>
    </row>
    <row r="12" spans="1:10" ht="14.25" customHeight="1">
      <c r="A12" s="69" t="str">
        <f t="shared" si="1"/>
        <v>1899-Alsea SD 7J</v>
      </c>
      <c r="B12" s="124">
        <v>1899</v>
      </c>
      <c r="C12" s="125" t="s">
        <v>356</v>
      </c>
      <c r="D12" s="124"/>
      <c r="E12" s="117">
        <v>725060.84884619317</v>
      </c>
      <c r="F12" s="117">
        <f>E12-G13</f>
        <v>69367.746146193123</v>
      </c>
      <c r="G12" s="117"/>
      <c r="H12" s="117">
        <v>754655.16920726222</v>
      </c>
      <c r="I12" s="117">
        <f>H12-J13</f>
        <v>72199.703607262229</v>
      </c>
      <c r="J12" s="117"/>
    </row>
    <row r="13" spans="1:10" ht="14.25" customHeight="1">
      <c r="A13" s="69" t="str">
        <f>CONCATENATE(B13,"-",D13)</f>
        <v>17-Alsea Charter School</v>
      </c>
      <c r="B13" s="124">
        <v>17</v>
      </c>
      <c r="C13" s="125"/>
      <c r="D13" s="124" t="s">
        <v>355</v>
      </c>
      <c r="E13" s="117">
        <v>655693.10270000005</v>
      </c>
      <c r="F13" s="117">
        <f>G13</f>
        <v>655693.10270000005</v>
      </c>
      <c r="G13" s="117">
        <f>E13</f>
        <v>655693.10270000005</v>
      </c>
      <c r="H13" s="117">
        <v>682455.4656</v>
      </c>
      <c r="I13" s="117">
        <f>J13</f>
        <v>682455.4656</v>
      </c>
      <c r="J13" s="117">
        <f>H13</f>
        <v>682455.4656</v>
      </c>
    </row>
    <row r="14" spans="1:10" ht="14.25" customHeight="1">
      <c r="A14" s="69" t="str">
        <f>CONCATENATE(B14,"-",C14)</f>
        <v>1900-Philomath SD 17J</v>
      </c>
      <c r="B14" s="124">
        <v>1900</v>
      </c>
      <c r="C14" s="125" t="s">
        <v>594</v>
      </c>
      <c r="D14" s="124"/>
      <c r="E14" s="117">
        <v>1208440.0283875808</v>
      </c>
      <c r="F14" s="117">
        <f>E14-G15</f>
        <v>1034599.9853375808</v>
      </c>
      <c r="G14" s="117"/>
      <c r="H14" s="117">
        <v>1257764.1111789104</v>
      </c>
      <c r="I14" s="117">
        <f>H14-J15</f>
        <v>1076828.7207789104</v>
      </c>
      <c r="J14" s="117"/>
    </row>
    <row r="15" spans="1:10" ht="14.25" customHeight="1">
      <c r="A15" s="69" t="str">
        <f>CONCATENATE(B15,"-",D15)</f>
        <v>3440-Kings Valley Charter School</v>
      </c>
      <c r="B15" s="124">
        <v>3440</v>
      </c>
      <c r="C15" s="125"/>
      <c r="D15" s="124" t="s">
        <v>503</v>
      </c>
      <c r="E15" s="117">
        <v>173840.04305000001</v>
      </c>
      <c r="F15" s="117">
        <f>G15</f>
        <v>173840.04305000001</v>
      </c>
      <c r="G15" s="117">
        <f>E15</f>
        <v>173840.04305000001</v>
      </c>
      <c r="H15" s="117">
        <v>180935.3904</v>
      </c>
      <c r="I15" s="117">
        <f>J15</f>
        <v>180935.3904</v>
      </c>
      <c r="J15" s="117">
        <f>H15</f>
        <v>180935.3904</v>
      </c>
    </row>
    <row r="16" spans="1:10" ht="14.25" customHeight="1">
      <c r="A16" s="69" t="str">
        <f>CONCATENATE(B16,"-",C16)</f>
        <v>1901-Corvallis SD 509J</v>
      </c>
      <c r="B16" s="124">
        <v>1901</v>
      </c>
      <c r="C16" s="125" t="s">
        <v>413</v>
      </c>
      <c r="D16" s="124"/>
      <c r="E16" s="117">
        <v>4944059.8749435293</v>
      </c>
      <c r="F16" s="117">
        <f>E16-G17</f>
        <v>4872896.7643185295</v>
      </c>
      <c r="G16" s="117"/>
      <c r="H16" s="117">
        <v>5145858.2371861218</v>
      </c>
      <c r="I16" s="117">
        <f>H16-J17</f>
        <v>5071790.5771861216</v>
      </c>
      <c r="J16" s="117"/>
    </row>
    <row r="17" spans="1:10" ht="14.25" customHeight="1">
      <c r="A17" s="69" t="str">
        <f>CONCATENATE(B17,"-",D17)</f>
        <v xml:space="preserve">4637-Inavale Community Partners dba Muddy Creek Charter School </v>
      </c>
      <c r="B17" s="124">
        <v>4637</v>
      </c>
      <c r="C17" s="125"/>
      <c r="D17" s="124" t="s">
        <v>483</v>
      </c>
      <c r="E17" s="117">
        <v>71163.110625000001</v>
      </c>
      <c r="F17" s="117">
        <f>G17</f>
        <v>71163.110625000001</v>
      </c>
      <c r="G17" s="117">
        <f>E17</f>
        <v>71163.110625000001</v>
      </c>
      <c r="H17" s="117">
        <v>74067.66</v>
      </c>
      <c r="I17" s="117">
        <f>J17</f>
        <v>74067.66</v>
      </c>
      <c r="J17" s="117">
        <f>H17</f>
        <v>74067.66</v>
      </c>
    </row>
    <row r="18" spans="1:10" ht="14.25" customHeight="1">
      <c r="A18" s="69" t="str">
        <f>CONCATENATE(B18,"-",C18)</f>
        <v>1922-West Linn-Wilsonville SD 3J</v>
      </c>
      <c r="B18" s="124">
        <v>1922</v>
      </c>
      <c r="C18" s="125" t="s">
        <v>695</v>
      </c>
      <c r="D18" s="124"/>
      <c r="E18" s="117">
        <v>6875888.6610071799</v>
      </c>
      <c r="F18" s="117">
        <f>E18-G19</f>
        <v>6804161.41805718</v>
      </c>
      <c r="G18" s="117"/>
      <c r="H18" s="117">
        <v>7156537.1777829826</v>
      </c>
      <c r="I18" s="117">
        <f>H18-J19</f>
        <v>7081882.3601829829</v>
      </c>
      <c r="J18" s="117"/>
    </row>
    <row r="19" spans="1:10" ht="14.25" customHeight="1">
      <c r="A19" s="69" t="str">
        <f>CONCATENATE(B19,"-",D19)</f>
        <v>3452-Three Rivers Charter School</v>
      </c>
      <c r="B19" s="124">
        <v>3452</v>
      </c>
      <c r="C19" s="125"/>
      <c r="D19" s="124" t="s">
        <v>677</v>
      </c>
      <c r="E19" s="117">
        <v>71727.24295</v>
      </c>
      <c r="F19" s="117">
        <f>G19</f>
        <v>71727.24295</v>
      </c>
      <c r="G19" s="117">
        <f>E19</f>
        <v>71727.24295</v>
      </c>
      <c r="H19" s="117">
        <v>74654.817600000009</v>
      </c>
      <c r="I19" s="117">
        <f>J19</f>
        <v>74654.817600000009</v>
      </c>
      <c r="J19" s="117">
        <f>H19</f>
        <v>74654.817600000009</v>
      </c>
    </row>
    <row r="20" spans="1:10" ht="14.25" customHeight="1">
      <c r="A20" s="69" t="str">
        <f>CONCATENATE(B20,"-",C20)</f>
        <v>1923-Lake Oswego SD 7J</v>
      </c>
      <c r="B20" s="124">
        <v>1923</v>
      </c>
      <c r="C20" s="125" t="s">
        <v>511</v>
      </c>
      <c r="D20" s="124"/>
      <c r="E20" s="117">
        <v>4982884.7055911748</v>
      </c>
      <c r="F20" s="117">
        <f>E20-G21</f>
        <v>4975145.2626911746</v>
      </c>
      <c r="G20" s="117"/>
      <c r="H20" s="117">
        <v>5186267.7547989767</v>
      </c>
      <c r="I20" s="117">
        <f>H20-J21</f>
        <v>5178212.4235989768</v>
      </c>
      <c r="J20" s="117"/>
    </row>
    <row r="21" spans="1:10" ht="14.25" customHeight="1">
      <c r="A21" s="69" t="str">
        <f>CONCATENATE(B21,"-",D21)</f>
        <v>5455-Harmony Academy</v>
      </c>
      <c r="B21" s="124">
        <v>5455</v>
      </c>
      <c r="C21" s="125"/>
      <c r="D21" s="124" t="s">
        <v>466</v>
      </c>
      <c r="E21" s="117">
        <v>7739.4429000000009</v>
      </c>
      <c r="F21" s="117">
        <f>G21</f>
        <v>7739.4429000000009</v>
      </c>
      <c r="G21" s="117">
        <f>E21</f>
        <v>7739.4429000000009</v>
      </c>
      <c r="H21" s="117">
        <v>8055.3312000000005</v>
      </c>
      <c r="I21" s="117">
        <f>J21</f>
        <v>8055.3312000000005</v>
      </c>
      <c r="J21" s="117">
        <f>H21</f>
        <v>8055.3312000000005</v>
      </c>
    </row>
    <row r="22" spans="1:10" ht="14.25" customHeight="1">
      <c r="A22" s="69" t="str">
        <f>CONCATENATE(B22,"-",C22)</f>
        <v>1924-North Clackamas SD 12</v>
      </c>
      <c r="B22" s="124">
        <v>1924</v>
      </c>
      <c r="C22" s="125" t="s">
        <v>563</v>
      </c>
      <c r="D22" s="124"/>
      <c r="E22" s="117">
        <v>12759404.582192933</v>
      </c>
      <c r="F22" s="117">
        <f>E22-G24-G25-G26</f>
        <v>12245931.016692933</v>
      </c>
      <c r="G22" s="117"/>
      <c r="H22" s="117">
        <v>13280196.605955908</v>
      </c>
      <c r="I22" s="117">
        <f>H22-J24-J25-J26</f>
        <v>12745765.421955908</v>
      </c>
      <c r="J22" s="117"/>
    </row>
    <row r="23" spans="1:10" ht="14.25" customHeight="1">
      <c r="A23" s="69" t="str">
        <f t="shared" ref="A23:A26" si="2">CONCATENATE(B23,"-",D23)</f>
        <v>4223-Clackamas Web Academy</v>
      </c>
      <c r="B23" s="124">
        <v>4223</v>
      </c>
      <c r="C23" s="125"/>
      <c r="D23" s="124" t="s">
        <v>403</v>
      </c>
      <c r="E23" s="117">
        <v>0</v>
      </c>
      <c r="F23" s="117"/>
      <c r="G23" s="117"/>
      <c r="H23" s="117">
        <v>0</v>
      </c>
      <c r="I23" s="117"/>
      <c r="J23" s="117"/>
    </row>
    <row r="24" spans="1:10" ht="14.25" customHeight="1">
      <c r="A24" s="69" t="str">
        <f t="shared" si="2"/>
        <v>4226-Clackamas Middle College</v>
      </c>
      <c r="B24" s="124">
        <v>4226</v>
      </c>
      <c r="C24" s="125"/>
      <c r="D24" s="124" t="s">
        <v>402</v>
      </c>
      <c r="E24" s="117">
        <v>158928.52242500003</v>
      </c>
      <c r="F24" s="117">
        <f t="shared" ref="F24:F26" si="3">G24</f>
        <v>158928.52242500003</v>
      </c>
      <c r="G24" s="117">
        <f t="shared" ref="G24:G26" si="4">E24</f>
        <v>158928.52242500003</v>
      </c>
      <c r="H24" s="117">
        <v>165415.25040000002</v>
      </c>
      <c r="I24" s="117">
        <f t="shared" ref="I24:I26" si="5">J24</f>
        <v>165415.25040000002</v>
      </c>
      <c r="J24" s="117">
        <f t="shared" ref="J24:J26" si="6">H24</f>
        <v>165415.25040000002</v>
      </c>
    </row>
    <row r="25" spans="1:10" ht="14.25" customHeight="1">
      <c r="A25" s="69" t="str">
        <f t="shared" si="2"/>
        <v>4369-Milwaukie Academy of the Arts</v>
      </c>
      <c r="B25" s="124">
        <v>4369</v>
      </c>
      <c r="C25" s="125"/>
      <c r="D25" s="124" t="s">
        <v>537</v>
      </c>
      <c r="E25" s="117">
        <v>204118.91615</v>
      </c>
      <c r="F25" s="117">
        <f t="shared" si="3"/>
        <v>204118.91615</v>
      </c>
      <c r="G25" s="117">
        <f t="shared" si="4"/>
        <v>204118.91615</v>
      </c>
      <c r="H25" s="117">
        <v>212450.1072</v>
      </c>
      <c r="I25" s="117">
        <f t="shared" si="5"/>
        <v>212450.1072</v>
      </c>
      <c r="J25" s="117">
        <f t="shared" si="6"/>
        <v>212450.1072</v>
      </c>
    </row>
    <row r="26" spans="1:10" ht="14.25" customHeight="1">
      <c r="A26" s="69" t="str">
        <f t="shared" si="2"/>
        <v>4475-Cascade Heights Public Charter School</v>
      </c>
      <c r="B26" s="124">
        <v>4475</v>
      </c>
      <c r="C26" s="125"/>
      <c r="D26" s="124" t="s">
        <v>390</v>
      </c>
      <c r="E26" s="117">
        <v>150426.12692500002</v>
      </c>
      <c r="F26" s="117">
        <f t="shared" si="3"/>
        <v>150426.12692500002</v>
      </c>
      <c r="G26" s="117">
        <f t="shared" si="4"/>
        <v>150426.12692500002</v>
      </c>
      <c r="H26" s="117">
        <v>156565.82640000002</v>
      </c>
      <c r="I26" s="117">
        <f t="shared" si="5"/>
        <v>156565.82640000002</v>
      </c>
      <c r="J26" s="117">
        <f t="shared" si="6"/>
        <v>156565.82640000002</v>
      </c>
    </row>
    <row r="27" spans="1:10" ht="14.25" customHeight="1">
      <c r="A27" s="69" t="str">
        <f>CONCATENATE(B27,"-",C27)</f>
        <v>1925-Molalla River SD 35</v>
      </c>
      <c r="B27" s="124">
        <v>1925</v>
      </c>
      <c r="C27" s="125" t="s">
        <v>540</v>
      </c>
      <c r="D27" s="124"/>
      <c r="E27" s="117">
        <v>1929408.1623744285</v>
      </c>
      <c r="F27" s="117">
        <f>E27-G28-G29</f>
        <v>1767414.8981494284</v>
      </c>
      <c r="G27" s="117"/>
      <c r="H27" s="117">
        <v>2008159.5159407314</v>
      </c>
      <c r="I27" s="117">
        <f>H27-J28-J29</f>
        <v>1839554.4351407315</v>
      </c>
      <c r="J27" s="117"/>
    </row>
    <row r="28" spans="1:10" ht="14.25" customHeight="1">
      <c r="A28" s="69" t="str">
        <f t="shared" ref="A28:A29" si="7">CONCATENATE(B28,"-",D28)</f>
        <v>4745-Molalla River Academy</v>
      </c>
      <c r="B28" s="124">
        <v>4745</v>
      </c>
      <c r="C28" s="125"/>
      <c r="D28" s="124" t="s">
        <v>539</v>
      </c>
      <c r="E28" s="117">
        <v>124007.276725</v>
      </c>
      <c r="F28" s="117">
        <f t="shared" ref="F28:F29" si="8">G28</f>
        <v>124007.276725</v>
      </c>
      <c r="G28" s="117">
        <f t="shared" ref="G28:G29" si="9">E28</f>
        <v>124007.276725</v>
      </c>
      <c r="H28" s="117">
        <v>129068.6808</v>
      </c>
      <c r="I28" s="117">
        <f t="shared" ref="I28:I29" si="10">J28</f>
        <v>129068.6808</v>
      </c>
      <c r="J28" s="117">
        <f t="shared" ref="J28:J29" si="11">H28</f>
        <v>129068.6808</v>
      </c>
    </row>
    <row r="29" spans="1:10" ht="14.25" customHeight="1">
      <c r="A29" s="69" t="str">
        <f t="shared" si="7"/>
        <v>4818-Renaissance Public Academy</v>
      </c>
      <c r="B29" s="124">
        <v>4818</v>
      </c>
      <c r="C29" s="125"/>
      <c r="D29" s="124" t="s">
        <v>617</v>
      </c>
      <c r="E29" s="117">
        <v>37985.987500000003</v>
      </c>
      <c r="F29" s="117">
        <f t="shared" si="8"/>
        <v>37985.987500000003</v>
      </c>
      <c r="G29" s="117">
        <f t="shared" si="9"/>
        <v>37985.987500000003</v>
      </c>
      <c r="H29" s="117">
        <v>39536.400000000001</v>
      </c>
      <c r="I29" s="117">
        <f t="shared" si="10"/>
        <v>39536.400000000001</v>
      </c>
      <c r="J29" s="117">
        <f t="shared" si="11"/>
        <v>39536.400000000001</v>
      </c>
    </row>
    <row r="30" spans="1:10" ht="14.25" customHeight="1">
      <c r="A30" s="69" t="str">
        <f>CONCATENATE(B30,"-",C30)</f>
        <v>1926-Oregon Trail SD 46</v>
      </c>
      <c r="B30" s="124">
        <v>1926</v>
      </c>
      <c r="C30" s="125" t="s">
        <v>586</v>
      </c>
      <c r="D30" s="124"/>
      <c r="E30" s="117">
        <v>3268445.1643398525</v>
      </c>
      <c r="F30" s="117">
        <f>E30-G31</f>
        <v>3105186.2393398527</v>
      </c>
      <c r="G30" s="117"/>
      <c r="H30" s="117">
        <v>3401851.0894149481</v>
      </c>
      <c r="I30" s="117">
        <f>H30-J31</f>
        <v>3231928.6894149482</v>
      </c>
      <c r="J30" s="117"/>
    </row>
    <row r="31" spans="1:10" ht="14.25" customHeight="1">
      <c r="A31" s="69" t="str">
        <f>CONCATENATE(B31,"-",D31)</f>
        <v>4820-Oregon Trail  Academy</v>
      </c>
      <c r="B31" s="124">
        <v>4820</v>
      </c>
      <c r="C31" s="125"/>
      <c r="D31" s="124" t="s">
        <v>585</v>
      </c>
      <c r="E31" s="117">
        <v>163258.92500000002</v>
      </c>
      <c r="F31" s="117">
        <f>G31</f>
        <v>163258.92500000002</v>
      </c>
      <c r="G31" s="117">
        <f>E31</f>
        <v>163258.92500000002</v>
      </c>
      <c r="H31" s="117">
        <v>169922.40000000002</v>
      </c>
      <c r="I31" s="117">
        <f>J31</f>
        <v>169922.40000000002</v>
      </c>
      <c r="J31" s="117">
        <f>H31</f>
        <v>169922.40000000002</v>
      </c>
    </row>
    <row r="32" spans="1:10" ht="14.25" customHeight="1">
      <c r="A32" s="69" t="str">
        <f t="shared" ref="A32:A33" si="12">CONCATENATE(B32,"-",C32)</f>
        <v>1927-Colton SD 53</v>
      </c>
      <c r="B32" s="124">
        <v>1927</v>
      </c>
      <c r="C32" s="125" t="s">
        <v>407</v>
      </c>
      <c r="D32" s="124"/>
      <c r="E32" s="117">
        <v>425989.29410624888</v>
      </c>
      <c r="F32" s="117">
        <f>E32</f>
        <v>425989.29410624888</v>
      </c>
      <c r="G32" s="117"/>
      <c r="H32" s="117">
        <v>443376.61223303451</v>
      </c>
      <c r="I32" s="117">
        <f>H32</f>
        <v>443376.61223303451</v>
      </c>
      <c r="J32" s="117"/>
    </row>
    <row r="33" spans="1:10" ht="14.25" customHeight="1">
      <c r="A33" s="69" t="str">
        <f t="shared" si="12"/>
        <v>1928-Oregon City SD 62</v>
      </c>
      <c r="B33" s="124">
        <v>1928</v>
      </c>
      <c r="C33" s="125" t="s">
        <v>580</v>
      </c>
      <c r="D33" s="124"/>
      <c r="E33" s="117">
        <v>5664511.6592113171</v>
      </c>
      <c r="F33" s="117">
        <f>E33-G34-G35-G36-G37</f>
        <v>5004297.4157863175</v>
      </c>
      <c r="G33" s="117"/>
      <c r="H33" s="117">
        <v>5895716.2167301457</v>
      </c>
      <c r="I33" s="117">
        <f>H33-J34-J35-J36-J37</f>
        <v>5208555.0783301452</v>
      </c>
      <c r="J33" s="117"/>
    </row>
    <row r="34" spans="1:10" ht="14.25" customHeight="1">
      <c r="A34" s="69" t="str">
        <f t="shared" ref="A34:A37" si="13">CONCATENATE(B34,"-",D34)</f>
        <v>2735-Oregon City Service Learning Academy</v>
      </c>
      <c r="B34" s="124">
        <v>2735</v>
      </c>
      <c r="C34" s="125"/>
      <c r="D34" s="124" t="s">
        <v>581</v>
      </c>
      <c r="E34" s="117">
        <v>87422.729700000011</v>
      </c>
      <c r="F34" s="117">
        <f t="shared" ref="F34:F37" si="14">G34</f>
        <v>87422.729700000011</v>
      </c>
      <c r="G34" s="117">
        <f t="shared" ref="G34:G37" si="15">E34</f>
        <v>87422.729700000011</v>
      </c>
      <c r="H34" s="117">
        <v>90990.921600000016</v>
      </c>
      <c r="I34" s="117">
        <f t="shared" ref="I34:I37" si="16">J34</f>
        <v>90990.921600000016</v>
      </c>
      <c r="J34" s="117">
        <f t="shared" ref="J34:J37" si="17">H34</f>
        <v>90990.921600000016</v>
      </c>
    </row>
    <row r="35" spans="1:10" ht="14.25" customHeight="1">
      <c r="A35" s="69" t="str">
        <f t="shared" si="13"/>
        <v>4480-Springwater Environmental Sciences School</v>
      </c>
      <c r="B35" s="124">
        <v>4480</v>
      </c>
      <c r="C35" s="125"/>
      <c r="D35" s="124" t="s">
        <v>658</v>
      </c>
      <c r="E35" s="117">
        <v>131732.17180000001</v>
      </c>
      <c r="F35" s="117">
        <f t="shared" si="14"/>
        <v>131732.17180000001</v>
      </c>
      <c r="G35" s="117">
        <f t="shared" si="15"/>
        <v>131732.17180000001</v>
      </c>
      <c r="H35" s="117">
        <v>137108.87040000001</v>
      </c>
      <c r="I35" s="117">
        <f t="shared" si="16"/>
        <v>137108.87040000001</v>
      </c>
      <c r="J35" s="117">
        <f t="shared" si="17"/>
        <v>137108.87040000001</v>
      </c>
    </row>
    <row r="36" spans="1:10" ht="14.25" customHeight="1">
      <c r="A36" s="69" t="str">
        <f t="shared" si="13"/>
        <v>4585-Alliance Charter Academy</v>
      </c>
      <c r="B36" s="124">
        <v>4585</v>
      </c>
      <c r="C36" s="125"/>
      <c r="D36" s="124" t="s">
        <v>354</v>
      </c>
      <c r="E36" s="117">
        <v>242271.39542500002</v>
      </c>
      <c r="F36" s="117">
        <f t="shared" si="14"/>
        <v>242271.39542500002</v>
      </c>
      <c r="G36" s="117">
        <f t="shared" si="15"/>
        <v>242271.39542500002</v>
      </c>
      <c r="H36" s="117">
        <v>252159.79440000001</v>
      </c>
      <c r="I36" s="117">
        <f t="shared" si="16"/>
        <v>252159.79440000001</v>
      </c>
      <c r="J36" s="117">
        <f t="shared" si="17"/>
        <v>252159.79440000001</v>
      </c>
    </row>
    <row r="37" spans="1:10" ht="14.25" customHeight="1">
      <c r="A37" s="69" t="str">
        <f t="shared" si="13"/>
        <v>4802-Clackamas Academy of Industrial Sciences</v>
      </c>
      <c r="B37" s="124">
        <v>4802</v>
      </c>
      <c r="C37" s="125"/>
      <c r="D37" s="124" t="s">
        <v>401</v>
      </c>
      <c r="E37" s="117">
        <v>198787.94650000002</v>
      </c>
      <c r="F37" s="117">
        <f t="shared" si="14"/>
        <v>198787.94650000002</v>
      </c>
      <c r="G37" s="117">
        <f t="shared" si="15"/>
        <v>198787.94650000002</v>
      </c>
      <c r="H37" s="117">
        <v>206901.552</v>
      </c>
      <c r="I37" s="117">
        <f t="shared" si="16"/>
        <v>206901.552</v>
      </c>
      <c r="J37" s="117">
        <f t="shared" si="17"/>
        <v>206901.552</v>
      </c>
    </row>
    <row r="38" spans="1:10" ht="14.25" customHeight="1">
      <c r="A38" s="69" t="str">
        <f t="shared" ref="A38:A39" si="18">CONCATENATE(B38,"-",C38)</f>
        <v>1929-Canby SD 86</v>
      </c>
      <c r="B38" s="124">
        <v>1929</v>
      </c>
      <c r="C38" s="125" t="s">
        <v>389</v>
      </c>
      <c r="D38" s="124"/>
      <c r="E38" s="117">
        <v>3289460.9082585135</v>
      </c>
      <c r="F38" s="117">
        <f t="shared" ref="F38:F39" si="19">E38</f>
        <v>3289460.9082585135</v>
      </c>
      <c r="G38" s="117"/>
      <c r="H38" s="117">
        <v>3423724.6187996767</v>
      </c>
      <c r="I38" s="117">
        <f t="shared" ref="I38:I39" si="20">H38</f>
        <v>3423724.6187996767</v>
      </c>
      <c r="J38" s="117"/>
    </row>
    <row r="39" spans="1:10" ht="14.25" customHeight="1">
      <c r="A39" s="69" t="str">
        <f t="shared" si="18"/>
        <v>1930-Estacada SD 108</v>
      </c>
      <c r="B39" s="124">
        <v>1930</v>
      </c>
      <c r="C39" s="125" t="s">
        <v>446</v>
      </c>
      <c r="D39" s="124"/>
      <c r="E39" s="117">
        <v>1431912.9229179779</v>
      </c>
      <c r="F39" s="117">
        <f t="shared" si="19"/>
        <v>1431912.9229179779</v>
      </c>
      <c r="G39" s="117"/>
      <c r="H39" s="117">
        <v>1490358.3483432014</v>
      </c>
      <c r="I39" s="117">
        <f t="shared" si="20"/>
        <v>1490358.3483432014</v>
      </c>
      <c r="J39" s="117"/>
    </row>
    <row r="40" spans="1:10" ht="14.25" customHeight="1">
      <c r="A40" s="69" t="str">
        <f>CONCATENATE(B40,"-",D40)</f>
        <v>4670-Summit Learning Charter</v>
      </c>
      <c r="B40" s="124">
        <v>4670</v>
      </c>
      <c r="C40" s="125"/>
      <c r="D40" s="124" t="s">
        <v>664</v>
      </c>
      <c r="E40" s="117">
        <v>0</v>
      </c>
      <c r="F40" s="117"/>
      <c r="G40" s="117"/>
      <c r="H40" s="117">
        <v>0</v>
      </c>
      <c r="I40" s="117"/>
      <c r="J40" s="117"/>
    </row>
    <row r="41" spans="1:10" ht="14.25" customHeight="1">
      <c r="A41" s="69" t="str">
        <f t="shared" ref="A41:A44" si="21">CONCATENATE(B41,"-",C41)</f>
        <v>1931-Gladstone SD 115</v>
      </c>
      <c r="B41" s="124">
        <v>1931</v>
      </c>
      <c r="C41" s="125" t="s">
        <v>459</v>
      </c>
      <c r="D41" s="124"/>
      <c r="E41" s="117">
        <v>1387786.0793859377</v>
      </c>
      <c r="F41" s="117">
        <f t="shared" ref="F41:F43" si="22">E41</f>
        <v>1387786.0793859377</v>
      </c>
      <c r="G41" s="117"/>
      <c r="H41" s="117">
        <v>1444430.4091567921</v>
      </c>
      <c r="I41" s="117">
        <f t="shared" ref="I41:I43" si="23">H41</f>
        <v>1444430.4091567921</v>
      </c>
      <c r="J41" s="117"/>
    </row>
    <row r="42" spans="1:10" ht="14.25" customHeight="1">
      <c r="A42" s="69" t="str">
        <f t="shared" si="21"/>
        <v>1933-Astoria SD 1</v>
      </c>
      <c r="B42" s="124">
        <v>1933</v>
      </c>
      <c r="C42" s="125" t="s">
        <v>368</v>
      </c>
      <c r="D42" s="124"/>
      <c r="E42" s="117">
        <v>1392275.7873926687</v>
      </c>
      <c r="F42" s="117">
        <f t="shared" si="22"/>
        <v>1392275.7873926687</v>
      </c>
      <c r="G42" s="117"/>
      <c r="H42" s="117">
        <v>1449103.3705515531</v>
      </c>
      <c r="I42" s="117">
        <f t="shared" si="23"/>
        <v>1449103.3705515531</v>
      </c>
      <c r="J42" s="117"/>
    </row>
    <row r="43" spans="1:10" ht="14.25" customHeight="1">
      <c r="A43" s="69" t="str">
        <f t="shared" si="21"/>
        <v>1934-Jewell SD 8</v>
      </c>
      <c r="B43" s="124">
        <v>1934</v>
      </c>
      <c r="C43" s="125" t="s">
        <v>492</v>
      </c>
      <c r="D43" s="124"/>
      <c r="E43" s="117">
        <v>177590.48781630126</v>
      </c>
      <c r="F43" s="117">
        <f t="shared" si="22"/>
        <v>177590.48781630126</v>
      </c>
      <c r="G43" s="117"/>
      <c r="H43" s="117">
        <v>184839.0791557421</v>
      </c>
      <c r="I43" s="117">
        <f t="shared" si="23"/>
        <v>184839.0791557421</v>
      </c>
      <c r="J43" s="117"/>
    </row>
    <row r="44" spans="1:10" ht="14.25" customHeight="1">
      <c r="A44" s="69" t="str">
        <f t="shared" si="21"/>
        <v>1935-Seaside SD 10</v>
      </c>
      <c r="B44" s="124">
        <v>1935</v>
      </c>
      <c r="C44" s="125" t="s">
        <v>638</v>
      </c>
      <c r="D44" s="124"/>
      <c r="E44" s="117">
        <v>1213017.152474974</v>
      </c>
      <c r="F44" s="117">
        <f>E44-G45</f>
        <v>1177998.921274974</v>
      </c>
      <c r="G44" s="117"/>
      <c r="H44" s="117">
        <v>1262528.0566576261</v>
      </c>
      <c r="I44" s="117">
        <f>H44-J45</f>
        <v>1226080.5430576261</v>
      </c>
      <c r="J44" s="117"/>
    </row>
    <row r="45" spans="1:10" ht="14.25" customHeight="1">
      <c r="A45" s="69" t="str">
        <f>CONCATENATE(B45,"-",D45)</f>
        <v>5385-The Cannon Beach Academy</v>
      </c>
      <c r="B45" s="124">
        <v>5385</v>
      </c>
      <c r="C45" s="125"/>
      <c r="D45" s="124" t="s">
        <v>671</v>
      </c>
      <c r="E45" s="117">
        <v>35018.231200000002</v>
      </c>
      <c r="F45" s="117">
        <f>G45</f>
        <v>35018.231200000002</v>
      </c>
      <c r="G45" s="117">
        <f>E45</f>
        <v>35018.231200000002</v>
      </c>
      <c r="H45" s="117">
        <v>36447.513599999998</v>
      </c>
      <c r="I45" s="117">
        <f>J45</f>
        <v>36447.513599999998</v>
      </c>
      <c r="J45" s="117">
        <f>H45</f>
        <v>36447.513599999998</v>
      </c>
    </row>
    <row r="46" spans="1:10" ht="14.25" customHeight="1">
      <c r="A46" s="69" t="str">
        <f t="shared" ref="A46:A48" si="24">CONCATENATE(B46,"-",C46)</f>
        <v>1936-Warrenton-Hammond SD 30</v>
      </c>
      <c r="B46" s="124">
        <v>1936</v>
      </c>
      <c r="C46" s="125" t="s">
        <v>693</v>
      </c>
      <c r="D46" s="124"/>
      <c r="E46" s="117">
        <v>803679.65188190283</v>
      </c>
      <c r="F46" s="117">
        <f t="shared" ref="F46:F47" si="25">E46</f>
        <v>803679.65188190283</v>
      </c>
      <c r="G46" s="117"/>
      <c r="H46" s="117">
        <v>836482.90297912329</v>
      </c>
      <c r="I46" s="117">
        <f t="shared" ref="I46:I47" si="26">H46</f>
        <v>836482.90297912329</v>
      </c>
      <c r="J46" s="117"/>
    </row>
    <row r="47" spans="1:10" ht="14.25" customHeight="1">
      <c r="A47" s="69" t="str">
        <f t="shared" si="24"/>
        <v>2262-Knappa SD 4</v>
      </c>
      <c r="B47" s="124">
        <v>2262</v>
      </c>
      <c r="C47" s="125" t="s">
        <v>508</v>
      </c>
      <c r="D47" s="124"/>
      <c r="E47" s="117">
        <v>426885.76153108693</v>
      </c>
      <c r="F47" s="117">
        <f t="shared" si="25"/>
        <v>426885.76153108693</v>
      </c>
      <c r="G47" s="117"/>
      <c r="H47" s="117">
        <v>444309.67016500881</v>
      </c>
      <c r="I47" s="117">
        <f t="shared" si="26"/>
        <v>444309.67016500881</v>
      </c>
      <c r="J47" s="117"/>
    </row>
    <row r="48" spans="1:10" ht="14.25" customHeight="1">
      <c r="A48" s="69" t="str">
        <f t="shared" si="24"/>
        <v>1944-Scappoose SD 1J</v>
      </c>
      <c r="B48" s="124">
        <v>1944</v>
      </c>
      <c r="C48" s="125" t="s">
        <v>635</v>
      </c>
      <c r="D48" s="124"/>
      <c r="E48" s="117">
        <v>1665871.1797667926</v>
      </c>
      <c r="F48" s="117">
        <f>E48-G49-G50</f>
        <v>1462172.5341167925</v>
      </c>
      <c r="G48" s="117"/>
      <c r="H48" s="117">
        <v>1733865.92179809</v>
      </c>
      <c r="I48" s="117">
        <f>H48-J49-J50</f>
        <v>1521853.2385980899</v>
      </c>
      <c r="J48" s="117"/>
    </row>
    <row r="49" spans="1:10" ht="14.25" customHeight="1">
      <c r="A49" s="69" t="str">
        <f t="shared" ref="A49:A50" si="27">CONCATENATE(B49,"-",D49)</f>
        <v>4221-South Columbia Family School</v>
      </c>
      <c r="B49" s="124">
        <v>4221</v>
      </c>
      <c r="C49" s="125"/>
      <c r="D49" s="124" t="s">
        <v>650</v>
      </c>
      <c r="E49" s="117">
        <v>38668.118850000006</v>
      </c>
      <c r="F49" s="117">
        <f t="shared" ref="F49:F50" si="28">G49</f>
        <v>38668.118850000006</v>
      </c>
      <c r="G49" s="117">
        <f t="shared" ref="G49:G50" si="29">E49</f>
        <v>38668.118850000006</v>
      </c>
      <c r="H49" s="117">
        <v>40246.372800000005</v>
      </c>
      <c r="I49" s="117">
        <f t="shared" ref="I49:I50" si="30">J49</f>
        <v>40246.372800000005</v>
      </c>
      <c r="J49" s="117">
        <f t="shared" ref="J49:J50" si="31">H49</f>
        <v>40246.372800000005</v>
      </c>
    </row>
    <row r="50" spans="1:10" ht="14.25" customHeight="1">
      <c r="A50" s="69" t="str">
        <f t="shared" si="27"/>
        <v>958-Sauvie Island School</v>
      </c>
      <c r="B50" s="124">
        <v>958</v>
      </c>
      <c r="C50" s="125"/>
      <c r="D50" s="124" t="s">
        <v>634</v>
      </c>
      <c r="E50" s="117">
        <v>165030.52680000002</v>
      </c>
      <c r="F50" s="117">
        <f t="shared" si="28"/>
        <v>165030.52680000002</v>
      </c>
      <c r="G50" s="117">
        <f t="shared" si="29"/>
        <v>165030.52680000002</v>
      </c>
      <c r="H50" s="117">
        <v>171766.31040000002</v>
      </c>
      <c r="I50" s="117">
        <f t="shared" si="30"/>
        <v>171766.31040000002</v>
      </c>
      <c r="J50" s="117">
        <f t="shared" si="31"/>
        <v>171766.31040000002</v>
      </c>
    </row>
    <row r="51" spans="1:10" ht="14.25" customHeight="1">
      <c r="A51" s="69" t="str">
        <f t="shared" ref="A51:A54" si="32">CONCATENATE(B51,"-",C51)</f>
        <v>1945-Clatskanie SD 6J</v>
      </c>
      <c r="B51" s="124">
        <v>1945</v>
      </c>
      <c r="C51" s="125" t="s">
        <v>404</v>
      </c>
      <c r="D51" s="124"/>
      <c r="E51" s="117">
        <v>601323.51598261879</v>
      </c>
      <c r="F51" s="117">
        <f t="shared" ref="F51:F53" si="33">E51</f>
        <v>601323.51598261879</v>
      </c>
      <c r="G51" s="117"/>
      <c r="H51" s="117">
        <v>625867.3329615012</v>
      </c>
      <c r="I51" s="117">
        <f t="shared" ref="I51:I53" si="34">H51</f>
        <v>625867.3329615012</v>
      </c>
      <c r="J51" s="117"/>
    </row>
    <row r="52" spans="1:10" ht="14.25" customHeight="1">
      <c r="A52" s="69" t="str">
        <f t="shared" si="32"/>
        <v>1946-Rainier SD 13</v>
      </c>
      <c r="B52" s="124">
        <v>1946</v>
      </c>
      <c r="C52" s="125" t="s">
        <v>613</v>
      </c>
      <c r="D52" s="124"/>
      <c r="E52" s="117">
        <v>679235.4255198969</v>
      </c>
      <c r="F52" s="117">
        <f t="shared" si="33"/>
        <v>679235.4255198969</v>
      </c>
      <c r="G52" s="117"/>
      <c r="H52" s="117">
        <v>706959.32043907628</v>
      </c>
      <c r="I52" s="117">
        <f t="shared" si="34"/>
        <v>706959.32043907628</v>
      </c>
      <c r="J52" s="117"/>
    </row>
    <row r="53" spans="1:10" ht="14.25" customHeight="1">
      <c r="A53" s="69" t="str">
        <f t="shared" si="32"/>
        <v>1947-Vernonia SD 47J</v>
      </c>
      <c r="B53" s="124">
        <v>1947</v>
      </c>
      <c r="C53" s="125" t="s">
        <v>690</v>
      </c>
      <c r="D53" s="124"/>
      <c r="E53" s="117">
        <v>513984.18301848479</v>
      </c>
      <c r="F53" s="117">
        <f t="shared" si="33"/>
        <v>513984.18301848479</v>
      </c>
      <c r="G53" s="117"/>
      <c r="H53" s="117">
        <v>534963.12926413713</v>
      </c>
      <c r="I53" s="117">
        <f t="shared" si="34"/>
        <v>534963.12926413713</v>
      </c>
      <c r="J53" s="117"/>
    </row>
    <row r="54" spans="1:10" ht="14.25" customHeight="1">
      <c r="A54" s="69" t="str">
        <f t="shared" si="32"/>
        <v>1948-St Helens SD 502</v>
      </c>
      <c r="B54" s="124">
        <v>1948</v>
      </c>
      <c r="C54" s="125" t="s">
        <v>660</v>
      </c>
      <c r="D54" s="124"/>
      <c r="E54" s="117">
        <v>2138740.0627164352</v>
      </c>
      <c r="F54" s="117">
        <f>E54-G55</f>
        <v>2020684.4628414351</v>
      </c>
      <c r="G54" s="117"/>
      <c r="H54" s="117">
        <v>2226035.5754803708</v>
      </c>
      <c r="I54" s="117">
        <f>H54-J55</f>
        <v>2103161.491480371</v>
      </c>
      <c r="J54" s="117"/>
    </row>
    <row r="55" spans="1:10" ht="14.25" customHeight="1">
      <c r="A55" s="69" t="str">
        <f>CONCATENATE(B55,"-",D55)</f>
        <v>4602-St Helens Arthur Academy</v>
      </c>
      <c r="B55" s="124">
        <v>4602</v>
      </c>
      <c r="C55" s="125"/>
      <c r="D55" s="124" t="s">
        <v>659</v>
      </c>
      <c r="E55" s="117">
        <v>118055.59987500001</v>
      </c>
      <c r="F55" s="117">
        <f>G55</f>
        <v>118055.59987500001</v>
      </c>
      <c r="G55" s="117">
        <f>E55</f>
        <v>118055.59987500001</v>
      </c>
      <c r="H55" s="117">
        <v>122874.08400000002</v>
      </c>
      <c r="I55" s="117">
        <f>J55</f>
        <v>122874.08400000002</v>
      </c>
      <c r="J55" s="117">
        <f>H55</f>
        <v>122874.08400000002</v>
      </c>
    </row>
    <row r="56" spans="1:10" ht="14.25" customHeight="1">
      <c r="A56" s="69" t="str">
        <f t="shared" ref="A56:A57" si="35">CONCATENATE(B56,"-",C56)</f>
        <v>1964-Coquille SD 8</v>
      </c>
      <c r="B56" s="124">
        <v>1964</v>
      </c>
      <c r="C56" s="125" t="s">
        <v>410</v>
      </c>
      <c r="D56" s="124"/>
      <c r="E56" s="117">
        <v>1107981.8822945461</v>
      </c>
      <c r="F56" s="117">
        <f>E56</f>
        <v>1107981.8822945461</v>
      </c>
      <c r="G56" s="117"/>
      <c r="H56" s="117">
        <v>1153205.6325922825</v>
      </c>
      <c r="I56" s="117">
        <f>H56</f>
        <v>1153205.6325922825</v>
      </c>
      <c r="J56" s="117"/>
    </row>
    <row r="57" spans="1:10" ht="14.25" customHeight="1">
      <c r="A57" s="69" t="str">
        <f t="shared" si="35"/>
        <v>1965-Coos Bay SD 9</v>
      </c>
      <c r="B57" s="124">
        <v>1965</v>
      </c>
      <c r="C57" s="125" t="s">
        <v>409</v>
      </c>
      <c r="D57" s="124"/>
      <c r="E57" s="117">
        <v>2431160.3658160558</v>
      </c>
      <c r="F57" s="117">
        <f>E57-G58-G59</f>
        <v>2255089.656266056</v>
      </c>
      <c r="G57" s="117"/>
      <c r="H57" s="117">
        <v>2530391.4011554867</v>
      </c>
      <c r="I57" s="117">
        <f>H57-J58-J59</f>
        <v>2347134.2987554865</v>
      </c>
      <c r="J57" s="117"/>
    </row>
    <row r="58" spans="1:10" ht="14.25" customHeight="1">
      <c r="A58" s="69" t="str">
        <f t="shared" ref="A58:A59" si="36">CONCATENATE(B58,"-",D58)</f>
        <v>3615-Lighthouse Charter School</v>
      </c>
      <c r="B58" s="124">
        <v>3615</v>
      </c>
      <c r="C58" s="125"/>
      <c r="D58" s="124" t="s">
        <v>517</v>
      </c>
      <c r="E58" s="117">
        <v>138991.536475</v>
      </c>
      <c r="F58" s="117">
        <f t="shared" ref="F58:F59" si="37">G58</f>
        <v>138991.536475</v>
      </c>
      <c r="G58" s="117">
        <f t="shared" ref="G58:G59" si="38">E58</f>
        <v>138991.536475</v>
      </c>
      <c r="H58" s="117">
        <v>144664.5288</v>
      </c>
      <c r="I58" s="117">
        <f t="shared" ref="I58:I59" si="39">J58</f>
        <v>144664.5288</v>
      </c>
      <c r="J58" s="117">
        <f t="shared" ref="J58:J59" si="40">H58</f>
        <v>144664.5288</v>
      </c>
    </row>
    <row r="59" spans="1:10" ht="14.25" customHeight="1">
      <c r="A59" s="69" t="str">
        <f t="shared" si="36"/>
        <v>4079-Resource Link Charter School</v>
      </c>
      <c r="B59" s="124">
        <v>4079</v>
      </c>
      <c r="C59" s="125"/>
      <c r="D59" s="124" t="s">
        <v>618</v>
      </c>
      <c r="E59" s="117">
        <v>37079.173074999999</v>
      </c>
      <c r="F59" s="117">
        <f t="shared" si="37"/>
        <v>37079.173074999999</v>
      </c>
      <c r="G59" s="117">
        <f t="shared" si="38"/>
        <v>37079.173074999999</v>
      </c>
      <c r="H59" s="117">
        <v>38592.573600000003</v>
      </c>
      <c r="I59" s="117">
        <f t="shared" si="39"/>
        <v>38592.573600000003</v>
      </c>
      <c r="J59" s="117">
        <f t="shared" si="40"/>
        <v>38592.573600000003</v>
      </c>
    </row>
    <row r="60" spans="1:10" ht="14.25" customHeight="1">
      <c r="A60" s="69" t="str">
        <f>CONCATENATE(B60,"-",C60)</f>
        <v>1966-North Bend SD 13</v>
      </c>
      <c r="B60" s="124">
        <v>1966</v>
      </c>
      <c r="C60" s="125" t="s">
        <v>562</v>
      </c>
      <c r="D60" s="124"/>
      <c r="E60" s="117">
        <v>1977651.7504606785</v>
      </c>
      <c r="F60" s="117">
        <f>E60</f>
        <v>1977651.7504606785</v>
      </c>
      <c r="G60" s="117"/>
      <c r="H60" s="117">
        <v>2058372.2300713183</v>
      </c>
      <c r="I60" s="117">
        <f>H60</f>
        <v>2058372.2300713183</v>
      </c>
      <c r="J60" s="117"/>
    </row>
    <row r="61" spans="1:10" ht="14.25" customHeight="1">
      <c r="A61" s="69" t="str">
        <f>CONCATENATE(B61,"-",D61)</f>
        <v>4690-Oregon Virtual Academy</v>
      </c>
      <c r="B61" s="124">
        <v>4690</v>
      </c>
      <c r="C61" s="125"/>
      <c r="D61" s="124" t="s">
        <v>587</v>
      </c>
      <c r="E61" s="117">
        <v>0</v>
      </c>
      <c r="F61" s="117"/>
      <c r="G61" s="117"/>
      <c r="H61" s="117">
        <v>0</v>
      </c>
      <c r="I61" s="117"/>
      <c r="J61" s="117"/>
    </row>
    <row r="62" spans="1:10" ht="14.25" customHeight="1">
      <c r="A62" s="69" t="str">
        <f t="shared" ref="A62:A65" si="41">CONCATENATE(B62,"-",C62)</f>
        <v>1967-Powers SD 31</v>
      </c>
      <c r="B62" s="124">
        <v>1967</v>
      </c>
      <c r="C62" s="125" t="s">
        <v>610</v>
      </c>
      <c r="D62" s="124"/>
      <c r="E62" s="117">
        <v>168967.9130374355</v>
      </c>
      <c r="F62" s="117">
        <f t="shared" ref="F62:F64" si="42">E62</f>
        <v>168967.9130374355</v>
      </c>
      <c r="G62" s="117"/>
      <c r="H62" s="117">
        <v>175864.56254916755</v>
      </c>
      <c r="I62" s="117">
        <f t="shared" ref="I62:I64" si="43">H62</f>
        <v>175864.56254916755</v>
      </c>
      <c r="J62" s="117"/>
    </row>
    <row r="63" spans="1:10" ht="14.25" customHeight="1">
      <c r="A63" s="69" t="str">
        <f t="shared" si="41"/>
        <v>1968-Myrtle Point SD 41</v>
      </c>
      <c r="B63" s="124">
        <v>1968</v>
      </c>
      <c r="C63" s="125" t="s">
        <v>553</v>
      </c>
      <c r="D63" s="124"/>
      <c r="E63" s="117">
        <v>430799.9587878373</v>
      </c>
      <c r="F63" s="117">
        <f t="shared" si="42"/>
        <v>430799.9587878373</v>
      </c>
      <c r="G63" s="117"/>
      <c r="H63" s="117">
        <v>448383.63057509594</v>
      </c>
      <c r="I63" s="117">
        <f t="shared" si="43"/>
        <v>448383.63057509594</v>
      </c>
      <c r="J63" s="117"/>
    </row>
    <row r="64" spans="1:10" ht="14.25" customHeight="1">
      <c r="A64" s="69" t="str">
        <f t="shared" si="41"/>
        <v>1969-Bandon SD 54</v>
      </c>
      <c r="B64" s="124">
        <v>1969</v>
      </c>
      <c r="C64" s="125" t="s">
        <v>374</v>
      </c>
      <c r="D64" s="124"/>
      <c r="E64" s="117">
        <v>537365.01037985343</v>
      </c>
      <c r="F64" s="117">
        <f t="shared" si="42"/>
        <v>537365.01037985343</v>
      </c>
      <c r="G64" s="117"/>
      <c r="H64" s="117">
        <v>559298.27610964328</v>
      </c>
      <c r="I64" s="117">
        <f t="shared" si="43"/>
        <v>559298.27610964328</v>
      </c>
      <c r="J64" s="117"/>
    </row>
    <row r="65" spans="1:10" ht="14.25" customHeight="1">
      <c r="A65" s="69" t="str">
        <f t="shared" si="41"/>
        <v>1970-Crook County SD</v>
      </c>
      <c r="B65" s="124">
        <v>1970</v>
      </c>
      <c r="C65" s="125" t="s">
        <v>418</v>
      </c>
      <c r="D65" s="124"/>
      <c r="E65" s="117">
        <v>2484977.2482678574</v>
      </c>
      <c r="F65" s="117">
        <f>E65-G66</f>
        <v>2332162.0451928573</v>
      </c>
      <c r="G65" s="117"/>
      <c r="H65" s="117">
        <v>2586404.8910543001</v>
      </c>
      <c r="I65" s="117">
        <f>H65-J66</f>
        <v>2427352.4774543</v>
      </c>
      <c r="J65" s="117"/>
    </row>
    <row r="66" spans="1:10" ht="14.25" customHeight="1">
      <c r="A66" s="69" t="str">
        <f>CONCATENATE(B66,"-",D66)</f>
        <v>223-Powell Butte Community Charter School</v>
      </c>
      <c r="B66" s="124">
        <v>223</v>
      </c>
      <c r="C66" s="125"/>
      <c r="D66" s="124" t="s">
        <v>609</v>
      </c>
      <c r="E66" s="117">
        <v>152815.203075</v>
      </c>
      <c r="F66" s="117">
        <f>G66</f>
        <v>152815.203075</v>
      </c>
      <c r="G66" s="117">
        <f>E66</f>
        <v>152815.203075</v>
      </c>
      <c r="H66" s="117">
        <v>159052.4136</v>
      </c>
      <c r="I66" s="117">
        <f>J66</f>
        <v>159052.4136</v>
      </c>
      <c r="J66" s="117">
        <f>H66</f>
        <v>159052.4136</v>
      </c>
    </row>
    <row r="67" spans="1:10" ht="14.25" customHeight="1">
      <c r="A67" s="69" t="str">
        <f t="shared" ref="A67:A70" si="44">CONCATENATE(B67,"-",C67)</f>
        <v>1972-Central Curry SD 1</v>
      </c>
      <c r="B67" s="124">
        <v>1972</v>
      </c>
      <c r="C67" s="125" t="s">
        <v>395</v>
      </c>
      <c r="D67" s="124"/>
      <c r="E67" s="117">
        <v>393275.24836944806</v>
      </c>
      <c r="F67" s="117">
        <f t="shared" ref="F67:F69" si="45">E67</f>
        <v>393275.24836944806</v>
      </c>
      <c r="G67" s="117"/>
      <c r="H67" s="117">
        <v>409327.29932330304</v>
      </c>
      <c r="I67" s="117">
        <f t="shared" ref="I67:I69" si="46">H67</f>
        <v>409327.29932330304</v>
      </c>
      <c r="J67" s="117"/>
    </row>
    <row r="68" spans="1:10" ht="14.25" customHeight="1">
      <c r="A68" s="69" t="str">
        <f t="shared" si="44"/>
        <v>1973-Port Orford-Langlois SD 2CJ</v>
      </c>
      <c r="B68" s="124">
        <v>1973</v>
      </c>
      <c r="C68" s="125" t="s">
        <v>605</v>
      </c>
      <c r="D68" s="124"/>
      <c r="E68" s="117">
        <v>253597.15353044902</v>
      </c>
      <c r="F68" s="117">
        <f t="shared" si="45"/>
        <v>253597.15353044902</v>
      </c>
      <c r="G68" s="117"/>
      <c r="H68" s="117">
        <v>263948.05775618163</v>
      </c>
      <c r="I68" s="117">
        <f t="shared" si="46"/>
        <v>263948.05775618163</v>
      </c>
      <c r="J68" s="117"/>
    </row>
    <row r="69" spans="1:10" ht="14.25" customHeight="1">
      <c r="A69" s="69" t="str">
        <f t="shared" si="44"/>
        <v>1974-Brookings-Harbor SD 17C</v>
      </c>
      <c r="B69" s="124">
        <v>1974</v>
      </c>
      <c r="C69" s="125" t="s">
        <v>384</v>
      </c>
      <c r="D69" s="124"/>
      <c r="E69" s="117">
        <v>1115549.774301399</v>
      </c>
      <c r="F69" s="117">
        <f t="shared" si="45"/>
        <v>1115549.774301399</v>
      </c>
      <c r="G69" s="117"/>
      <c r="H69" s="117">
        <v>1161082.4181504354</v>
      </c>
      <c r="I69" s="117">
        <f t="shared" si="46"/>
        <v>1161082.4181504354</v>
      </c>
      <c r="J69" s="117"/>
    </row>
    <row r="70" spans="1:10" ht="14.25" customHeight="1">
      <c r="A70" s="69" t="str">
        <f t="shared" si="44"/>
        <v>1976-Bend-LaPine Administrative SD 1</v>
      </c>
      <c r="B70" s="124">
        <v>1976</v>
      </c>
      <c r="C70" s="125" t="s">
        <v>378</v>
      </c>
      <c r="D70" s="124"/>
      <c r="E70" s="117">
        <v>13051675.057334507</v>
      </c>
      <c r="F70" s="117">
        <f>E70-G71-G72</f>
        <v>12796512.672534507</v>
      </c>
      <c r="G70" s="117"/>
      <c r="H70" s="117">
        <v>13584396.488246117</v>
      </c>
      <c r="I70" s="117">
        <f>H70-J71-J72</f>
        <v>13318819.553846115</v>
      </c>
      <c r="J70" s="117"/>
    </row>
    <row r="71" spans="1:10" ht="14.25" customHeight="1">
      <c r="A71" s="69" t="str">
        <f t="shared" ref="A71:A72" si="47">CONCATENATE(B71,"-",D71)</f>
        <v>5309-Bend International School</v>
      </c>
      <c r="B71" s="124">
        <v>5309</v>
      </c>
      <c r="C71" s="125"/>
      <c r="D71" s="124" t="s">
        <v>377</v>
      </c>
      <c r="E71" s="117">
        <v>144948.0626</v>
      </c>
      <c r="F71" s="117">
        <f t="shared" ref="F71:F72" si="48">G71</f>
        <v>144948.0626</v>
      </c>
      <c r="G71" s="117">
        <f t="shared" ref="G71:G72" si="49">E71</f>
        <v>144948.0626</v>
      </c>
      <c r="H71" s="117">
        <v>150864.1728</v>
      </c>
      <c r="I71" s="117">
        <f t="shared" ref="I71:I72" si="50">J71</f>
        <v>150864.1728</v>
      </c>
      <c r="J71" s="117">
        <f t="shared" ref="J71:J72" si="51">H71</f>
        <v>150864.1728</v>
      </c>
    </row>
    <row r="72" spans="1:10" ht="14.25" customHeight="1">
      <c r="A72" s="69" t="str">
        <f t="shared" si="47"/>
        <v>5384-Desert Sky Montessori</v>
      </c>
      <c r="B72" s="124">
        <v>5384</v>
      </c>
      <c r="C72" s="125"/>
      <c r="D72" s="124" t="s">
        <v>426</v>
      </c>
      <c r="E72" s="117">
        <v>110214.32220000001</v>
      </c>
      <c r="F72" s="117">
        <f t="shared" si="48"/>
        <v>110214.32220000001</v>
      </c>
      <c r="G72" s="117">
        <f t="shared" si="49"/>
        <v>110214.32220000001</v>
      </c>
      <c r="H72" s="117">
        <v>114712.76160000001</v>
      </c>
      <c r="I72" s="117">
        <f t="shared" si="50"/>
        <v>114712.76160000001</v>
      </c>
      <c r="J72" s="117">
        <f t="shared" si="51"/>
        <v>114712.76160000001</v>
      </c>
    </row>
    <row r="73" spans="1:10" ht="14.25" customHeight="1">
      <c r="A73" s="69" t="str">
        <f>CONCATENATE(B73,"-",C73)</f>
        <v>1977-Redmond SD 2J</v>
      </c>
      <c r="B73" s="124">
        <v>1977</v>
      </c>
      <c r="C73" s="125" t="s">
        <v>615</v>
      </c>
      <c r="D73" s="124"/>
      <c r="E73" s="117">
        <v>5398164.6246202067</v>
      </c>
      <c r="F73" s="117">
        <f>E73-G74</f>
        <v>4794704.6793702068</v>
      </c>
      <c r="G73" s="117"/>
      <c r="H73" s="117">
        <v>5618497.8746047039</v>
      </c>
      <c r="I73" s="117">
        <f>H73-J74</f>
        <v>4990407.4826047039</v>
      </c>
      <c r="J73" s="117"/>
    </row>
    <row r="74" spans="1:10" ht="14.25" customHeight="1">
      <c r="A74" s="69" t="str">
        <f>CONCATENATE(B74,"-",D74)</f>
        <v>4729-Redmond Proficiency Academy</v>
      </c>
      <c r="B74" s="124">
        <v>4729</v>
      </c>
      <c r="C74" s="125"/>
      <c r="D74" s="124" t="s">
        <v>614</v>
      </c>
      <c r="E74" s="117">
        <v>603459.94525000011</v>
      </c>
      <c r="F74" s="117">
        <f>G74</f>
        <v>603459.94525000011</v>
      </c>
      <c r="G74" s="117">
        <f>E74</f>
        <v>603459.94525000011</v>
      </c>
      <c r="H74" s="117">
        <v>628090.39200000011</v>
      </c>
      <c r="I74" s="117">
        <f>J74</f>
        <v>628090.39200000011</v>
      </c>
      <c r="J74" s="117">
        <f>H74</f>
        <v>628090.39200000011</v>
      </c>
    </row>
    <row r="75" spans="1:10" ht="14.25" customHeight="1">
      <c r="A75" s="69" t="str">
        <f t="shared" ref="A75:A77" si="52">CONCATENATE(B75,"-",C75)</f>
        <v>1978-Sisters SD 6</v>
      </c>
      <c r="B75" s="124">
        <v>1978</v>
      </c>
      <c r="C75" s="125" t="s">
        <v>648</v>
      </c>
      <c r="D75" s="124"/>
      <c r="E75" s="117">
        <v>818297.27578434639</v>
      </c>
      <c r="F75" s="117">
        <f t="shared" ref="F75:F76" si="53">E75</f>
        <v>818297.27578434639</v>
      </c>
      <c r="G75" s="117"/>
      <c r="H75" s="117">
        <v>851697.16459187062</v>
      </c>
      <c r="I75" s="117">
        <f t="shared" ref="I75:I76" si="54">H75</f>
        <v>851697.16459187062</v>
      </c>
      <c r="J75" s="117"/>
    </row>
    <row r="76" spans="1:10" ht="14.25" customHeight="1">
      <c r="A76" s="69" t="str">
        <f t="shared" si="52"/>
        <v>1990-Oakland SD 1</v>
      </c>
      <c r="B76" s="124">
        <v>1990</v>
      </c>
      <c r="C76" s="125" t="s">
        <v>573</v>
      </c>
      <c r="D76" s="124"/>
      <c r="E76" s="117">
        <v>510646.53102154552</v>
      </c>
      <c r="F76" s="117">
        <f t="shared" si="53"/>
        <v>510646.53102154552</v>
      </c>
      <c r="G76" s="117"/>
      <c r="H76" s="117">
        <v>531489.24657344527</v>
      </c>
      <c r="I76" s="117">
        <f t="shared" si="54"/>
        <v>531489.24657344527</v>
      </c>
      <c r="J76" s="117"/>
    </row>
    <row r="77" spans="1:10" ht="14.25" customHeight="1">
      <c r="A77" s="69" t="str">
        <f t="shared" si="52"/>
        <v>1991-Douglas County SD 4</v>
      </c>
      <c r="B77" s="124">
        <v>1991</v>
      </c>
      <c r="C77" s="125" t="s">
        <v>433</v>
      </c>
      <c r="D77" s="124"/>
      <c r="E77" s="117">
        <v>4328478.8737931475</v>
      </c>
      <c r="F77" s="117">
        <f>E77-G78</f>
        <v>4198070.5540681472</v>
      </c>
      <c r="G77" s="117"/>
      <c r="H77" s="117">
        <v>4505151.4808867443</v>
      </c>
      <c r="I77" s="117">
        <f>H77-J78</f>
        <v>4369420.4960867446</v>
      </c>
      <c r="J77" s="117"/>
    </row>
    <row r="78" spans="1:10" ht="14.25" customHeight="1">
      <c r="A78" s="69" t="str">
        <f>CONCATENATE(B78,"-",D78)</f>
        <v>4391-Phoenix School</v>
      </c>
      <c r="B78" s="124">
        <v>4391</v>
      </c>
      <c r="C78" s="125"/>
      <c r="D78" s="124" t="s">
        <v>595</v>
      </c>
      <c r="E78" s="117">
        <v>130408.31972500001</v>
      </c>
      <c r="F78" s="117">
        <f>G78</f>
        <v>130408.31972500001</v>
      </c>
      <c r="G78" s="117">
        <f>E78</f>
        <v>130408.31972500001</v>
      </c>
      <c r="H78" s="117">
        <v>135730.98480000001</v>
      </c>
      <c r="I78" s="117">
        <f>J78</f>
        <v>135730.98480000001</v>
      </c>
      <c r="J78" s="117">
        <f>H78</f>
        <v>135730.98480000001</v>
      </c>
    </row>
    <row r="79" spans="1:10" ht="14.25" customHeight="1">
      <c r="A79" s="69" t="str">
        <f t="shared" ref="A79:A91" si="55">CONCATENATE(B79,"-",C79)</f>
        <v>1992-Glide SD 12</v>
      </c>
      <c r="B79" s="124">
        <v>1992</v>
      </c>
      <c r="C79" s="125" t="s">
        <v>461</v>
      </c>
      <c r="D79" s="124"/>
      <c r="E79" s="117">
        <v>597875.62403188588</v>
      </c>
      <c r="F79" s="117">
        <f t="shared" ref="F79:F90" si="56">E79</f>
        <v>597875.62403188588</v>
      </c>
      <c r="G79" s="117"/>
      <c r="H79" s="117">
        <v>622278.71072706487</v>
      </c>
      <c r="I79" s="117">
        <f t="shared" ref="I79:I90" si="57">H79</f>
        <v>622278.71072706487</v>
      </c>
      <c r="J79" s="117"/>
    </row>
    <row r="80" spans="1:10" ht="14.25" customHeight="1">
      <c r="A80" s="69" t="str">
        <f t="shared" si="55"/>
        <v>1993-Douglas County SD 15</v>
      </c>
      <c r="B80" s="124">
        <v>1993</v>
      </c>
      <c r="C80" s="125" t="s">
        <v>432</v>
      </c>
      <c r="D80" s="124"/>
      <c r="E80" s="117">
        <v>253633.16740391709</v>
      </c>
      <c r="F80" s="117">
        <f t="shared" si="56"/>
        <v>253633.16740391709</v>
      </c>
      <c r="G80" s="117"/>
      <c r="H80" s="117">
        <v>263985.54158366879</v>
      </c>
      <c r="I80" s="117">
        <f t="shared" si="57"/>
        <v>263985.54158366879</v>
      </c>
      <c r="J80" s="117"/>
    </row>
    <row r="81" spans="1:10" ht="14.25" customHeight="1">
      <c r="A81" s="69" t="str">
        <f t="shared" si="55"/>
        <v>1994-South Umpqua SD 19</v>
      </c>
      <c r="B81" s="124">
        <v>1994</v>
      </c>
      <c r="C81" s="125" t="s">
        <v>653</v>
      </c>
      <c r="D81" s="124"/>
      <c r="E81" s="117">
        <v>1116031.8558823287</v>
      </c>
      <c r="F81" s="117">
        <f t="shared" si="56"/>
        <v>1116031.8558823287</v>
      </c>
      <c r="G81" s="117"/>
      <c r="H81" s="117">
        <v>1161584.176530587</v>
      </c>
      <c r="I81" s="117">
        <f t="shared" si="57"/>
        <v>1161584.176530587</v>
      </c>
      <c r="J81" s="117"/>
    </row>
    <row r="82" spans="1:10" ht="14.25" customHeight="1">
      <c r="A82" s="69" t="str">
        <f t="shared" si="55"/>
        <v>1995-Camas Valley SD 21J</v>
      </c>
      <c r="B82" s="124">
        <v>1995</v>
      </c>
      <c r="C82" s="125" t="s">
        <v>388</v>
      </c>
      <c r="D82" s="124"/>
      <c r="E82" s="117">
        <v>251620.52852902655</v>
      </c>
      <c r="F82" s="117">
        <f t="shared" si="56"/>
        <v>251620.52852902655</v>
      </c>
      <c r="G82" s="117"/>
      <c r="H82" s="117">
        <v>261890.75418327248</v>
      </c>
      <c r="I82" s="117">
        <f t="shared" si="57"/>
        <v>261890.75418327248</v>
      </c>
      <c r="J82" s="117"/>
    </row>
    <row r="83" spans="1:10" ht="14.25" customHeight="1">
      <c r="A83" s="69" t="str">
        <f t="shared" si="55"/>
        <v>1996-North Douglas SD 22</v>
      </c>
      <c r="B83" s="124">
        <v>1996</v>
      </c>
      <c r="C83" s="125" t="s">
        <v>565</v>
      </c>
      <c r="D83" s="124"/>
      <c r="E83" s="117">
        <v>315181.71770008415</v>
      </c>
      <c r="F83" s="117">
        <f t="shared" si="56"/>
        <v>315181.71770008415</v>
      </c>
      <c r="G83" s="117"/>
      <c r="H83" s="117">
        <v>328046.27760620997</v>
      </c>
      <c r="I83" s="117">
        <f t="shared" si="57"/>
        <v>328046.27760620997</v>
      </c>
      <c r="J83" s="117"/>
    </row>
    <row r="84" spans="1:10" ht="14.25" customHeight="1">
      <c r="A84" s="69" t="str">
        <f t="shared" si="55"/>
        <v>1997-Yoncalla SD 32</v>
      </c>
      <c r="B84" s="124">
        <v>1997</v>
      </c>
      <c r="C84" s="125" t="s">
        <v>706</v>
      </c>
      <c r="D84" s="124"/>
      <c r="E84" s="117">
        <v>288312.07059282053</v>
      </c>
      <c r="F84" s="117">
        <f t="shared" si="56"/>
        <v>288312.07059282053</v>
      </c>
      <c r="G84" s="117"/>
      <c r="H84" s="117">
        <v>300079.91020885401</v>
      </c>
      <c r="I84" s="117">
        <f t="shared" si="57"/>
        <v>300079.91020885401</v>
      </c>
      <c r="J84" s="117"/>
    </row>
    <row r="85" spans="1:10" ht="14.25" customHeight="1">
      <c r="A85" s="69" t="str">
        <f t="shared" si="55"/>
        <v>1998-Elkton SD 34</v>
      </c>
      <c r="B85" s="124">
        <v>1998</v>
      </c>
      <c r="C85" s="125" t="s">
        <v>442</v>
      </c>
      <c r="D85" s="124"/>
      <c r="E85" s="117">
        <v>256548.35144889884</v>
      </c>
      <c r="F85" s="117">
        <f t="shared" si="56"/>
        <v>256548.35144889884</v>
      </c>
      <c r="G85" s="117"/>
      <c r="H85" s="117">
        <v>267019.71273252735</v>
      </c>
      <c r="I85" s="117">
        <f t="shared" si="57"/>
        <v>267019.71273252735</v>
      </c>
      <c r="J85" s="117"/>
    </row>
    <row r="86" spans="1:10" ht="14.25" customHeight="1">
      <c r="A86" s="69" t="str">
        <f t="shared" si="55"/>
        <v>1999-Riddle SD 70</v>
      </c>
      <c r="B86" s="124">
        <v>1999</v>
      </c>
      <c r="C86" s="125" t="s">
        <v>621</v>
      </c>
      <c r="D86" s="124"/>
      <c r="E86" s="117">
        <v>351618.96431621222</v>
      </c>
      <c r="F86" s="117">
        <f t="shared" si="56"/>
        <v>351618.96431621222</v>
      </c>
      <c r="G86" s="117"/>
      <c r="H86" s="117">
        <v>365970.75877809839</v>
      </c>
      <c r="I86" s="117">
        <f t="shared" si="57"/>
        <v>365970.75877809839</v>
      </c>
      <c r="J86" s="117"/>
    </row>
    <row r="87" spans="1:10" ht="14.25" customHeight="1">
      <c r="A87" s="69" t="str">
        <f t="shared" si="55"/>
        <v>2000-Glendale SD 77</v>
      </c>
      <c r="B87" s="124">
        <v>2000</v>
      </c>
      <c r="C87" s="125" t="s">
        <v>460</v>
      </c>
      <c r="D87" s="124"/>
      <c r="E87" s="117">
        <v>308814.8916062346</v>
      </c>
      <c r="F87" s="117">
        <f t="shared" si="56"/>
        <v>308814.8916062346</v>
      </c>
      <c r="G87" s="117"/>
      <c r="H87" s="117">
        <v>321419.58105955023</v>
      </c>
      <c r="I87" s="117">
        <f t="shared" si="57"/>
        <v>321419.58105955023</v>
      </c>
      <c r="J87" s="117"/>
    </row>
    <row r="88" spans="1:10" ht="14.25" customHeight="1">
      <c r="A88" s="69" t="str">
        <f t="shared" si="55"/>
        <v>2001-Reedsport SD 105</v>
      </c>
      <c r="B88" s="124">
        <v>2001</v>
      </c>
      <c r="C88" s="125" t="s">
        <v>616</v>
      </c>
      <c r="D88" s="124"/>
      <c r="E88" s="117">
        <v>580431.00804749562</v>
      </c>
      <c r="F88" s="117">
        <f t="shared" si="56"/>
        <v>580431.00804749562</v>
      </c>
      <c r="G88" s="117"/>
      <c r="H88" s="117">
        <v>604122.06960045453</v>
      </c>
      <c r="I88" s="117">
        <f t="shared" si="57"/>
        <v>604122.06960045453</v>
      </c>
      <c r="J88" s="117"/>
    </row>
    <row r="89" spans="1:10" ht="14.25" customHeight="1">
      <c r="A89" s="69" t="str">
        <f t="shared" si="55"/>
        <v>2002-Winston-Dillard SD 116</v>
      </c>
      <c r="B89" s="124">
        <v>2002</v>
      </c>
      <c r="C89" s="125" t="s">
        <v>701</v>
      </c>
      <c r="D89" s="124"/>
      <c r="E89" s="117">
        <v>1058300.905487506</v>
      </c>
      <c r="F89" s="117">
        <f t="shared" si="56"/>
        <v>1058300.905487506</v>
      </c>
      <c r="G89" s="117"/>
      <c r="H89" s="117">
        <v>1101496.8608135264</v>
      </c>
      <c r="I89" s="117">
        <f t="shared" si="57"/>
        <v>1101496.8608135264</v>
      </c>
      <c r="J89" s="117"/>
    </row>
    <row r="90" spans="1:10" ht="14.25" customHeight="1">
      <c r="A90" s="69" t="str">
        <f t="shared" si="55"/>
        <v>2003-Sutherlin SD 130</v>
      </c>
      <c r="B90" s="124">
        <v>2003</v>
      </c>
      <c r="C90" s="125" t="s">
        <v>667</v>
      </c>
      <c r="D90" s="124"/>
      <c r="E90" s="117">
        <v>1034915.0995475788</v>
      </c>
      <c r="F90" s="117">
        <f t="shared" si="56"/>
        <v>1034915.0995475788</v>
      </c>
      <c r="G90" s="117"/>
      <c r="H90" s="117">
        <v>1077156.5321821738</v>
      </c>
      <c r="I90" s="117">
        <f t="shared" si="57"/>
        <v>1077156.5321821738</v>
      </c>
      <c r="J90" s="117"/>
    </row>
    <row r="91" spans="1:10" ht="14.25" customHeight="1">
      <c r="A91" s="69" t="str">
        <f t="shared" si="55"/>
        <v>2005-Arlington SD 3</v>
      </c>
      <c r="B91" s="124">
        <v>2005</v>
      </c>
      <c r="C91" s="125" t="s">
        <v>362</v>
      </c>
      <c r="D91" s="124"/>
      <c r="E91" s="117">
        <v>202084.18912763821</v>
      </c>
      <c r="F91" s="117">
        <f>E91-G92</f>
        <v>18613.48592763819</v>
      </c>
      <c r="G91" s="117"/>
      <c r="H91" s="117">
        <v>210332.52337774588</v>
      </c>
      <c r="I91" s="117">
        <f>H91-J92</f>
        <v>19373.393777745863</v>
      </c>
      <c r="J91" s="117"/>
    </row>
    <row r="92" spans="1:10" ht="14.25" customHeight="1">
      <c r="A92" s="69" t="str">
        <f>CONCATENATE(B92,"-",D92)</f>
        <v>323-Arlington Community Charter School</v>
      </c>
      <c r="B92" s="124">
        <v>323</v>
      </c>
      <c r="C92" s="125"/>
      <c r="D92" s="124" t="s">
        <v>361</v>
      </c>
      <c r="E92" s="117">
        <v>183470.70320000002</v>
      </c>
      <c r="F92" s="117">
        <f>G92</f>
        <v>183470.70320000002</v>
      </c>
      <c r="G92" s="117">
        <f>E92</f>
        <v>183470.70320000002</v>
      </c>
      <c r="H92" s="117">
        <v>190959.12960000001</v>
      </c>
      <c r="I92" s="117">
        <f>J92</f>
        <v>190959.12960000001</v>
      </c>
      <c r="J92" s="117">
        <f>H92</f>
        <v>190959.12960000001</v>
      </c>
    </row>
    <row r="93" spans="1:10" ht="14.25" customHeight="1">
      <c r="A93" s="69" t="str">
        <f t="shared" ref="A93:A95" si="58">CONCATENATE(B93,"-",C93)</f>
        <v>2006-Condon SD 25J</v>
      </c>
      <c r="B93" s="124">
        <v>2006</v>
      </c>
      <c r="C93" s="125" t="s">
        <v>408</v>
      </c>
      <c r="D93" s="124"/>
      <c r="E93" s="117">
        <v>178766.40220905488</v>
      </c>
      <c r="F93" s="117">
        <f t="shared" ref="F93:F95" si="59">E93</f>
        <v>178766.40220905488</v>
      </c>
      <c r="G93" s="117"/>
      <c r="H93" s="117">
        <v>186062.99005432241</v>
      </c>
      <c r="I93" s="117">
        <f t="shared" ref="I93:I95" si="60">H93</f>
        <v>186062.99005432241</v>
      </c>
      <c r="J93" s="117"/>
    </row>
    <row r="94" spans="1:10" ht="14.25" customHeight="1">
      <c r="A94" s="69" t="str">
        <f t="shared" si="58"/>
        <v>2008-John Day SD 3</v>
      </c>
      <c r="B94" s="124">
        <v>2008</v>
      </c>
      <c r="C94" s="125" t="s">
        <v>493</v>
      </c>
      <c r="D94" s="124"/>
      <c r="E94" s="117">
        <v>487617.5016593507</v>
      </c>
      <c r="F94" s="117">
        <f t="shared" si="59"/>
        <v>487617.5016593507</v>
      </c>
      <c r="G94" s="117"/>
      <c r="H94" s="117">
        <v>507520.25682912004</v>
      </c>
      <c r="I94" s="117">
        <f t="shared" si="60"/>
        <v>507520.25682912004</v>
      </c>
      <c r="J94" s="117"/>
    </row>
    <row r="95" spans="1:10" ht="14.25" customHeight="1">
      <c r="A95" s="69" t="str">
        <f t="shared" si="58"/>
        <v>2009-Prairie City SD 4</v>
      </c>
      <c r="B95" s="124">
        <v>2009</v>
      </c>
      <c r="C95" s="125" t="s">
        <v>611</v>
      </c>
      <c r="D95" s="124"/>
      <c r="E95" s="117">
        <v>275235.48683012801</v>
      </c>
      <c r="F95" s="117">
        <f t="shared" si="59"/>
        <v>275235.48683012801</v>
      </c>
      <c r="G95" s="117"/>
      <c r="H95" s="117">
        <v>286469.58833339851</v>
      </c>
      <c r="I95" s="117">
        <f t="shared" si="60"/>
        <v>286469.58833339851</v>
      </c>
      <c r="J95" s="117"/>
    </row>
    <row r="96" spans="1:10" ht="14.25" customHeight="1">
      <c r="A96" s="69" t="str">
        <f>CONCATENATE(B96,"-",D96)</f>
        <v>5622-Oregon Connections Academy</v>
      </c>
      <c r="B96" s="124">
        <v>5622</v>
      </c>
      <c r="C96" s="125"/>
      <c r="D96" s="124" t="s">
        <v>582</v>
      </c>
      <c r="E96" s="117">
        <v>0</v>
      </c>
      <c r="F96" s="117"/>
      <c r="G96" s="117"/>
      <c r="H96" s="117">
        <v>0</v>
      </c>
      <c r="I96" s="117"/>
      <c r="J96" s="117"/>
    </row>
    <row r="97" spans="1:10" ht="14.25" customHeight="1">
      <c r="A97" s="69" t="str">
        <f t="shared" ref="A97:A101" si="61">CONCATENATE(B97,"-",C97)</f>
        <v>2010-Monument SD 8</v>
      </c>
      <c r="B97" s="124">
        <v>2010</v>
      </c>
      <c r="C97" s="125" t="s">
        <v>544</v>
      </c>
      <c r="D97" s="124"/>
      <c r="E97" s="117">
        <v>87633.7156677249</v>
      </c>
      <c r="F97" s="117">
        <f t="shared" ref="F97:F101" si="62">E97</f>
        <v>87633.7156677249</v>
      </c>
      <c r="G97" s="117"/>
      <c r="H97" s="117">
        <v>91210.602021509578</v>
      </c>
      <c r="I97" s="117">
        <f t="shared" ref="I97:I101" si="63">H97</f>
        <v>91210.602021509578</v>
      </c>
      <c r="J97" s="117"/>
    </row>
    <row r="98" spans="1:10" ht="14.25" customHeight="1">
      <c r="A98" s="69" t="str">
        <f t="shared" si="61"/>
        <v>2011-Dayville SD 16J</v>
      </c>
      <c r="B98" s="124">
        <v>2011</v>
      </c>
      <c r="C98" s="125" t="s">
        <v>425</v>
      </c>
      <c r="D98" s="124"/>
      <c r="E98" s="117">
        <v>102277.00834533326</v>
      </c>
      <c r="F98" s="117">
        <f t="shared" si="62"/>
        <v>102277.00834533326</v>
      </c>
      <c r="G98" s="117"/>
      <c r="H98" s="117">
        <v>106451.58011453053</v>
      </c>
      <c r="I98" s="117">
        <f t="shared" si="63"/>
        <v>106451.58011453053</v>
      </c>
      <c r="J98" s="117"/>
    </row>
    <row r="99" spans="1:10" ht="14.25" customHeight="1">
      <c r="A99" s="69" t="str">
        <f t="shared" si="61"/>
        <v>2012-Long Creek SD 17</v>
      </c>
      <c r="B99" s="124">
        <v>2012</v>
      </c>
      <c r="C99" s="125" t="s">
        <v>522</v>
      </c>
      <c r="D99" s="124"/>
      <c r="E99" s="117">
        <v>78339.873322709274</v>
      </c>
      <c r="F99" s="117">
        <f t="shared" si="62"/>
        <v>78339.873322709274</v>
      </c>
      <c r="G99" s="117"/>
      <c r="H99" s="117">
        <v>81537.419172615773</v>
      </c>
      <c r="I99" s="117">
        <f t="shared" si="63"/>
        <v>81537.419172615773</v>
      </c>
      <c r="J99" s="117"/>
    </row>
    <row r="100" spans="1:10" ht="14.25" customHeight="1">
      <c r="A100" s="69" t="str">
        <f t="shared" si="61"/>
        <v>2014-Harney County SD 3</v>
      </c>
      <c r="B100" s="124">
        <v>2014</v>
      </c>
      <c r="C100" s="125" t="s">
        <v>467</v>
      </c>
      <c r="D100" s="124"/>
      <c r="E100" s="117">
        <v>650187.10070997616</v>
      </c>
      <c r="F100" s="117">
        <f t="shared" si="62"/>
        <v>650187.10070997616</v>
      </c>
      <c r="G100" s="117"/>
      <c r="H100" s="117">
        <v>676725.34971854649</v>
      </c>
      <c r="I100" s="117">
        <f t="shared" si="63"/>
        <v>676725.34971854649</v>
      </c>
      <c r="J100" s="117"/>
    </row>
    <row r="101" spans="1:10" ht="14.25" customHeight="1">
      <c r="A101" s="69" t="str">
        <f t="shared" si="61"/>
        <v>2015-Harney County SD 4</v>
      </c>
      <c r="B101" s="124">
        <v>2015</v>
      </c>
      <c r="C101" s="125" t="s">
        <v>468</v>
      </c>
      <c r="D101" s="124"/>
      <c r="E101" s="117">
        <v>221078.17375020075</v>
      </c>
      <c r="F101" s="117">
        <f t="shared" si="62"/>
        <v>221078.17375020075</v>
      </c>
      <c r="G101" s="117"/>
      <c r="H101" s="117">
        <v>230101.77267878034</v>
      </c>
      <c r="I101" s="117">
        <f t="shared" si="63"/>
        <v>230101.77267878034</v>
      </c>
      <c r="J101" s="117"/>
    </row>
    <row r="102" spans="1:10" ht="14.25" customHeight="1">
      <c r="A102" s="69" t="str">
        <f>CONCATENATE(B102,"-",D102)</f>
        <v>5446-Oregon Family School</v>
      </c>
      <c r="B102" s="124">
        <v>5446</v>
      </c>
      <c r="C102" s="125"/>
      <c r="D102" s="124" t="s">
        <v>583</v>
      </c>
      <c r="E102" s="117">
        <v>0</v>
      </c>
      <c r="F102" s="117"/>
      <c r="G102" s="117"/>
      <c r="H102" s="117">
        <v>0</v>
      </c>
      <c r="I102" s="117"/>
      <c r="J102" s="117"/>
    </row>
    <row r="103" spans="1:10" ht="14.25" customHeight="1">
      <c r="A103" s="69" t="str">
        <f t="shared" ref="A103:A110" si="64">CONCATENATE(B103,"-",C103)</f>
        <v>2016-Pine Creek SD 5</v>
      </c>
      <c r="B103" s="124">
        <v>2016</v>
      </c>
      <c r="C103" s="125" t="s">
        <v>598</v>
      </c>
      <c r="D103" s="124"/>
      <c r="E103" s="117">
        <v>32328.432197548449</v>
      </c>
      <c r="F103" s="117">
        <f t="shared" ref="F103:F110" si="65">E103</f>
        <v>32328.432197548449</v>
      </c>
      <c r="G103" s="117"/>
      <c r="H103" s="117">
        <v>33647.960042346342</v>
      </c>
      <c r="I103" s="117">
        <f t="shared" ref="I103:I110" si="66">H103</f>
        <v>33647.960042346342</v>
      </c>
      <c r="J103" s="117"/>
    </row>
    <row r="104" spans="1:10" ht="14.25" customHeight="1">
      <c r="A104" s="69" t="str">
        <f t="shared" si="64"/>
        <v>2017-Diamond SD 7</v>
      </c>
      <c r="B104" s="124">
        <v>2017</v>
      </c>
      <c r="C104" s="125" t="s">
        <v>428</v>
      </c>
      <c r="D104" s="124"/>
      <c r="E104" s="117">
        <v>32328.432197548449</v>
      </c>
      <c r="F104" s="117">
        <f t="shared" si="65"/>
        <v>32328.432197548449</v>
      </c>
      <c r="G104" s="117"/>
      <c r="H104" s="117">
        <v>33647.960042346342</v>
      </c>
      <c r="I104" s="117">
        <f t="shared" si="66"/>
        <v>33647.960042346342</v>
      </c>
      <c r="J104" s="117"/>
    </row>
    <row r="105" spans="1:10" ht="14.25" customHeight="1">
      <c r="A105" s="69" t="str">
        <f t="shared" si="64"/>
        <v>2018-Suntex SD 10</v>
      </c>
      <c r="B105" s="124">
        <v>2018</v>
      </c>
      <c r="C105" s="125" t="s">
        <v>666</v>
      </c>
      <c r="D105" s="124"/>
      <c r="E105" s="117">
        <v>32328.432197548449</v>
      </c>
      <c r="F105" s="117">
        <f t="shared" si="65"/>
        <v>32328.432197548449</v>
      </c>
      <c r="G105" s="117"/>
      <c r="H105" s="117">
        <v>33647.960042346342</v>
      </c>
      <c r="I105" s="117">
        <f t="shared" si="66"/>
        <v>33647.960042346342</v>
      </c>
      <c r="J105" s="117"/>
    </row>
    <row r="106" spans="1:10" ht="14.25" customHeight="1">
      <c r="A106" s="69" t="str">
        <f t="shared" si="64"/>
        <v>2019-Drewsey SD 13</v>
      </c>
      <c r="B106" s="124">
        <v>2019</v>
      </c>
      <c r="C106" s="125" t="s">
        <v>434</v>
      </c>
      <c r="D106" s="124"/>
      <c r="E106" s="117">
        <v>32328.432197548449</v>
      </c>
      <c r="F106" s="117">
        <f t="shared" si="65"/>
        <v>32328.432197548449</v>
      </c>
      <c r="G106" s="117"/>
      <c r="H106" s="117">
        <v>33647.960042346342</v>
      </c>
      <c r="I106" s="117">
        <f t="shared" si="66"/>
        <v>33647.960042346342</v>
      </c>
      <c r="J106" s="117"/>
    </row>
    <row r="107" spans="1:10" ht="14.25" customHeight="1">
      <c r="A107" s="69" t="str">
        <f t="shared" si="64"/>
        <v>2020-Frenchglen SD 16</v>
      </c>
      <c r="B107" s="124">
        <v>2020</v>
      </c>
      <c r="C107" s="125" t="s">
        <v>455</v>
      </c>
      <c r="D107" s="124"/>
      <c r="E107" s="117">
        <v>32328.432197548449</v>
      </c>
      <c r="F107" s="117">
        <f t="shared" si="65"/>
        <v>32328.432197548449</v>
      </c>
      <c r="G107" s="117"/>
      <c r="H107" s="117">
        <v>33647.960042346342</v>
      </c>
      <c r="I107" s="117">
        <f t="shared" si="66"/>
        <v>33647.960042346342</v>
      </c>
      <c r="J107" s="117"/>
    </row>
    <row r="108" spans="1:10" ht="14.25" customHeight="1">
      <c r="A108" s="69" t="str">
        <f t="shared" si="64"/>
        <v>2021-Double O SD 28</v>
      </c>
      <c r="B108" s="124">
        <v>2021</v>
      </c>
      <c r="C108" s="125" t="s">
        <v>431</v>
      </c>
      <c r="D108" s="124"/>
      <c r="E108" s="117">
        <v>32328.432197548449</v>
      </c>
      <c r="F108" s="117">
        <f t="shared" si="65"/>
        <v>32328.432197548449</v>
      </c>
      <c r="G108" s="117"/>
      <c r="H108" s="117">
        <v>33647.960042346342</v>
      </c>
      <c r="I108" s="117">
        <f t="shared" si="66"/>
        <v>33647.960042346342</v>
      </c>
      <c r="J108" s="117"/>
    </row>
    <row r="109" spans="1:10" ht="14.25" customHeight="1">
      <c r="A109" s="69" t="str">
        <f t="shared" si="64"/>
        <v>2022-South Harney SD 33</v>
      </c>
      <c r="B109" s="124">
        <v>2022</v>
      </c>
      <c r="C109" s="125" t="s">
        <v>651</v>
      </c>
      <c r="D109" s="124"/>
      <c r="E109" s="117">
        <v>32328.432197548449</v>
      </c>
      <c r="F109" s="117">
        <f t="shared" si="65"/>
        <v>32328.432197548449</v>
      </c>
      <c r="G109" s="117"/>
      <c r="H109" s="117">
        <v>33647.960042346342</v>
      </c>
      <c r="I109" s="117">
        <f t="shared" si="66"/>
        <v>33647.960042346342</v>
      </c>
      <c r="J109" s="117"/>
    </row>
    <row r="110" spans="1:10" ht="14.25" customHeight="1">
      <c r="A110" s="69" t="str">
        <f t="shared" si="64"/>
        <v>2023-Harney County Union High SD 1J</v>
      </c>
      <c r="B110" s="124">
        <v>2023</v>
      </c>
      <c r="C110" s="125" t="s">
        <v>469</v>
      </c>
      <c r="D110" s="124"/>
      <c r="E110" s="117">
        <v>159189.27614446467</v>
      </c>
      <c r="F110" s="117">
        <f t="shared" si="65"/>
        <v>159189.27614446467</v>
      </c>
      <c r="G110" s="117"/>
      <c r="H110" s="117">
        <v>165686.79761974892</v>
      </c>
      <c r="I110" s="117">
        <f t="shared" si="66"/>
        <v>165686.79761974892</v>
      </c>
      <c r="J110" s="117"/>
    </row>
    <row r="111" spans="1:10" ht="14.25" customHeight="1">
      <c r="A111" s="69" t="str">
        <f>CONCATENATE(B111,"-",D111)</f>
        <v>4702-Silvies River Charter School</v>
      </c>
      <c r="B111" s="124">
        <v>4702</v>
      </c>
      <c r="C111" s="125"/>
      <c r="D111" s="124" t="s">
        <v>647</v>
      </c>
      <c r="E111" s="117">
        <v>0</v>
      </c>
      <c r="F111" s="117"/>
      <c r="G111" s="117"/>
      <c r="H111" s="117">
        <v>0</v>
      </c>
      <c r="I111" s="117"/>
      <c r="J111" s="117"/>
    </row>
    <row r="112" spans="1:10" ht="14.25" customHeight="1">
      <c r="A112" s="69" t="str">
        <f t="shared" ref="A112:A113" si="67">CONCATENATE(B112,"-",C112)</f>
        <v>2024-Hood River County SD</v>
      </c>
      <c r="B112" s="124">
        <v>2024</v>
      </c>
      <c r="C112" s="125" t="s">
        <v>476</v>
      </c>
      <c r="D112" s="124"/>
      <c r="E112" s="117">
        <v>3205239.1999817817</v>
      </c>
      <c r="F112" s="117">
        <f>E112</f>
        <v>3205239.1999817817</v>
      </c>
      <c r="G112" s="117"/>
      <c r="H112" s="117">
        <v>3336065.2897769557</v>
      </c>
      <c r="I112" s="117">
        <f>H112</f>
        <v>3336065.2897769557</v>
      </c>
      <c r="J112" s="117"/>
    </row>
    <row r="113" spans="1:10" ht="14.25" customHeight="1">
      <c r="A113" s="69" t="str">
        <f t="shared" si="67"/>
        <v>2039-Phoenix-Talent SD 4</v>
      </c>
      <c r="B113" s="124">
        <v>2039</v>
      </c>
      <c r="C113" s="125" t="s">
        <v>596</v>
      </c>
      <c r="D113" s="124"/>
      <c r="E113" s="117">
        <v>1945884.5418145023</v>
      </c>
      <c r="F113" s="117">
        <f>E113-G114</f>
        <v>1902454.4349145023</v>
      </c>
      <c r="G113" s="117"/>
      <c r="H113" s="117">
        <v>2025308.4006640736</v>
      </c>
      <c r="I113" s="117">
        <f>H113-J114</f>
        <v>1980105.6774640738</v>
      </c>
      <c r="J113" s="117"/>
    </row>
    <row r="114" spans="1:10" ht="14.25" customHeight="1">
      <c r="A114" s="69" t="str">
        <f>CONCATENATE(B114,"-",D114)</f>
        <v>3247-Armadillo Technical Institute</v>
      </c>
      <c r="B114" s="124">
        <v>3247</v>
      </c>
      <c r="C114" s="125"/>
      <c r="D114" s="124" t="s">
        <v>363</v>
      </c>
      <c r="E114" s="117">
        <v>43430.106900000006</v>
      </c>
      <c r="F114" s="117">
        <f>G114</f>
        <v>43430.106900000006</v>
      </c>
      <c r="G114" s="117">
        <f>E114</f>
        <v>43430.106900000006</v>
      </c>
      <c r="H114" s="117">
        <v>45202.7232</v>
      </c>
      <c r="I114" s="117">
        <f>J114</f>
        <v>45202.7232</v>
      </c>
      <c r="J114" s="117">
        <f>H114</f>
        <v>45202.7232</v>
      </c>
    </row>
    <row r="115" spans="1:10" ht="14.25" customHeight="1">
      <c r="A115" s="69" t="str">
        <f t="shared" ref="A115:A117" si="68">CONCATENATE(B115,"-",C115)</f>
        <v>2041-Ashland SD 5</v>
      </c>
      <c r="B115" s="124">
        <v>2041</v>
      </c>
      <c r="C115" s="125" t="s">
        <v>366</v>
      </c>
      <c r="D115" s="124"/>
      <c r="E115" s="117">
        <v>1927604.623798992</v>
      </c>
      <c r="F115" s="117">
        <f t="shared" ref="F115:F116" si="69">E115</f>
        <v>1927604.623798992</v>
      </c>
      <c r="G115" s="117"/>
      <c r="H115" s="117">
        <v>2006282.3635458893</v>
      </c>
      <c r="I115" s="117">
        <f t="shared" ref="I115:I116" si="70">H115</f>
        <v>2006282.3635458893</v>
      </c>
      <c r="J115" s="117"/>
    </row>
    <row r="116" spans="1:10" ht="14.25" customHeight="1">
      <c r="A116" s="69" t="str">
        <f t="shared" si="68"/>
        <v>2042-Central Point SD 6</v>
      </c>
      <c r="B116" s="124">
        <v>2042</v>
      </c>
      <c r="C116" s="125" t="s">
        <v>397</v>
      </c>
      <c r="D116" s="124"/>
      <c r="E116" s="117">
        <v>3635451.6864997251</v>
      </c>
      <c r="F116" s="117">
        <f t="shared" si="69"/>
        <v>3635451.6864997251</v>
      </c>
      <c r="G116" s="117"/>
      <c r="H116" s="117">
        <v>3783837.4696221626</v>
      </c>
      <c r="I116" s="117">
        <f t="shared" si="70"/>
        <v>3783837.4696221626</v>
      </c>
      <c r="J116" s="117"/>
    </row>
    <row r="117" spans="1:10" ht="14.25" customHeight="1">
      <c r="A117" s="69" t="str">
        <f t="shared" si="68"/>
        <v>2043-Eagle Point SD 9</v>
      </c>
      <c r="B117" s="124">
        <v>2043</v>
      </c>
      <c r="C117" s="125" t="s">
        <v>437</v>
      </c>
      <c r="D117" s="124"/>
      <c r="E117" s="117">
        <v>3328978.2139238305</v>
      </c>
      <c r="F117" s="117">
        <f>E117-G118-G119</f>
        <v>3041421.0556988306</v>
      </c>
      <c r="G117" s="117"/>
      <c r="H117" s="117">
        <v>3464854.8757166397</v>
      </c>
      <c r="I117" s="117">
        <f>H117-J118-J119</f>
        <v>3165560.9629166396</v>
      </c>
      <c r="J117" s="117"/>
    </row>
    <row r="118" spans="1:10" ht="14.25" customHeight="1">
      <c r="A118" s="69" t="str">
        <f t="shared" ref="A118:A119" si="71">CONCATENATE(B118,"-",D118)</f>
        <v>5251-Crater Lake Academy</v>
      </c>
      <c r="B118" s="124">
        <v>5251</v>
      </c>
      <c r="C118" s="125"/>
      <c r="D118" s="124" t="s">
        <v>416</v>
      </c>
      <c r="E118" s="117">
        <v>220047.16810000001</v>
      </c>
      <c r="F118" s="117">
        <f t="shared" ref="F118:F119" si="72">G118</f>
        <v>220047.16810000001</v>
      </c>
      <c r="G118" s="117">
        <f t="shared" ref="G118:G119" si="73">E118</f>
        <v>220047.16810000001</v>
      </c>
      <c r="H118" s="117">
        <v>229028.4768</v>
      </c>
      <c r="I118" s="117">
        <f t="shared" ref="I118:I119" si="74">J118</f>
        <v>229028.4768</v>
      </c>
      <c r="J118" s="117">
        <f t="shared" ref="J118:J119" si="75">H118</f>
        <v>229028.4768</v>
      </c>
    </row>
    <row r="119" spans="1:10" ht="14.25" customHeight="1">
      <c r="A119" s="69" t="str">
        <f t="shared" si="71"/>
        <v>5572-Kids Unlimited Academy White City</v>
      </c>
      <c r="B119" s="124">
        <v>5572</v>
      </c>
      <c r="C119" s="125"/>
      <c r="D119" s="124" t="s">
        <v>502</v>
      </c>
      <c r="E119" s="117">
        <v>67509.990124999997</v>
      </c>
      <c r="F119" s="117">
        <f t="shared" si="72"/>
        <v>67509.990124999997</v>
      </c>
      <c r="G119" s="117">
        <f t="shared" si="73"/>
        <v>67509.990124999997</v>
      </c>
      <c r="H119" s="117">
        <v>70265.436000000002</v>
      </c>
      <c r="I119" s="117">
        <f t="shared" si="74"/>
        <v>70265.436000000002</v>
      </c>
      <c r="J119" s="117">
        <f t="shared" si="75"/>
        <v>70265.436000000002</v>
      </c>
    </row>
    <row r="120" spans="1:10" ht="14.25" customHeight="1">
      <c r="A120" s="69" t="str">
        <f>CONCATENATE(B120,"-",C120)</f>
        <v>2044-Rogue River SD 35</v>
      </c>
      <c r="B120" s="124">
        <v>2044</v>
      </c>
      <c r="C120" s="125" t="s">
        <v>629</v>
      </c>
      <c r="D120" s="124"/>
      <c r="E120" s="117">
        <v>883587.19553873572</v>
      </c>
      <c r="F120" s="117">
        <f>E120-G121</f>
        <v>746900.68111373577</v>
      </c>
      <c r="G120" s="117"/>
      <c r="H120" s="117">
        <v>919651.97903011262</v>
      </c>
      <c r="I120" s="117">
        <f>H120-J121</f>
        <v>777386.55263011262</v>
      </c>
      <c r="J120" s="117"/>
    </row>
    <row r="121" spans="1:10" ht="14.25" customHeight="1">
      <c r="A121" s="69" t="str">
        <f>CONCATENATE(B121,"-",D121)</f>
        <v>4856-Rivers Edge Academy Charter School</v>
      </c>
      <c r="B121" s="124">
        <v>4856</v>
      </c>
      <c r="C121" s="125"/>
      <c r="D121" s="124" t="s">
        <v>626</v>
      </c>
      <c r="E121" s="117">
        <v>136686.514425</v>
      </c>
      <c r="F121" s="117">
        <f>G121</f>
        <v>136686.514425</v>
      </c>
      <c r="G121" s="117">
        <f>E121</f>
        <v>136686.514425</v>
      </c>
      <c r="H121" s="117">
        <v>142265.4264</v>
      </c>
      <c r="I121" s="117">
        <f>J121</f>
        <v>142265.4264</v>
      </c>
      <c r="J121" s="117">
        <f>H121</f>
        <v>142265.4264</v>
      </c>
    </row>
    <row r="122" spans="1:10" ht="14.25" customHeight="1">
      <c r="A122" s="69" t="str">
        <f t="shared" ref="A122:A125" si="76">CONCATENATE(B122,"-",C122)</f>
        <v>2045-Prospect SD 59</v>
      </c>
      <c r="B122" s="124">
        <v>2045</v>
      </c>
      <c r="C122" s="125" t="s">
        <v>612</v>
      </c>
      <c r="D122" s="124"/>
      <c r="E122" s="117">
        <v>247254.96170193399</v>
      </c>
      <c r="F122" s="117">
        <f t="shared" ref="F122:F124" si="77">E122</f>
        <v>247254.96170193399</v>
      </c>
      <c r="G122" s="117"/>
      <c r="H122" s="117">
        <v>257347.00095507412</v>
      </c>
      <c r="I122" s="117">
        <f t="shared" ref="I122:I124" si="78">H122</f>
        <v>257347.00095507412</v>
      </c>
      <c r="J122" s="117"/>
    </row>
    <row r="123" spans="1:10" ht="14.25" customHeight="1">
      <c r="A123" s="69" t="str">
        <f t="shared" si="76"/>
        <v>2046-Butte Falls SD 91</v>
      </c>
      <c r="B123" s="124">
        <v>2046</v>
      </c>
      <c r="C123" s="125" t="s">
        <v>387</v>
      </c>
      <c r="D123" s="124"/>
      <c r="E123" s="117">
        <v>259618.77662529319</v>
      </c>
      <c r="F123" s="117">
        <f t="shared" si="77"/>
        <v>259618.77662529319</v>
      </c>
      <c r="G123" s="117"/>
      <c r="H123" s="117">
        <v>270215.46138550923</v>
      </c>
      <c r="I123" s="117">
        <f t="shared" si="78"/>
        <v>270215.46138550923</v>
      </c>
      <c r="J123" s="117"/>
    </row>
    <row r="124" spans="1:10" ht="14.25" customHeight="1">
      <c r="A124" s="69" t="str">
        <f t="shared" si="76"/>
        <v>2047-Pinehurst SD 94</v>
      </c>
      <c r="B124" s="124">
        <v>2047</v>
      </c>
      <c r="C124" s="125" t="s">
        <v>601</v>
      </c>
      <c r="D124" s="124"/>
      <c r="E124" s="117">
        <v>34421.504211746527</v>
      </c>
      <c r="F124" s="117">
        <f t="shared" si="77"/>
        <v>34421.504211746527</v>
      </c>
      <c r="G124" s="117"/>
      <c r="H124" s="117">
        <v>35826.463567328014</v>
      </c>
      <c r="I124" s="117">
        <f t="shared" si="78"/>
        <v>35826.463567328014</v>
      </c>
      <c r="J124" s="117"/>
    </row>
    <row r="125" spans="1:10" ht="14.25" customHeight="1">
      <c r="A125" s="69" t="str">
        <f t="shared" si="76"/>
        <v>2048-Medford SD 549C</v>
      </c>
      <c r="B125" s="124">
        <v>2048</v>
      </c>
      <c r="C125" s="125" t="s">
        <v>533</v>
      </c>
      <c r="D125" s="124"/>
      <c r="E125" s="117">
        <v>11154227.364942355</v>
      </c>
      <c r="F125" s="117">
        <f>E125-G126-G127-G128-G129</f>
        <v>9839110.4506423566</v>
      </c>
      <c r="G125" s="117"/>
      <c r="H125" s="117">
        <v>11609501.951266531</v>
      </c>
      <c r="I125" s="117">
        <f>H125-J126-J127-J128-J129</f>
        <v>10240708.040866531</v>
      </c>
      <c r="J125" s="117"/>
    </row>
    <row r="126" spans="1:10" ht="14.25" customHeight="1">
      <c r="A126" s="69" t="str">
        <f t="shared" ref="A126:A129" si="79">CONCATENATE(B126,"-",D126)</f>
        <v>4593-Madrone Trail Public Charter School</v>
      </c>
      <c r="B126" s="124">
        <v>4593</v>
      </c>
      <c r="C126" s="125"/>
      <c r="D126" s="124" t="s">
        <v>526</v>
      </c>
      <c r="E126" s="117">
        <v>152795.805975</v>
      </c>
      <c r="F126" s="117">
        <f t="shared" ref="F126:F129" si="80">G126</f>
        <v>152795.805975</v>
      </c>
      <c r="G126" s="117">
        <f t="shared" ref="G126:G129" si="81">E126</f>
        <v>152795.805975</v>
      </c>
      <c r="H126" s="117">
        <v>159032.2248</v>
      </c>
      <c r="I126" s="117">
        <f t="shared" ref="I126:I129" si="82">J126</f>
        <v>159032.2248</v>
      </c>
      <c r="J126" s="117">
        <f t="shared" ref="J126:J129" si="83">H126</f>
        <v>159032.2248</v>
      </c>
    </row>
    <row r="127" spans="1:10" ht="14.25" customHeight="1">
      <c r="A127" s="69" t="str">
        <f t="shared" si="79"/>
        <v>4821-Logos Public Charter School</v>
      </c>
      <c r="B127" s="124">
        <v>4821</v>
      </c>
      <c r="C127" s="125"/>
      <c r="D127" s="124" t="s">
        <v>521</v>
      </c>
      <c r="E127" s="117">
        <v>704286.07105000014</v>
      </c>
      <c r="F127" s="117">
        <f t="shared" si="80"/>
        <v>704286.07105000014</v>
      </c>
      <c r="G127" s="117">
        <f t="shared" si="81"/>
        <v>704286.07105000014</v>
      </c>
      <c r="H127" s="117">
        <v>733031.77440000011</v>
      </c>
      <c r="I127" s="117">
        <f t="shared" si="82"/>
        <v>733031.77440000011</v>
      </c>
      <c r="J127" s="117">
        <f t="shared" si="83"/>
        <v>733031.77440000011</v>
      </c>
    </row>
    <row r="128" spans="1:10" ht="14.25" customHeight="1">
      <c r="A128" s="69" t="str">
        <f t="shared" si="79"/>
        <v>5205-Kids Unlimited Academy</v>
      </c>
      <c r="B128" s="124">
        <v>5205</v>
      </c>
      <c r="C128" s="125"/>
      <c r="D128" s="124" t="s">
        <v>501</v>
      </c>
      <c r="E128" s="117">
        <v>379643.27405000001</v>
      </c>
      <c r="F128" s="117">
        <f t="shared" si="80"/>
        <v>379643.27405000001</v>
      </c>
      <c r="G128" s="117">
        <f t="shared" si="81"/>
        <v>379643.27405000001</v>
      </c>
      <c r="H128" s="117">
        <v>395138.55839999998</v>
      </c>
      <c r="I128" s="117">
        <f t="shared" si="82"/>
        <v>395138.55839999998</v>
      </c>
      <c r="J128" s="117">
        <f t="shared" si="83"/>
        <v>395138.55839999998</v>
      </c>
    </row>
    <row r="129" spans="1:10" ht="14.25" customHeight="1">
      <c r="A129" s="69" t="str">
        <f t="shared" si="79"/>
        <v>5304-The Valley School of Southern Oregon</v>
      </c>
      <c r="B129" s="124">
        <v>5304</v>
      </c>
      <c r="C129" s="125"/>
      <c r="D129" s="124" t="s">
        <v>675</v>
      </c>
      <c r="E129" s="117">
        <v>78391.763225000017</v>
      </c>
      <c r="F129" s="117">
        <f t="shared" si="80"/>
        <v>78391.763225000017</v>
      </c>
      <c r="G129" s="117">
        <f t="shared" si="81"/>
        <v>78391.763225000017</v>
      </c>
      <c r="H129" s="117">
        <v>81591.352800000008</v>
      </c>
      <c r="I129" s="117">
        <f t="shared" si="82"/>
        <v>81591.352800000008</v>
      </c>
      <c r="J129" s="117">
        <f t="shared" si="83"/>
        <v>81591.352800000008</v>
      </c>
    </row>
    <row r="130" spans="1:10" ht="14.25" customHeight="1">
      <c r="A130" s="69" t="str">
        <f t="shared" ref="A130:A135" si="84">CONCATENATE(B130,"-",C130)</f>
        <v>2050-Culver SD 4</v>
      </c>
      <c r="B130" s="124">
        <v>2050</v>
      </c>
      <c r="C130" s="125" t="s">
        <v>420</v>
      </c>
      <c r="D130" s="124"/>
      <c r="E130" s="117">
        <v>601703.89231585513</v>
      </c>
      <c r="F130" s="117">
        <f t="shared" ref="F130:F134" si="85">E130</f>
        <v>601703.89231585513</v>
      </c>
      <c r="G130" s="117"/>
      <c r="H130" s="117">
        <v>626263.23485935945</v>
      </c>
      <c r="I130" s="117">
        <f t="shared" ref="I130:I134" si="86">H130</f>
        <v>626263.23485935945</v>
      </c>
      <c r="J130" s="117"/>
    </row>
    <row r="131" spans="1:10" ht="14.25" customHeight="1">
      <c r="A131" s="69" t="str">
        <f t="shared" si="84"/>
        <v>2051-Ashwood SD 8</v>
      </c>
      <c r="B131" s="124">
        <v>2051</v>
      </c>
      <c r="C131" s="125" t="s">
        <v>367</v>
      </c>
      <c r="D131" s="124"/>
      <c r="E131" s="117">
        <v>32328.432197548449</v>
      </c>
      <c r="F131" s="117">
        <f t="shared" si="85"/>
        <v>32328.432197548449</v>
      </c>
      <c r="G131" s="117"/>
      <c r="H131" s="117">
        <v>33647.960042346342</v>
      </c>
      <c r="I131" s="117">
        <f t="shared" si="86"/>
        <v>33647.960042346342</v>
      </c>
      <c r="J131" s="117"/>
    </row>
    <row r="132" spans="1:10" ht="14.25" customHeight="1">
      <c r="A132" s="69" t="str">
        <f t="shared" si="84"/>
        <v>2052-Black Butte SD 41</v>
      </c>
      <c r="B132" s="124">
        <v>2052</v>
      </c>
      <c r="C132" s="125" t="s">
        <v>382</v>
      </c>
      <c r="D132" s="124"/>
      <c r="E132" s="117">
        <v>37829.114935961319</v>
      </c>
      <c r="F132" s="117">
        <f t="shared" si="85"/>
        <v>37829.114935961319</v>
      </c>
      <c r="G132" s="117"/>
      <c r="H132" s="117">
        <v>39373.160443551569</v>
      </c>
      <c r="I132" s="117">
        <f t="shared" si="86"/>
        <v>39373.160443551569</v>
      </c>
      <c r="J132" s="117"/>
    </row>
    <row r="133" spans="1:10" ht="14.25" customHeight="1">
      <c r="A133" s="69" t="str">
        <f t="shared" si="84"/>
        <v>2053-Jefferson County SD 509J</v>
      </c>
      <c r="B133" s="124">
        <v>2053</v>
      </c>
      <c r="C133" s="125" t="s">
        <v>490</v>
      </c>
      <c r="D133" s="124"/>
      <c r="E133" s="117">
        <v>2417289.2700699181</v>
      </c>
      <c r="F133" s="117">
        <f t="shared" si="85"/>
        <v>2417289.2700699181</v>
      </c>
      <c r="G133" s="117"/>
      <c r="H133" s="117">
        <v>2515954.138236037</v>
      </c>
      <c r="I133" s="117">
        <f t="shared" si="86"/>
        <v>2515954.138236037</v>
      </c>
      <c r="J133" s="117"/>
    </row>
    <row r="134" spans="1:10" ht="14.25" customHeight="1">
      <c r="A134" s="69" t="str">
        <f t="shared" si="84"/>
        <v>2054-Grants Pass SD 7</v>
      </c>
      <c r="B134" s="124">
        <v>2054</v>
      </c>
      <c r="C134" s="125" t="s">
        <v>462</v>
      </c>
      <c r="D134" s="124"/>
      <c r="E134" s="117">
        <v>4350783.0350486087</v>
      </c>
      <c r="F134" s="117">
        <f t="shared" si="85"/>
        <v>4350783.0350486087</v>
      </c>
      <c r="G134" s="117"/>
      <c r="H134" s="117">
        <v>4528366.0160710001</v>
      </c>
      <c r="I134" s="117">
        <f t="shared" si="86"/>
        <v>4528366.0160710001</v>
      </c>
      <c r="J134" s="117"/>
    </row>
    <row r="135" spans="1:10" ht="14.25" customHeight="1">
      <c r="A135" s="69" t="str">
        <f t="shared" si="84"/>
        <v>2055-Three Rivers/Josephine County SD</v>
      </c>
      <c r="B135" s="124">
        <v>2055</v>
      </c>
      <c r="C135" s="125" t="s">
        <v>678</v>
      </c>
      <c r="D135" s="124"/>
      <c r="E135" s="117">
        <v>3622856.9172567474</v>
      </c>
      <c r="F135" s="117">
        <f>E135-G136-G137-G138</f>
        <v>3290702.5932817478</v>
      </c>
      <c r="G135" s="117"/>
      <c r="H135" s="117">
        <v>3770728.6281651855</v>
      </c>
      <c r="I135" s="117">
        <f>H135-J136-J137-J138</f>
        <v>3425017.2993651852</v>
      </c>
      <c r="J135" s="117"/>
    </row>
    <row r="136" spans="1:10" ht="14.25" customHeight="1">
      <c r="A136" s="69" t="str">
        <f t="shared" ref="A136:A138" si="87">CONCATENATE(B136,"-",D136)</f>
        <v>4823-Sunny Wolf Charter School</v>
      </c>
      <c r="B136" s="124">
        <v>4823</v>
      </c>
      <c r="C136" s="125"/>
      <c r="D136" s="124" t="s">
        <v>665</v>
      </c>
      <c r="E136" s="117">
        <v>104164.043425</v>
      </c>
      <c r="F136" s="117">
        <f t="shared" ref="F136:F138" si="88">G136</f>
        <v>104164.043425</v>
      </c>
      <c r="G136" s="117">
        <f t="shared" ref="G136:G138" si="89">E136</f>
        <v>104164.043425</v>
      </c>
      <c r="H136" s="117">
        <v>108415.5384</v>
      </c>
      <c r="I136" s="117">
        <f t="shared" ref="I136:I138" si="90">J136</f>
        <v>108415.5384</v>
      </c>
      <c r="J136" s="117">
        <f t="shared" ref="J136:J138" si="91">H136</f>
        <v>108415.5384</v>
      </c>
    </row>
    <row r="137" spans="1:10" ht="14.25" customHeight="1">
      <c r="A137" s="69" t="str">
        <f t="shared" si="87"/>
        <v>5063-Woodland Charter School</v>
      </c>
      <c r="B137" s="124">
        <v>5063</v>
      </c>
      <c r="C137" s="125"/>
      <c r="D137" s="124" t="s">
        <v>704</v>
      </c>
      <c r="E137" s="117">
        <v>112052.19742500002</v>
      </c>
      <c r="F137" s="117">
        <f t="shared" si="88"/>
        <v>112052.19742500002</v>
      </c>
      <c r="G137" s="117">
        <f t="shared" si="89"/>
        <v>112052.19742500002</v>
      </c>
      <c r="H137" s="117">
        <v>116625.65040000001</v>
      </c>
      <c r="I137" s="117">
        <f t="shared" si="90"/>
        <v>116625.65040000001</v>
      </c>
      <c r="J137" s="117">
        <f t="shared" si="91"/>
        <v>116625.65040000001</v>
      </c>
    </row>
    <row r="138" spans="1:10" ht="14.25" customHeight="1">
      <c r="A138" s="69" t="str">
        <f t="shared" si="87"/>
        <v>5505-Southern Oregon Success Academy</v>
      </c>
      <c r="B138" s="124">
        <v>5505</v>
      </c>
      <c r="C138" s="125"/>
      <c r="D138" s="124" t="s">
        <v>655</v>
      </c>
      <c r="E138" s="117">
        <v>115938.083125</v>
      </c>
      <c r="F138" s="117">
        <f t="shared" si="88"/>
        <v>115938.083125</v>
      </c>
      <c r="G138" s="117">
        <f t="shared" si="89"/>
        <v>115938.083125</v>
      </c>
      <c r="H138" s="117">
        <v>120670.14</v>
      </c>
      <c r="I138" s="117">
        <f t="shared" si="90"/>
        <v>120670.14</v>
      </c>
      <c r="J138" s="117">
        <f t="shared" si="91"/>
        <v>120670.14</v>
      </c>
    </row>
    <row r="139" spans="1:10" ht="14.25" customHeight="1">
      <c r="A139" s="69" t="str">
        <f>CONCATENATE(B139,"-",C139)</f>
        <v>2056-Klamath Falls City Schools</v>
      </c>
      <c r="B139" s="124">
        <v>2056</v>
      </c>
      <c r="C139" s="125" t="s">
        <v>507</v>
      </c>
      <c r="D139" s="124"/>
      <c r="E139" s="117">
        <v>2224263.1197028467</v>
      </c>
      <c r="F139" s="117">
        <f>E139-G140</f>
        <v>2114126.3859028467</v>
      </c>
      <c r="G139" s="117"/>
      <c r="H139" s="117">
        <v>2315049.369486636</v>
      </c>
      <c r="I139" s="117">
        <f>H139-J140</f>
        <v>2200417.3630866362</v>
      </c>
      <c r="J139" s="117"/>
    </row>
    <row r="140" spans="1:10" ht="14.25" customHeight="1">
      <c r="A140" s="69" t="str">
        <f>CONCATENATE(B140,"-",D140)</f>
        <v>4545-EagleRidge High School</v>
      </c>
      <c r="B140" s="124">
        <v>4545</v>
      </c>
      <c r="C140" s="125"/>
      <c r="D140" s="124" t="s">
        <v>438</v>
      </c>
      <c r="E140" s="117">
        <v>110136.73380000002</v>
      </c>
      <c r="F140" s="117">
        <f>G140</f>
        <v>110136.73380000002</v>
      </c>
      <c r="G140" s="117">
        <f>E140</f>
        <v>110136.73380000002</v>
      </c>
      <c r="H140" s="117">
        <v>114632.00640000001</v>
      </c>
      <c r="I140" s="117">
        <f>J140</f>
        <v>114632.00640000001</v>
      </c>
      <c r="J140" s="117">
        <f>H140</f>
        <v>114632.00640000001</v>
      </c>
    </row>
    <row r="141" spans="1:10" ht="14.25" customHeight="1">
      <c r="A141" s="69" t="str">
        <f t="shared" ref="A141:A143" si="92">CONCATENATE(B141,"-",C141)</f>
        <v>2057-Klamath County SD</v>
      </c>
      <c r="B141" s="124">
        <v>2057</v>
      </c>
      <c r="C141" s="125" t="s">
        <v>506</v>
      </c>
      <c r="D141" s="124"/>
      <c r="E141" s="117">
        <v>5770480.4451998807</v>
      </c>
      <c r="F141" s="117">
        <f t="shared" ref="F141:F143" si="93">E141</f>
        <v>5770480.4451998807</v>
      </c>
      <c r="G141" s="117"/>
      <c r="H141" s="117">
        <v>6006010.2592896717</v>
      </c>
      <c r="I141" s="117">
        <f t="shared" ref="I141:I143" si="94">H141</f>
        <v>6006010.2592896717</v>
      </c>
      <c r="J141" s="117"/>
    </row>
    <row r="142" spans="1:10" ht="14.25" customHeight="1">
      <c r="A142" s="69" t="str">
        <f t="shared" si="92"/>
        <v>2059-Lake County SD 7</v>
      </c>
      <c r="B142" s="124">
        <v>2059</v>
      </c>
      <c r="C142" s="125" t="s">
        <v>510</v>
      </c>
      <c r="D142" s="124"/>
      <c r="E142" s="117">
        <v>655449.32893249998</v>
      </c>
      <c r="F142" s="117">
        <f t="shared" si="93"/>
        <v>655449.32893249998</v>
      </c>
      <c r="G142" s="117"/>
      <c r="H142" s="117">
        <v>682202.36276647949</v>
      </c>
      <c r="I142" s="117">
        <f t="shared" si="94"/>
        <v>682202.36276647949</v>
      </c>
      <c r="J142" s="117"/>
    </row>
    <row r="143" spans="1:10" ht="14.25" customHeight="1">
      <c r="A143" s="69" t="str">
        <f t="shared" si="92"/>
        <v>2060-Paisley SD 11</v>
      </c>
      <c r="B143" s="124">
        <v>2060</v>
      </c>
      <c r="C143" s="125" t="s">
        <v>590</v>
      </c>
      <c r="D143" s="124"/>
      <c r="E143" s="117">
        <v>91475.120801520738</v>
      </c>
      <c r="F143" s="117">
        <f t="shared" si="93"/>
        <v>91475.120801520738</v>
      </c>
      <c r="G143" s="117"/>
      <c r="H143" s="117">
        <v>95208.799201582791</v>
      </c>
      <c r="I143" s="117">
        <f t="shared" si="94"/>
        <v>95208.799201582791</v>
      </c>
      <c r="J143" s="117"/>
    </row>
    <row r="144" spans="1:10" ht="14.25" customHeight="1">
      <c r="A144" s="69" t="str">
        <f>CONCATENATE(B144,"-",D144)</f>
        <v>3360-Paisley School</v>
      </c>
      <c r="B144" s="124">
        <v>3360</v>
      </c>
      <c r="C144" s="125"/>
      <c r="D144" s="124" t="s">
        <v>589</v>
      </c>
      <c r="E144" s="117">
        <v>0</v>
      </c>
      <c r="F144" s="117"/>
      <c r="G144" s="117"/>
      <c r="H144" s="117">
        <v>0</v>
      </c>
      <c r="I144" s="117"/>
      <c r="J144" s="117"/>
    </row>
    <row r="145" spans="1:10" ht="14.25" customHeight="1">
      <c r="A145" s="69" t="str">
        <f t="shared" ref="A145:A149" si="95">CONCATENATE(B145,"-",C145)</f>
        <v>2061-North Lake SD 14</v>
      </c>
      <c r="B145" s="124">
        <v>2061</v>
      </c>
      <c r="C145" s="125" t="s">
        <v>566</v>
      </c>
      <c r="D145" s="124"/>
      <c r="E145" s="117">
        <v>285722.95111498324</v>
      </c>
      <c r="F145" s="117">
        <f t="shared" ref="F145:F148" si="96">E145</f>
        <v>285722.95111498324</v>
      </c>
      <c r="G145" s="117"/>
      <c r="H145" s="117">
        <v>297385.11238498252</v>
      </c>
      <c r="I145" s="117">
        <f t="shared" ref="I145:I148" si="97">H145</f>
        <v>297385.11238498252</v>
      </c>
      <c r="J145" s="117"/>
    </row>
    <row r="146" spans="1:10" ht="14.25" customHeight="1">
      <c r="A146" s="69" t="str">
        <f t="shared" si="95"/>
        <v>2062-Plush SD 18</v>
      </c>
      <c r="B146" s="124">
        <v>2062</v>
      </c>
      <c r="C146" s="125" t="s">
        <v>603</v>
      </c>
      <c r="D146" s="124"/>
      <c r="E146" s="117">
        <v>32328.432197548449</v>
      </c>
      <c r="F146" s="117">
        <f t="shared" si="96"/>
        <v>32328.432197548449</v>
      </c>
      <c r="G146" s="117"/>
      <c r="H146" s="117">
        <v>33647.960042346342</v>
      </c>
      <c r="I146" s="117">
        <f t="shared" si="97"/>
        <v>33647.960042346342</v>
      </c>
      <c r="J146" s="117"/>
    </row>
    <row r="147" spans="1:10" ht="14.25" customHeight="1">
      <c r="A147" s="69" t="str">
        <f t="shared" si="95"/>
        <v>2063-Adel SD 21</v>
      </c>
      <c r="B147" s="124">
        <v>2063</v>
      </c>
      <c r="C147" s="125" t="s">
        <v>352</v>
      </c>
      <c r="D147" s="124"/>
      <c r="E147" s="117">
        <v>32328.432197548449</v>
      </c>
      <c r="F147" s="117">
        <f t="shared" si="96"/>
        <v>32328.432197548449</v>
      </c>
      <c r="G147" s="117"/>
      <c r="H147" s="117">
        <v>33647.960042346342</v>
      </c>
      <c r="I147" s="117">
        <f t="shared" si="97"/>
        <v>33647.960042346342</v>
      </c>
      <c r="J147" s="117"/>
    </row>
    <row r="148" spans="1:10" ht="14.25" customHeight="1">
      <c r="A148" s="69" t="str">
        <f t="shared" si="95"/>
        <v>2081-Pleasant Hill SD 1</v>
      </c>
      <c r="B148" s="124">
        <v>2081</v>
      </c>
      <c r="C148" s="125" t="s">
        <v>602</v>
      </c>
      <c r="D148" s="124"/>
      <c r="E148" s="117">
        <v>771801.23146054416</v>
      </c>
      <c r="F148" s="117">
        <f t="shared" si="96"/>
        <v>771801.23146054416</v>
      </c>
      <c r="G148" s="117"/>
      <c r="H148" s="117">
        <v>803303.32254056633</v>
      </c>
      <c r="I148" s="117">
        <f t="shared" si="97"/>
        <v>803303.32254056633</v>
      </c>
      <c r="J148" s="117"/>
    </row>
    <row r="149" spans="1:10" ht="14.25" customHeight="1">
      <c r="A149" s="69" t="str">
        <f t="shared" si="95"/>
        <v>2082-Eugene SD 4J</v>
      </c>
      <c r="B149" s="124">
        <v>2082</v>
      </c>
      <c r="C149" s="125" t="s">
        <v>447</v>
      </c>
      <c r="D149" s="124"/>
      <c r="E149" s="117">
        <v>12670595.710011585</v>
      </c>
      <c r="F149" s="117">
        <f>E149-G150-G151-G152-G153-G154</f>
        <v>12125538.816436585</v>
      </c>
      <c r="G149" s="117"/>
      <c r="H149" s="117">
        <v>13187762.881848792</v>
      </c>
      <c r="I149" s="117">
        <f>H149-J150-J151-J152-J153-J154</f>
        <v>12620459.284248792</v>
      </c>
      <c r="J149" s="117"/>
    </row>
    <row r="150" spans="1:10" ht="14.25" customHeight="1">
      <c r="A150" s="69" t="str">
        <f t="shared" ref="A150:A154" si="98">CONCATENATE(B150,"-",D150)</f>
        <v>507-Coburg Community Charter School</v>
      </c>
      <c r="B150" s="124">
        <v>507</v>
      </c>
      <c r="C150" s="125"/>
      <c r="D150" s="124" t="s">
        <v>405</v>
      </c>
      <c r="E150" s="117">
        <v>146396.37940000001</v>
      </c>
      <c r="F150" s="117">
        <f t="shared" ref="F150:F154" si="99">G150</f>
        <v>146396.37940000001</v>
      </c>
      <c r="G150" s="117">
        <f t="shared" ref="G150:G154" si="100">E150</f>
        <v>146396.37940000001</v>
      </c>
      <c r="H150" s="117">
        <v>152371.60320000001</v>
      </c>
      <c r="I150" s="117">
        <f t="shared" ref="I150:I154" si="101">J150</f>
        <v>152371.60320000001</v>
      </c>
      <c r="J150" s="117">
        <f t="shared" ref="J150:J154" si="102">H150</f>
        <v>152371.60320000001</v>
      </c>
    </row>
    <row r="151" spans="1:10" ht="14.25" customHeight="1">
      <c r="A151" s="69" t="str">
        <f t="shared" si="98"/>
        <v>1861-Twin Rivers Charter School</v>
      </c>
      <c r="B151" s="124">
        <v>1861</v>
      </c>
      <c r="C151" s="125"/>
      <c r="D151" s="124" t="s">
        <v>684</v>
      </c>
      <c r="E151" s="117">
        <v>29189.402650000004</v>
      </c>
      <c r="F151" s="117">
        <f t="shared" si="99"/>
        <v>29189.402650000004</v>
      </c>
      <c r="G151" s="117">
        <f t="shared" si="100"/>
        <v>29189.402650000004</v>
      </c>
      <c r="H151" s="117">
        <v>30380.779200000004</v>
      </c>
      <c r="I151" s="117">
        <f t="shared" si="101"/>
        <v>30380.779200000004</v>
      </c>
      <c r="J151" s="117">
        <f t="shared" si="102"/>
        <v>30380.779200000004</v>
      </c>
    </row>
    <row r="152" spans="1:10" ht="14.25" customHeight="1">
      <c r="A152" s="69" t="str">
        <f t="shared" si="98"/>
        <v>3229-Village School</v>
      </c>
      <c r="B152" s="124">
        <v>3229</v>
      </c>
      <c r="C152" s="125"/>
      <c r="D152" s="124" t="s">
        <v>691</v>
      </c>
      <c r="E152" s="117">
        <v>149436.87482500001</v>
      </c>
      <c r="F152" s="117">
        <f t="shared" si="99"/>
        <v>149436.87482500001</v>
      </c>
      <c r="G152" s="117">
        <f t="shared" si="100"/>
        <v>149436.87482500001</v>
      </c>
      <c r="H152" s="117">
        <v>155536.19760000001</v>
      </c>
      <c r="I152" s="117">
        <f t="shared" si="101"/>
        <v>155536.19760000001</v>
      </c>
      <c r="J152" s="117">
        <f t="shared" si="102"/>
        <v>155536.19760000001</v>
      </c>
    </row>
    <row r="153" spans="1:10" ht="14.25" customHeight="1">
      <c r="A153" s="69" t="str">
        <f t="shared" si="98"/>
        <v>3233-Ridgeline Montessori</v>
      </c>
      <c r="B153" s="124">
        <v>3233</v>
      </c>
      <c r="C153" s="125"/>
      <c r="D153" s="124" t="s">
        <v>622</v>
      </c>
      <c r="E153" s="117">
        <v>155755.48015000002</v>
      </c>
      <c r="F153" s="117">
        <f t="shared" si="99"/>
        <v>155755.48015000002</v>
      </c>
      <c r="G153" s="117">
        <f t="shared" si="100"/>
        <v>155755.48015000002</v>
      </c>
      <c r="H153" s="117">
        <v>162112.6992</v>
      </c>
      <c r="I153" s="117">
        <f t="shared" si="101"/>
        <v>162112.6992</v>
      </c>
      <c r="J153" s="117">
        <f t="shared" si="102"/>
        <v>162112.6992</v>
      </c>
    </row>
    <row r="154" spans="1:10" ht="14.25" customHeight="1">
      <c r="A154" s="69" t="str">
        <f t="shared" si="98"/>
        <v>4041-Network Charter School</v>
      </c>
      <c r="B154" s="124">
        <v>4041</v>
      </c>
      <c r="C154" s="125"/>
      <c r="D154" s="124" t="s">
        <v>556</v>
      </c>
      <c r="E154" s="117">
        <v>64278.756550000006</v>
      </c>
      <c r="F154" s="117">
        <f t="shared" si="99"/>
        <v>64278.756550000006</v>
      </c>
      <c r="G154" s="117">
        <f t="shared" si="100"/>
        <v>64278.756550000006</v>
      </c>
      <c r="H154" s="117">
        <v>66902.318400000004</v>
      </c>
      <c r="I154" s="117">
        <f t="shared" si="101"/>
        <v>66902.318400000004</v>
      </c>
      <c r="J154" s="117">
        <f t="shared" si="102"/>
        <v>66902.318400000004</v>
      </c>
    </row>
    <row r="155" spans="1:10" ht="14.25" customHeight="1">
      <c r="A155" s="69" t="str">
        <f>CONCATENATE(B155,"-",C155)</f>
        <v>2083-Springfield SD 19</v>
      </c>
      <c r="B155" s="124">
        <v>2083</v>
      </c>
      <c r="C155" s="125" t="s">
        <v>657</v>
      </c>
      <c r="D155" s="124"/>
      <c r="E155" s="117">
        <v>7853297.7513911678</v>
      </c>
      <c r="F155" s="117">
        <f>E155-G156</f>
        <v>7711858.9474661676</v>
      </c>
      <c r="G155" s="117"/>
      <c r="H155" s="117">
        <v>8173840.5167540712</v>
      </c>
      <c r="I155" s="117">
        <f>H155-J156</f>
        <v>8026628.8343540709</v>
      </c>
      <c r="J155" s="117"/>
    </row>
    <row r="156" spans="1:10" ht="14.25" customHeight="1">
      <c r="A156" s="69" t="str">
        <f>CONCATENATE(B156,"-",D156)</f>
        <v>4058-Willamette Leadership Academy</v>
      </c>
      <c r="B156" s="124">
        <v>4058</v>
      </c>
      <c r="C156" s="125"/>
      <c r="D156" s="124" t="s">
        <v>697</v>
      </c>
      <c r="E156" s="117">
        <v>141438.80392500001</v>
      </c>
      <c r="F156" s="117">
        <f>G156</f>
        <v>141438.80392500001</v>
      </c>
      <c r="G156" s="117">
        <f>E156</f>
        <v>141438.80392500001</v>
      </c>
      <c r="H156" s="117">
        <v>147211.68240000002</v>
      </c>
      <c r="I156" s="117">
        <f>J156</f>
        <v>147211.68240000002</v>
      </c>
      <c r="J156" s="117">
        <f>H156</f>
        <v>147211.68240000002</v>
      </c>
    </row>
    <row r="157" spans="1:10" ht="14.25" customHeight="1">
      <c r="A157" s="69" t="str">
        <f>CONCATENATE(B157,"-",C157)</f>
        <v>2084-Fern Ridge SD 28J</v>
      </c>
      <c r="B157" s="124">
        <v>2084</v>
      </c>
      <c r="C157" s="125" t="s">
        <v>449</v>
      </c>
      <c r="D157" s="124"/>
      <c r="E157" s="117">
        <v>1061440.9088267619</v>
      </c>
      <c r="F157" s="117">
        <f>E157</f>
        <v>1061440.9088267619</v>
      </c>
      <c r="G157" s="117"/>
      <c r="H157" s="117">
        <v>1104765.0275543847</v>
      </c>
      <c r="I157" s="117">
        <f>H157</f>
        <v>1104765.0275543847</v>
      </c>
      <c r="J157" s="117"/>
    </row>
    <row r="158" spans="1:10" ht="14.25" customHeight="1">
      <c r="A158" s="69" t="str">
        <f>CONCATENATE(B158,"-",D158)</f>
        <v>4045-West Lane Charter School</v>
      </c>
      <c r="B158" s="124">
        <v>4045</v>
      </c>
      <c r="C158" s="125"/>
      <c r="D158" s="124" t="s">
        <v>694</v>
      </c>
      <c r="E158" s="117">
        <v>0</v>
      </c>
      <c r="F158" s="117"/>
      <c r="G158" s="117"/>
      <c r="H158" s="117">
        <v>0</v>
      </c>
      <c r="I158" s="117"/>
      <c r="J158" s="117"/>
    </row>
    <row r="159" spans="1:10" ht="14.25" customHeight="1">
      <c r="A159" s="69" t="str">
        <f t="shared" ref="A159:A161" si="103">CONCATENATE(B159,"-",C159)</f>
        <v>2085-Mapleton SD 32</v>
      </c>
      <c r="B159" s="124">
        <v>2085</v>
      </c>
      <c r="C159" s="125" t="s">
        <v>528</v>
      </c>
      <c r="D159" s="124"/>
      <c r="E159" s="117">
        <v>185161.67732323828</v>
      </c>
      <c r="F159" s="117">
        <f t="shared" ref="F159:F160" si="104">E159</f>
        <v>185161.67732323828</v>
      </c>
      <c r="G159" s="117"/>
      <c r="H159" s="117">
        <v>192719.29680581944</v>
      </c>
      <c r="I159" s="117">
        <f t="shared" ref="I159:I160" si="105">H159</f>
        <v>192719.29680581944</v>
      </c>
      <c r="J159" s="117"/>
    </row>
    <row r="160" spans="1:10" ht="14.25" customHeight="1">
      <c r="A160" s="69" t="str">
        <f t="shared" si="103"/>
        <v>2086-Creswell SD 40</v>
      </c>
      <c r="B160" s="124">
        <v>2086</v>
      </c>
      <c r="C160" s="125" t="s">
        <v>417</v>
      </c>
      <c r="D160" s="124"/>
      <c r="E160" s="117">
        <v>905183.55809966393</v>
      </c>
      <c r="F160" s="117">
        <f t="shared" si="104"/>
        <v>905183.55809966393</v>
      </c>
      <c r="G160" s="117"/>
      <c r="H160" s="117">
        <v>942129.82577720121</v>
      </c>
      <c r="I160" s="117">
        <f t="shared" si="105"/>
        <v>942129.82577720121</v>
      </c>
      <c r="J160" s="117"/>
    </row>
    <row r="161" spans="1:10" ht="14.25" customHeight="1">
      <c r="A161" s="69" t="str">
        <f t="shared" si="103"/>
        <v>2087-South Lane SD 45J3</v>
      </c>
      <c r="B161" s="124">
        <v>2087</v>
      </c>
      <c r="C161" s="125" t="s">
        <v>652</v>
      </c>
      <c r="D161" s="124"/>
      <c r="E161" s="117">
        <v>2275111.0882553537</v>
      </c>
      <c r="F161" s="117">
        <f>E161-G162-G163</f>
        <v>2012267.4518553535</v>
      </c>
      <c r="G161" s="117"/>
      <c r="H161" s="117">
        <v>2367972.7653270005</v>
      </c>
      <c r="I161" s="117">
        <f>H161-J162-J163</f>
        <v>2094401.0661270004</v>
      </c>
      <c r="J161" s="117"/>
    </row>
    <row r="162" spans="1:10" ht="14.25" customHeight="1">
      <c r="A162" s="69" t="str">
        <f t="shared" ref="A162:A163" si="106">CONCATENATE(B162,"-",D162)</f>
        <v>4395-Childs Way Charter School</v>
      </c>
      <c r="B162" s="124">
        <v>4395</v>
      </c>
      <c r="C162" s="125"/>
      <c r="D162" s="124" t="s">
        <v>399</v>
      </c>
      <c r="E162" s="117">
        <v>41750.641325000004</v>
      </c>
      <c r="F162" s="117">
        <f t="shared" ref="F162:F163" si="107">G162</f>
        <v>41750.641325000004</v>
      </c>
      <c r="G162" s="117">
        <f t="shared" ref="G162:G163" si="108">E162</f>
        <v>41750.641325000004</v>
      </c>
      <c r="H162" s="117">
        <v>43454.709600000009</v>
      </c>
      <c r="I162" s="117">
        <f t="shared" ref="I162:I163" si="109">J162</f>
        <v>43454.709600000009</v>
      </c>
      <c r="J162" s="117">
        <f t="shared" ref="J162:J163" si="110">H162</f>
        <v>43454.709600000009</v>
      </c>
    </row>
    <row r="163" spans="1:10" ht="14.25" customHeight="1">
      <c r="A163" s="69" t="str">
        <f t="shared" si="106"/>
        <v>4555-Academy for Character Education</v>
      </c>
      <c r="B163" s="124">
        <v>4555</v>
      </c>
      <c r="C163" s="125"/>
      <c r="D163" s="124" t="s">
        <v>351</v>
      </c>
      <c r="E163" s="117">
        <v>221092.99507500001</v>
      </c>
      <c r="F163" s="117">
        <f t="shared" si="107"/>
        <v>221092.99507500001</v>
      </c>
      <c r="G163" s="117">
        <f t="shared" si="108"/>
        <v>221092.99507500001</v>
      </c>
      <c r="H163" s="117">
        <v>230116.9896</v>
      </c>
      <c r="I163" s="117">
        <f t="shared" si="109"/>
        <v>230116.9896</v>
      </c>
      <c r="J163" s="117">
        <f t="shared" si="110"/>
        <v>230116.9896</v>
      </c>
    </row>
    <row r="164" spans="1:10" ht="14.25" customHeight="1">
      <c r="A164" s="69" t="str">
        <f t="shared" ref="A164:A166" si="111">CONCATENATE(B164,"-",C164)</f>
        <v>2088-Bethel SD 52</v>
      </c>
      <c r="B164" s="124">
        <v>2088</v>
      </c>
      <c r="C164" s="125" t="s">
        <v>380</v>
      </c>
      <c r="D164" s="124"/>
      <c r="E164" s="117">
        <v>4260417.6961739194</v>
      </c>
      <c r="F164" s="117">
        <f t="shared" ref="F164:F165" si="112">E164</f>
        <v>4260417.6961739194</v>
      </c>
      <c r="G164" s="117"/>
      <c r="H164" s="117">
        <v>4434312.296017752</v>
      </c>
      <c r="I164" s="117">
        <f t="shared" ref="I164:I165" si="113">H164</f>
        <v>4434312.296017752</v>
      </c>
      <c r="J164" s="117"/>
    </row>
    <row r="165" spans="1:10" ht="14.25" customHeight="1">
      <c r="A165" s="69" t="str">
        <f t="shared" si="111"/>
        <v>2089-Crow-Applegate-Lorane SD 66</v>
      </c>
      <c r="B165" s="124">
        <v>2089</v>
      </c>
      <c r="C165" s="125" t="s">
        <v>419</v>
      </c>
      <c r="D165" s="124"/>
      <c r="E165" s="117">
        <v>261535.40005655706</v>
      </c>
      <c r="F165" s="117">
        <f t="shared" si="112"/>
        <v>261535.40005655706</v>
      </c>
      <c r="G165" s="117"/>
      <c r="H165" s="117">
        <v>272210.31434457976</v>
      </c>
      <c r="I165" s="117">
        <f t="shared" si="113"/>
        <v>272210.31434457976</v>
      </c>
      <c r="J165" s="117"/>
    </row>
    <row r="166" spans="1:10" ht="14.25" customHeight="1">
      <c r="A166" s="69" t="str">
        <f t="shared" si="111"/>
        <v>2090-McKenzie SD 68</v>
      </c>
      <c r="B166" s="124">
        <v>2090</v>
      </c>
      <c r="C166" s="125" t="s">
        <v>531</v>
      </c>
      <c r="D166" s="124"/>
      <c r="E166" s="117">
        <v>228731.22265078951</v>
      </c>
      <c r="F166" s="117">
        <f>E166-G167</f>
        <v>36617.494975789508</v>
      </c>
      <c r="G166" s="117"/>
      <c r="H166" s="117">
        <v>238067.19092225027</v>
      </c>
      <c r="I166" s="117">
        <f>H166-J167</f>
        <v>38112.268522250262</v>
      </c>
      <c r="J166" s="117"/>
    </row>
    <row r="167" spans="1:10" ht="14.25" customHeight="1">
      <c r="A167" s="69" t="str">
        <f>CONCATENATE(B167,"-",D167)</f>
        <v>594-McKenzie River Community School</v>
      </c>
      <c r="B167" s="124">
        <v>594</v>
      </c>
      <c r="C167" s="125"/>
      <c r="D167" s="124" t="s">
        <v>530</v>
      </c>
      <c r="E167" s="117">
        <v>192113.727675</v>
      </c>
      <c r="F167" s="117">
        <f>G167</f>
        <v>192113.727675</v>
      </c>
      <c r="G167" s="117">
        <f>E167</f>
        <v>192113.727675</v>
      </c>
      <c r="H167" s="117">
        <v>199954.92240000001</v>
      </c>
      <c r="I167" s="117">
        <f>J167</f>
        <v>199954.92240000001</v>
      </c>
      <c r="J167" s="117">
        <f>H167</f>
        <v>199954.92240000001</v>
      </c>
    </row>
    <row r="168" spans="1:10" ht="14.25" customHeight="1">
      <c r="A168" s="69" t="str">
        <f t="shared" ref="A168:A169" si="114">CONCATENATE(B168,"-",C168)</f>
        <v>2091-Junction City SD 69</v>
      </c>
      <c r="B168" s="124">
        <v>2091</v>
      </c>
      <c r="C168" s="125" t="s">
        <v>498</v>
      </c>
      <c r="D168" s="124"/>
      <c r="E168" s="117">
        <v>1248552.6298033837</v>
      </c>
      <c r="F168" s="117">
        <f>E168</f>
        <v>1248552.6298033837</v>
      </c>
      <c r="G168" s="117"/>
      <c r="H168" s="117">
        <v>1299513.9616320929</v>
      </c>
      <c r="I168" s="117">
        <f>H168</f>
        <v>1299513.9616320929</v>
      </c>
      <c r="J168" s="117"/>
    </row>
    <row r="169" spans="1:10" ht="14.25" customHeight="1">
      <c r="A169" s="69" t="str">
        <f t="shared" si="114"/>
        <v>2092-Lowell SD 71</v>
      </c>
      <c r="B169" s="124">
        <v>2092</v>
      </c>
      <c r="C169" s="125" t="s">
        <v>524</v>
      </c>
      <c r="D169" s="124"/>
      <c r="E169" s="117">
        <v>992615.41503674723</v>
      </c>
      <c r="F169" s="117">
        <f>E169-G170-G171</f>
        <v>493123.92578674713</v>
      </c>
      <c r="G169" s="117"/>
      <c r="H169" s="117">
        <v>1033130.3299362062</v>
      </c>
      <c r="I169" s="117">
        <f>H169-J170-J171</f>
        <v>513251.90593620623</v>
      </c>
      <c r="J169" s="117"/>
    </row>
    <row r="170" spans="1:10" ht="14.25" customHeight="1">
      <c r="A170" s="69" t="str">
        <f t="shared" ref="A170:A171" si="115">CONCATENATE(B170,"-",D170)</f>
        <v>5252-Mountain View Academy</v>
      </c>
      <c r="B170" s="124">
        <v>5252</v>
      </c>
      <c r="C170" s="125"/>
      <c r="D170" s="124" t="s">
        <v>547</v>
      </c>
      <c r="E170" s="117">
        <v>92831.287750000003</v>
      </c>
      <c r="F170" s="117">
        <f t="shared" ref="F170:F171" si="116">G170</f>
        <v>92831.287750000003</v>
      </c>
      <c r="G170" s="117">
        <f t="shared" ref="G170:G171" si="117">E170</f>
        <v>92831.287750000003</v>
      </c>
      <c r="H170" s="117">
        <v>96620.232000000004</v>
      </c>
      <c r="I170" s="117">
        <f t="shared" ref="I170:I171" si="118">J170</f>
        <v>96620.232000000004</v>
      </c>
      <c r="J170" s="117">
        <f t="shared" ref="J170:J171" si="119">H170</f>
        <v>96620.232000000004</v>
      </c>
    </row>
    <row r="171" spans="1:10" ht="14.25" customHeight="1">
      <c r="A171" s="69" t="str">
        <f t="shared" si="115"/>
        <v>5349-Bridge Charter Academy</v>
      </c>
      <c r="B171" s="124">
        <v>5349</v>
      </c>
      <c r="C171" s="125"/>
      <c r="D171" s="124" t="s">
        <v>383</v>
      </c>
      <c r="E171" s="117">
        <v>406660.20150000008</v>
      </c>
      <c r="F171" s="117">
        <f t="shared" si="116"/>
        <v>406660.20150000008</v>
      </c>
      <c r="G171" s="117">
        <f t="shared" si="117"/>
        <v>406660.20150000008</v>
      </c>
      <c r="H171" s="117">
        <v>423258.19200000004</v>
      </c>
      <c r="I171" s="117">
        <f t="shared" si="118"/>
        <v>423258.19200000004</v>
      </c>
      <c r="J171" s="117">
        <f t="shared" si="119"/>
        <v>423258.19200000004</v>
      </c>
    </row>
    <row r="172" spans="1:10" ht="14.25" customHeight="1">
      <c r="A172" s="69" t="str">
        <f t="shared" ref="A172:A173" si="120">CONCATENATE(B172,"-",C172)</f>
        <v>2093-Oakridge SD 76</v>
      </c>
      <c r="B172" s="124">
        <v>2093</v>
      </c>
      <c r="C172" s="125" t="s">
        <v>574</v>
      </c>
      <c r="D172" s="124"/>
      <c r="E172" s="117">
        <v>494858.5532166863</v>
      </c>
      <c r="F172" s="117">
        <f t="shared" ref="F172:F173" si="121">E172</f>
        <v>494858.5532166863</v>
      </c>
      <c r="G172" s="117"/>
      <c r="H172" s="117">
        <v>515056.8615112449</v>
      </c>
      <c r="I172" s="117">
        <f t="shared" ref="I172:I173" si="122">H172</f>
        <v>515056.8615112449</v>
      </c>
      <c r="J172" s="117"/>
    </row>
    <row r="173" spans="1:10" ht="14.25" customHeight="1">
      <c r="A173" s="69" t="str">
        <f t="shared" si="120"/>
        <v>2094-Marcola SD 79J</v>
      </c>
      <c r="B173" s="124">
        <v>2094</v>
      </c>
      <c r="C173" s="125" t="s">
        <v>529</v>
      </c>
      <c r="D173" s="124"/>
      <c r="E173" s="117">
        <v>311340.00269908685</v>
      </c>
      <c r="F173" s="117">
        <f t="shared" si="121"/>
        <v>311340.00269908685</v>
      </c>
      <c r="G173" s="117"/>
      <c r="H173" s="117">
        <v>324047.75791129441</v>
      </c>
      <c r="I173" s="117">
        <f t="shared" si="122"/>
        <v>324047.75791129441</v>
      </c>
      <c r="J173" s="117"/>
    </row>
    <row r="174" spans="1:10" ht="14.25" customHeight="1">
      <c r="A174" s="69" t="str">
        <f>CONCATENATE(B174,"-",D174)</f>
        <v>5444-TEACH-NW</v>
      </c>
      <c r="B174" s="124">
        <v>5444</v>
      </c>
      <c r="C174" s="125"/>
      <c r="D174" s="124" t="s">
        <v>670</v>
      </c>
      <c r="E174" s="117">
        <v>0</v>
      </c>
      <c r="F174" s="117"/>
      <c r="G174" s="117"/>
      <c r="H174" s="117">
        <v>0</v>
      </c>
      <c r="I174" s="117"/>
      <c r="J174" s="117"/>
    </row>
    <row r="175" spans="1:10" ht="14.25" customHeight="1">
      <c r="A175" s="69" t="str">
        <f>CONCATENATE(B175,"-",C175)</f>
        <v>2095-Blachly SD 90</v>
      </c>
      <c r="B175" s="124">
        <v>2095</v>
      </c>
      <c r="C175" s="125" t="s">
        <v>381</v>
      </c>
      <c r="D175" s="124"/>
      <c r="E175" s="117">
        <v>342060.67539582058</v>
      </c>
      <c r="F175" s="117">
        <f>E175-G176</f>
        <v>30135.910295820562</v>
      </c>
      <c r="G175" s="117"/>
      <c r="H175" s="117">
        <v>356022.33561605815</v>
      </c>
      <c r="I175" s="117">
        <f>H175-J176</f>
        <v>31366.242816058104</v>
      </c>
      <c r="J175" s="117"/>
    </row>
    <row r="176" spans="1:10" ht="14.25" customHeight="1">
      <c r="A176" s="69" t="str">
        <f>CONCATENATE(B176,"-",D176)</f>
        <v>3401-Triangle Lake Charter School</v>
      </c>
      <c r="B176" s="124">
        <v>3401</v>
      </c>
      <c r="C176" s="125"/>
      <c r="D176" s="124" t="s">
        <v>682</v>
      </c>
      <c r="E176" s="117">
        <v>311924.76510000002</v>
      </c>
      <c r="F176" s="117">
        <f>G176</f>
        <v>311924.76510000002</v>
      </c>
      <c r="G176" s="117">
        <f>E176</f>
        <v>311924.76510000002</v>
      </c>
      <c r="H176" s="117">
        <v>324656.09280000004</v>
      </c>
      <c r="I176" s="117">
        <f>J176</f>
        <v>324656.09280000004</v>
      </c>
      <c r="J176" s="117">
        <f>H176</f>
        <v>324656.09280000004</v>
      </c>
    </row>
    <row r="177" spans="1:10" ht="14.25" customHeight="1">
      <c r="A177" s="69" t="str">
        <f t="shared" ref="A177:A178" si="123">CONCATENATE(B177,"-",C177)</f>
        <v>2096-Siuslaw SD 97J</v>
      </c>
      <c r="B177" s="124">
        <v>2096</v>
      </c>
      <c r="C177" s="125" t="s">
        <v>649</v>
      </c>
      <c r="D177" s="124"/>
      <c r="E177" s="117">
        <v>979664.38647095172</v>
      </c>
      <c r="F177" s="117">
        <f>E177</f>
        <v>979664.38647095172</v>
      </c>
      <c r="G177" s="117"/>
      <c r="H177" s="117">
        <v>1019650.6879595619</v>
      </c>
      <c r="I177" s="117">
        <f>H177</f>
        <v>1019650.6879595619</v>
      </c>
      <c r="J177" s="117"/>
    </row>
    <row r="178" spans="1:10" ht="14.25" customHeight="1">
      <c r="A178" s="69" t="str">
        <f t="shared" si="123"/>
        <v>2097-Lincoln County SD</v>
      </c>
      <c r="B178" s="124">
        <v>2097</v>
      </c>
      <c r="C178" s="125" t="s">
        <v>520</v>
      </c>
      <c r="D178" s="124"/>
      <c r="E178" s="117">
        <v>4431744.485595081</v>
      </c>
      <c r="F178" s="117">
        <f>E178-G179-G180-G181</f>
        <v>4000475.829895081</v>
      </c>
      <c r="G178" s="117"/>
      <c r="H178" s="117">
        <v>4612632.0156193702</v>
      </c>
      <c r="I178" s="117">
        <f>H178-J179-J180-J181</f>
        <v>4163760.9660193706</v>
      </c>
      <c r="J178" s="117"/>
    </row>
    <row r="179" spans="1:10" ht="14.25" customHeight="1">
      <c r="A179" s="69" t="str">
        <f t="shared" ref="A179:A181" si="124">CONCATENATE(B179,"-",D179)</f>
        <v>3240-Lincoln City Career Technical High School</v>
      </c>
      <c r="B179" s="124">
        <v>3240</v>
      </c>
      <c r="C179" s="125"/>
      <c r="D179" s="124" t="s">
        <v>518</v>
      </c>
      <c r="E179" s="117">
        <v>24372.456150000002</v>
      </c>
      <c r="F179" s="117">
        <f t="shared" ref="F179:F181" si="125">G179</f>
        <v>24372.456150000002</v>
      </c>
      <c r="G179" s="117">
        <f t="shared" ref="G179:G181" si="126">E179</f>
        <v>24372.456150000002</v>
      </c>
      <c r="H179" s="117">
        <v>25367.227200000001</v>
      </c>
      <c r="I179" s="117">
        <f t="shared" ref="I179:I181" si="127">J179</f>
        <v>25367.227200000001</v>
      </c>
      <c r="J179" s="117">
        <f t="shared" ref="J179:J181" si="128">H179</f>
        <v>25367.227200000001</v>
      </c>
    </row>
    <row r="180" spans="1:10" ht="14.25" customHeight="1">
      <c r="A180" s="69" t="str">
        <f t="shared" si="124"/>
        <v>3361-Eddyville Charter School</v>
      </c>
      <c r="B180" s="124">
        <v>3361</v>
      </c>
      <c r="C180" s="125"/>
      <c r="D180" s="124" t="s">
        <v>440</v>
      </c>
      <c r="E180" s="117">
        <v>228148.69020000004</v>
      </c>
      <c r="F180" s="117">
        <f t="shared" si="125"/>
        <v>228148.69020000004</v>
      </c>
      <c r="G180" s="117">
        <f t="shared" si="126"/>
        <v>228148.69020000004</v>
      </c>
      <c r="H180" s="117">
        <v>237460.66560000001</v>
      </c>
      <c r="I180" s="117">
        <f t="shared" si="127"/>
        <v>237460.66560000001</v>
      </c>
      <c r="J180" s="117">
        <f t="shared" si="128"/>
        <v>237460.66560000001</v>
      </c>
    </row>
    <row r="181" spans="1:10" ht="14.25" customHeight="1">
      <c r="A181" s="69" t="str">
        <f t="shared" si="124"/>
        <v>4038-Siletz Valley Schools</v>
      </c>
      <c r="B181" s="124">
        <v>4038</v>
      </c>
      <c r="C181" s="125"/>
      <c r="D181" s="124" t="s">
        <v>645</v>
      </c>
      <c r="E181" s="117">
        <v>178747.50935000001</v>
      </c>
      <c r="F181" s="117">
        <f t="shared" si="125"/>
        <v>178747.50935000001</v>
      </c>
      <c r="G181" s="117">
        <f t="shared" si="126"/>
        <v>178747.50935000001</v>
      </c>
      <c r="H181" s="117">
        <v>186043.1568</v>
      </c>
      <c r="I181" s="117">
        <f t="shared" si="127"/>
        <v>186043.1568</v>
      </c>
      <c r="J181" s="117">
        <f t="shared" si="128"/>
        <v>186043.1568</v>
      </c>
    </row>
    <row r="182" spans="1:10" ht="14.25" customHeight="1">
      <c r="A182" s="69" t="str">
        <f t="shared" ref="A182:A184" si="129">CONCATENATE(B182,"-",C182)</f>
        <v>2099-Harrisburg SD 7J</v>
      </c>
      <c r="B182" s="124">
        <v>2099</v>
      </c>
      <c r="C182" s="125" t="s">
        <v>472</v>
      </c>
      <c r="D182" s="124"/>
      <c r="E182" s="117">
        <v>624317.69529490476</v>
      </c>
      <c r="F182" s="117">
        <f t="shared" ref="F182:F183" si="130">E182</f>
        <v>624317.69529490476</v>
      </c>
      <c r="G182" s="117"/>
      <c r="H182" s="117">
        <v>649800.05020490079</v>
      </c>
      <c r="I182" s="117">
        <f t="shared" ref="I182:I183" si="131">H182</f>
        <v>649800.05020490079</v>
      </c>
      <c r="J182" s="117"/>
    </row>
    <row r="183" spans="1:10" ht="14.25" customHeight="1">
      <c r="A183" s="69" t="str">
        <f t="shared" si="129"/>
        <v>2100-Greater Albany Public SD 8J</v>
      </c>
      <c r="B183" s="124">
        <v>2100</v>
      </c>
      <c r="C183" s="125" t="s">
        <v>463</v>
      </c>
      <c r="D183" s="124"/>
      <c r="E183" s="117">
        <v>7062926.421907708</v>
      </c>
      <c r="F183" s="117">
        <f t="shared" si="130"/>
        <v>7062926.421907708</v>
      </c>
      <c r="G183" s="117"/>
      <c r="H183" s="117">
        <v>7351209.1330059804</v>
      </c>
      <c r="I183" s="117">
        <f t="shared" si="131"/>
        <v>7351209.1330059804</v>
      </c>
      <c r="J183" s="117"/>
    </row>
    <row r="184" spans="1:10" ht="14.25" customHeight="1">
      <c r="A184" s="69" t="str">
        <f t="shared" si="129"/>
        <v>2101-Lebanon Community SD 9</v>
      </c>
      <c r="B184" s="124">
        <v>2101</v>
      </c>
      <c r="C184" s="125" t="s">
        <v>515</v>
      </c>
      <c r="D184" s="124"/>
      <c r="E184" s="117">
        <v>3119033.6251348155</v>
      </c>
      <c r="F184" s="117">
        <f>E184-G185</f>
        <v>2905337.3908598153</v>
      </c>
      <c r="G184" s="117"/>
      <c r="H184" s="117">
        <v>3246341.120038277</v>
      </c>
      <c r="I184" s="117">
        <f>H184-J185</f>
        <v>3023922.7928382768</v>
      </c>
      <c r="J184" s="117"/>
    </row>
    <row r="185" spans="1:10" ht="14.25" customHeight="1">
      <c r="A185" s="69" t="str">
        <f>CONCATENATE(B185,"-",D185)</f>
        <v>3505-Sand Ridge Charter School</v>
      </c>
      <c r="B185" s="124">
        <v>3505</v>
      </c>
      <c r="C185" s="125"/>
      <c r="D185" s="124" t="s">
        <v>632</v>
      </c>
      <c r="E185" s="117">
        <v>213696.23427500002</v>
      </c>
      <c r="F185" s="117">
        <f>G185</f>
        <v>213696.23427500002</v>
      </c>
      <c r="G185" s="117">
        <f>E185</f>
        <v>213696.23427500002</v>
      </c>
      <c r="H185" s="117">
        <v>222418.3272</v>
      </c>
      <c r="I185" s="117">
        <f>J185</f>
        <v>222418.3272</v>
      </c>
      <c r="J185" s="117">
        <f>H185</f>
        <v>222418.3272</v>
      </c>
    </row>
    <row r="186" spans="1:10" ht="14.25" customHeight="1">
      <c r="A186" s="69" t="str">
        <f>CONCATENATE(B186,"-",C186)</f>
        <v>2102-Sweet Home SD 55</v>
      </c>
      <c r="B186" s="124">
        <v>2102</v>
      </c>
      <c r="C186" s="125" t="s">
        <v>669</v>
      </c>
      <c r="D186" s="124"/>
      <c r="E186" s="117">
        <v>1712293.1273239979</v>
      </c>
      <c r="F186" s="117">
        <f>E186-G187</f>
        <v>1624988.3966489979</v>
      </c>
      <c r="G186" s="117"/>
      <c r="H186" s="117">
        <v>1782182.6427249771</v>
      </c>
      <c r="I186" s="117">
        <f>H186-J187</f>
        <v>1691314.5363249772</v>
      </c>
      <c r="J186" s="117"/>
    </row>
    <row r="187" spans="1:10" ht="14.25" customHeight="1">
      <c r="A187" s="69" t="str">
        <f>CONCATENATE(B187,"-",D187)</f>
        <v>4484-Sweet Home Charter School</v>
      </c>
      <c r="B187" s="124">
        <v>4484</v>
      </c>
      <c r="C187" s="125"/>
      <c r="D187" s="124" t="s">
        <v>668</v>
      </c>
      <c r="E187" s="117">
        <v>87304.730675000013</v>
      </c>
      <c r="F187" s="117">
        <f>G187</f>
        <v>87304.730675000013</v>
      </c>
      <c r="G187" s="117">
        <f>E187</f>
        <v>87304.730675000013</v>
      </c>
      <c r="H187" s="117">
        <v>90868.106400000004</v>
      </c>
      <c r="I187" s="117">
        <f>J187</f>
        <v>90868.106400000004</v>
      </c>
      <c r="J187" s="117">
        <f>H187</f>
        <v>90868.106400000004</v>
      </c>
    </row>
    <row r="188" spans="1:10" ht="14.25" customHeight="1">
      <c r="A188" s="69" t="str">
        <f>CONCATENATE(B188,"-",C188)</f>
        <v>2103-Scio SD 95</v>
      </c>
      <c r="B188" s="124">
        <v>2103</v>
      </c>
      <c r="C188" s="125" t="s">
        <v>637</v>
      </c>
      <c r="D188" s="124"/>
      <c r="E188" s="117">
        <v>743880.13024015864</v>
      </c>
      <c r="F188" s="117">
        <f>E188-G189</f>
        <v>719979.67019015865</v>
      </c>
      <c r="G188" s="117"/>
      <c r="H188" s="117">
        <v>774242.58453567524</v>
      </c>
      <c r="I188" s="117">
        <f>H188-J189</f>
        <v>749366.61813567521</v>
      </c>
      <c r="J188" s="117"/>
    </row>
    <row r="189" spans="1:10" ht="14.25" customHeight="1">
      <c r="A189" s="69" t="str">
        <f t="shared" ref="A189:A190" si="132">CONCATENATE(B189,"-",D189)</f>
        <v>2994-Lourdes School</v>
      </c>
      <c r="B189" s="124">
        <v>2994</v>
      </c>
      <c r="C189" s="125"/>
      <c r="D189" s="124" t="s">
        <v>523</v>
      </c>
      <c r="E189" s="117">
        <v>23900.460050000005</v>
      </c>
      <c r="F189" s="117">
        <f>G189</f>
        <v>23900.460050000005</v>
      </c>
      <c r="G189" s="117">
        <f>E189</f>
        <v>23900.460050000005</v>
      </c>
      <c r="H189" s="117">
        <v>24875.966400000005</v>
      </c>
      <c r="I189" s="117">
        <f>J189</f>
        <v>24875.966400000005</v>
      </c>
      <c r="J189" s="117">
        <f>H189</f>
        <v>24875.966400000005</v>
      </c>
    </row>
    <row r="190" spans="1:10" ht="14.25" customHeight="1">
      <c r="A190" s="69" t="str">
        <f t="shared" si="132"/>
        <v>5457-Willamette Connections Academy</v>
      </c>
      <c r="B190" s="124">
        <v>5457</v>
      </c>
      <c r="C190" s="125"/>
      <c r="D190" s="124" t="s">
        <v>696</v>
      </c>
      <c r="E190" s="117">
        <v>0</v>
      </c>
      <c r="F190" s="117"/>
      <c r="G190" s="117"/>
      <c r="H190" s="117">
        <v>0</v>
      </c>
      <c r="I190" s="117"/>
      <c r="J190" s="117"/>
    </row>
    <row r="191" spans="1:10" ht="14.25" customHeight="1">
      <c r="A191" s="69" t="str">
        <f>CONCATENATE(B191,"-",C191)</f>
        <v>2104-Santiam Canyon SD 129J</v>
      </c>
      <c r="B191" s="124">
        <v>2104</v>
      </c>
      <c r="C191" s="125" t="s">
        <v>633</v>
      </c>
      <c r="D191" s="124"/>
      <c r="E191" s="117">
        <v>936908.01794692932</v>
      </c>
      <c r="F191" s="117">
        <f>E191</f>
        <v>936908.01794692932</v>
      </c>
      <c r="G191" s="117"/>
      <c r="H191" s="117">
        <v>975149.16153659974</v>
      </c>
      <c r="I191" s="117">
        <f>H191</f>
        <v>975149.16153659974</v>
      </c>
      <c r="J191" s="117"/>
    </row>
    <row r="192" spans="1:10" ht="14.25" customHeight="1">
      <c r="A192" s="69" t="str">
        <f>CONCATENATE(B192,"-",D192)</f>
        <v>4399-Oregon Charter Academy</v>
      </c>
      <c r="B192" s="124">
        <v>4399</v>
      </c>
      <c r="C192" s="125"/>
      <c r="D192" s="124" t="s">
        <v>579</v>
      </c>
      <c r="E192" s="117">
        <v>0</v>
      </c>
      <c r="F192" s="117"/>
      <c r="G192" s="117"/>
      <c r="H192" s="117">
        <v>0</v>
      </c>
      <c r="I192" s="117"/>
      <c r="J192" s="117"/>
    </row>
    <row r="193" spans="1:10" ht="14.25" customHeight="1">
      <c r="A193" s="69" t="str">
        <f t="shared" ref="A193:A195" si="133">CONCATENATE(B193,"-",C193)</f>
        <v>2105-Central Linn SD 552</v>
      </c>
      <c r="B193" s="124">
        <v>2105</v>
      </c>
      <c r="C193" s="125" t="s">
        <v>396</v>
      </c>
      <c r="D193" s="124"/>
      <c r="E193" s="117">
        <v>502063.65555741842</v>
      </c>
      <c r="F193" s="117">
        <f t="shared" ref="F193:F194" si="134">E193</f>
        <v>502063.65555741842</v>
      </c>
      <c r="G193" s="117"/>
      <c r="H193" s="117">
        <v>522556.04966180277</v>
      </c>
      <c r="I193" s="117">
        <f t="shared" ref="I193:I194" si="135">H193</f>
        <v>522556.04966180277</v>
      </c>
      <c r="J193" s="117"/>
    </row>
    <row r="194" spans="1:10" ht="14.25" customHeight="1">
      <c r="A194" s="69" t="str">
        <f t="shared" si="133"/>
        <v>2107-Jordan Valley SD 3</v>
      </c>
      <c r="B194" s="124">
        <v>2107</v>
      </c>
      <c r="C194" s="125" t="s">
        <v>494</v>
      </c>
      <c r="D194" s="124"/>
      <c r="E194" s="117">
        <v>111329.42195869758</v>
      </c>
      <c r="F194" s="117">
        <f t="shared" si="134"/>
        <v>111329.42195869758</v>
      </c>
      <c r="G194" s="117"/>
      <c r="H194" s="117">
        <v>115873.47999782808</v>
      </c>
      <c r="I194" s="117">
        <f t="shared" si="135"/>
        <v>115873.47999782808</v>
      </c>
      <c r="J194" s="117"/>
    </row>
    <row r="195" spans="1:10" ht="14.25" customHeight="1">
      <c r="A195" s="69" t="str">
        <f t="shared" si="133"/>
        <v>2108-Ontario SD 8C</v>
      </c>
      <c r="B195" s="124">
        <v>2108</v>
      </c>
      <c r="C195" s="125" t="s">
        <v>576</v>
      </c>
      <c r="D195" s="124"/>
      <c r="E195" s="117">
        <v>2229291.29007626</v>
      </c>
      <c r="F195" s="117">
        <f>E195-G196</f>
        <v>1969279.63027626</v>
      </c>
      <c r="G195" s="117"/>
      <c r="H195" s="117">
        <v>2320282.7713038623</v>
      </c>
      <c r="I195" s="117">
        <f>H195-J196</f>
        <v>2049658.6369038625</v>
      </c>
      <c r="J195" s="117"/>
    </row>
    <row r="196" spans="1:10" ht="14.25" customHeight="1">
      <c r="A196" s="69" t="str">
        <f>CONCATENATE(B196,"-",D196)</f>
        <v>4040-Four Rivers Community School</v>
      </c>
      <c r="B196" s="124">
        <v>4040</v>
      </c>
      <c r="C196" s="125"/>
      <c r="D196" s="124" t="s">
        <v>454</v>
      </c>
      <c r="E196" s="117">
        <v>260011.65980000002</v>
      </c>
      <c r="F196" s="117">
        <f>G196</f>
        <v>260011.65980000002</v>
      </c>
      <c r="G196" s="117">
        <f>E196</f>
        <v>260011.65980000002</v>
      </c>
      <c r="H196" s="117">
        <v>270624.13439999998</v>
      </c>
      <c r="I196" s="117">
        <f>J196</f>
        <v>270624.13439999998</v>
      </c>
      <c r="J196" s="117">
        <f>H196</f>
        <v>270624.13439999998</v>
      </c>
    </row>
    <row r="197" spans="1:10" ht="14.25" customHeight="1">
      <c r="A197" s="69" t="str">
        <f t="shared" ref="A197:A199" si="136">CONCATENATE(B197,"-",C197)</f>
        <v>2109-Juntura SD 12</v>
      </c>
      <c r="B197" s="124">
        <v>2109</v>
      </c>
      <c r="C197" s="125" t="s">
        <v>499</v>
      </c>
      <c r="D197" s="124"/>
      <c r="E197" s="117">
        <v>32328.432197548449</v>
      </c>
      <c r="F197" s="117">
        <f t="shared" ref="F197:F198" si="137">E197</f>
        <v>32328.432197548449</v>
      </c>
      <c r="G197" s="117"/>
      <c r="H197" s="117">
        <v>33647.960042346342</v>
      </c>
      <c r="I197" s="117">
        <f t="shared" ref="I197:I198" si="138">H197</f>
        <v>33647.960042346342</v>
      </c>
      <c r="J197" s="117"/>
    </row>
    <row r="198" spans="1:10" ht="14.25" customHeight="1">
      <c r="A198" s="69" t="str">
        <f t="shared" si="136"/>
        <v>2110-Nyssa SD 26</v>
      </c>
      <c r="B198" s="124">
        <v>2110</v>
      </c>
      <c r="C198" s="125" t="s">
        <v>572</v>
      </c>
      <c r="D198" s="124"/>
      <c r="E198" s="117">
        <v>1032686.7007162018</v>
      </c>
      <c r="F198" s="117">
        <f t="shared" si="137"/>
        <v>1032686.7007162018</v>
      </c>
      <c r="G198" s="117"/>
      <c r="H198" s="117">
        <v>1074837.1782964547</v>
      </c>
      <c r="I198" s="117">
        <f t="shared" si="138"/>
        <v>1074837.1782964547</v>
      </c>
      <c r="J198" s="117"/>
    </row>
    <row r="199" spans="1:10" ht="14.25" customHeight="1">
      <c r="A199" s="69" t="str">
        <f t="shared" si="136"/>
        <v>2111-Annex SD 29</v>
      </c>
      <c r="B199" s="124">
        <v>2111</v>
      </c>
      <c r="C199" s="125" t="s">
        <v>359</v>
      </c>
      <c r="D199" s="124"/>
      <c r="E199" s="117">
        <v>113679.69897945935</v>
      </c>
      <c r="F199" s="117">
        <f>E199-G200</f>
        <v>21682.486529459347</v>
      </c>
      <c r="G199" s="117"/>
      <c r="H199" s="117">
        <v>118319.68669290667</v>
      </c>
      <c r="I199" s="117">
        <f>H199-J200</f>
        <v>22567.573092906678</v>
      </c>
      <c r="J199" s="117"/>
    </row>
    <row r="200" spans="1:10" ht="14.25" customHeight="1">
      <c r="A200" s="69" t="str">
        <f>CONCATENATE(B200,"-",D200)</f>
        <v>705-Annex Charter School</v>
      </c>
      <c r="B200" s="124">
        <v>705</v>
      </c>
      <c r="C200" s="125"/>
      <c r="D200" s="124" t="s">
        <v>358</v>
      </c>
      <c r="E200" s="117">
        <v>91997.212450000006</v>
      </c>
      <c r="F200" s="117">
        <f>G200</f>
        <v>91997.212450000006</v>
      </c>
      <c r="G200" s="117">
        <f>E200</f>
        <v>91997.212450000006</v>
      </c>
      <c r="H200" s="117">
        <v>95752.113599999997</v>
      </c>
      <c r="I200" s="117">
        <f>J200</f>
        <v>95752.113599999997</v>
      </c>
      <c r="J200" s="117">
        <f>H200</f>
        <v>95752.113599999997</v>
      </c>
    </row>
    <row r="201" spans="1:10" ht="14.25" customHeight="1">
      <c r="A201" s="69" t="str">
        <f t="shared" ref="A201:A203" si="139">CONCATENATE(B201,"-",C201)</f>
        <v>2112-Malheur County SD 51</v>
      </c>
      <c r="B201" s="124">
        <v>2112</v>
      </c>
      <c r="C201" s="125" t="s">
        <v>527</v>
      </c>
      <c r="D201" s="124"/>
      <c r="E201" s="117">
        <v>32328.432197548449</v>
      </c>
      <c r="F201" s="117">
        <f t="shared" ref="F201:F202" si="140">E201</f>
        <v>32328.432197548449</v>
      </c>
      <c r="G201" s="117"/>
      <c r="H201" s="117">
        <v>33647.960042346342</v>
      </c>
      <c r="I201" s="117">
        <f t="shared" ref="I201:I202" si="141">H201</f>
        <v>33647.960042346342</v>
      </c>
      <c r="J201" s="117"/>
    </row>
    <row r="202" spans="1:10" ht="14.25" customHeight="1">
      <c r="A202" s="69" t="str">
        <f t="shared" si="139"/>
        <v>2113-Adrian SD 61</v>
      </c>
      <c r="B202" s="124">
        <v>2113</v>
      </c>
      <c r="C202" s="125" t="s">
        <v>353</v>
      </c>
      <c r="D202" s="124"/>
      <c r="E202" s="117">
        <v>290016.87813632604</v>
      </c>
      <c r="F202" s="117">
        <f t="shared" si="140"/>
        <v>290016.87813632604</v>
      </c>
      <c r="G202" s="117"/>
      <c r="H202" s="117">
        <v>301854.3017337271</v>
      </c>
      <c r="I202" s="117">
        <f t="shared" si="141"/>
        <v>301854.3017337271</v>
      </c>
      <c r="J202" s="117"/>
    </row>
    <row r="203" spans="1:10" ht="14.25" customHeight="1">
      <c r="A203" s="69" t="str">
        <f t="shared" si="139"/>
        <v>2114-Harper SD 66</v>
      </c>
      <c r="B203" s="124">
        <v>2114</v>
      </c>
      <c r="C203" s="125" t="s">
        <v>471</v>
      </c>
      <c r="D203" s="124"/>
      <c r="E203" s="117">
        <v>243549.92940150175</v>
      </c>
      <c r="F203" s="117">
        <f>E203-G204</f>
        <v>19248.33070150172</v>
      </c>
      <c r="G203" s="117"/>
      <c r="H203" s="117">
        <v>253490.74284646098</v>
      </c>
      <c r="I203" s="117">
        <f>H203-J204</f>
        <v>20034.189246460941</v>
      </c>
      <c r="J203" s="117"/>
    </row>
    <row r="204" spans="1:10" ht="14.25" customHeight="1">
      <c r="A204" s="69" t="str">
        <f>CONCATENATE(B204,"-",D204)</f>
        <v>3362-Harper Charter School</v>
      </c>
      <c r="B204" s="124">
        <v>3362</v>
      </c>
      <c r="C204" s="125"/>
      <c r="D204" s="124" t="s">
        <v>470</v>
      </c>
      <c r="E204" s="117">
        <v>224301.59870000003</v>
      </c>
      <c r="F204" s="117">
        <f>G204</f>
        <v>224301.59870000003</v>
      </c>
      <c r="G204" s="117">
        <f>E204</f>
        <v>224301.59870000003</v>
      </c>
      <c r="H204" s="117">
        <v>233456.55360000004</v>
      </c>
      <c r="I204" s="117">
        <f>J204</f>
        <v>233456.55360000004</v>
      </c>
      <c r="J204" s="117">
        <f>H204</f>
        <v>233456.55360000004</v>
      </c>
    </row>
    <row r="205" spans="1:10" ht="14.25" customHeight="1">
      <c r="A205" s="69" t="str">
        <f t="shared" ref="A205:A207" si="142">CONCATENATE(B205,"-",C205)</f>
        <v>2115-Arock SD 81</v>
      </c>
      <c r="B205" s="124">
        <v>2115</v>
      </c>
      <c r="C205" s="125" t="s">
        <v>364</v>
      </c>
      <c r="D205" s="124"/>
      <c r="E205" s="117">
        <v>32328.432197548449</v>
      </c>
      <c r="F205" s="117">
        <f t="shared" ref="F205:F207" si="143">E205</f>
        <v>32328.432197548449</v>
      </c>
      <c r="G205" s="117"/>
      <c r="H205" s="117">
        <v>33647.960042346342</v>
      </c>
      <c r="I205" s="117">
        <f t="shared" ref="I205:I207" si="144">H205</f>
        <v>33647.960042346342</v>
      </c>
      <c r="J205" s="117"/>
    </row>
    <row r="206" spans="1:10" ht="14.25" customHeight="1">
      <c r="A206" s="69" t="str">
        <f t="shared" si="142"/>
        <v>2116-Vale SD 84</v>
      </c>
      <c r="B206" s="124">
        <v>2116</v>
      </c>
      <c r="C206" s="125" t="s">
        <v>688</v>
      </c>
      <c r="D206" s="124"/>
      <c r="E206" s="117">
        <v>770371.08627698896</v>
      </c>
      <c r="F206" s="117">
        <f t="shared" si="143"/>
        <v>770371.08627698896</v>
      </c>
      <c r="G206" s="117"/>
      <c r="H206" s="117">
        <v>801814.80408421298</v>
      </c>
      <c r="I206" s="117">
        <f t="shared" si="144"/>
        <v>801814.80408421298</v>
      </c>
      <c r="J206" s="117"/>
    </row>
    <row r="207" spans="1:10" ht="14.25" customHeight="1">
      <c r="A207" s="69" t="str">
        <f t="shared" si="142"/>
        <v>2137-Gervais SD 1</v>
      </c>
      <c r="B207" s="124">
        <v>2137</v>
      </c>
      <c r="C207" s="125" t="s">
        <v>458</v>
      </c>
      <c r="D207" s="124"/>
      <c r="E207" s="117">
        <v>868265.46028473531</v>
      </c>
      <c r="F207" s="117">
        <f t="shared" si="143"/>
        <v>868265.46028473531</v>
      </c>
      <c r="G207" s="117"/>
      <c r="H207" s="117">
        <v>903704.8668269692</v>
      </c>
      <c r="I207" s="117">
        <f t="shared" si="144"/>
        <v>903704.8668269692</v>
      </c>
      <c r="J207" s="117"/>
    </row>
    <row r="208" spans="1:10" ht="14.25" customHeight="1">
      <c r="A208" s="69" t="str">
        <f>CONCATENATE(B208,"-",D208)</f>
        <v>5392-Frontier Charter Academy</v>
      </c>
      <c r="B208" s="124">
        <v>5392</v>
      </c>
      <c r="C208" s="125"/>
      <c r="D208" s="124" t="s">
        <v>456</v>
      </c>
      <c r="E208" s="117">
        <v>0</v>
      </c>
      <c r="F208" s="117"/>
      <c r="G208" s="117"/>
      <c r="H208" s="117">
        <v>0</v>
      </c>
      <c r="I208" s="117"/>
      <c r="J208" s="117"/>
    </row>
    <row r="209" spans="1:10" ht="14.25" customHeight="1">
      <c r="A209" s="69" t="str">
        <f>CONCATENATE(B209,"-",C209)</f>
        <v>2138-Silver Falls SD 4J</v>
      </c>
      <c r="B209" s="124">
        <v>2138</v>
      </c>
      <c r="C209" s="125" t="s">
        <v>646</v>
      </c>
      <c r="D209" s="124"/>
      <c r="E209" s="117">
        <v>2741295.7445638315</v>
      </c>
      <c r="F209" s="117">
        <f>E209-G210-G211</f>
        <v>2591496.7905388316</v>
      </c>
      <c r="G209" s="117"/>
      <c r="H209" s="117">
        <v>2853185.3667909261</v>
      </c>
      <c r="I209" s="117">
        <f>H209-J210-J211</f>
        <v>2697272.3115909258</v>
      </c>
      <c r="J209" s="117"/>
    </row>
    <row r="210" spans="1:10" ht="14.25" customHeight="1">
      <c r="A210" s="69" t="str">
        <f t="shared" ref="A210:A211" si="145">CONCATENATE(B210,"-",D210)</f>
        <v>784-Bethany Charter School</v>
      </c>
      <c r="B210" s="124">
        <v>784</v>
      </c>
      <c r="C210" s="125"/>
      <c r="D210" s="124" t="s">
        <v>379</v>
      </c>
      <c r="E210" s="117">
        <v>81286.780400000003</v>
      </c>
      <c r="F210" s="117">
        <f t="shared" ref="F210:F211" si="146">G210</f>
        <v>81286.780400000003</v>
      </c>
      <c r="G210" s="117">
        <f t="shared" ref="G210:G211" si="147">E210</f>
        <v>81286.780400000003</v>
      </c>
      <c r="H210" s="117">
        <v>84604.531199999998</v>
      </c>
      <c r="I210" s="117">
        <f t="shared" ref="I210:I211" si="148">J210</f>
        <v>84604.531199999998</v>
      </c>
      <c r="J210" s="117">
        <f t="shared" ref="J210:J211" si="149">H210</f>
        <v>84604.531199999998</v>
      </c>
    </row>
    <row r="211" spans="1:10" ht="14.25" customHeight="1">
      <c r="A211" s="69" t="str">
        <f t="shared" si="145"/>
        <v>4746-The Community Roots School</v>
      </c>
      <c r="B211" s="124">
        <v>4746</v>
      </c>
      <c r="C211" s="125"/>
      <c r="D211" s="124" t="s">
        <v>672</v>
      </c>
      <c r="E211" s="117">
        <v>68512.17362500001</v>
      </c>
      <c r="F211" s="117">
        <f t="shared" si="146"/>
        <v>68512.17362500001</v>
      </c>
      <c r="G211" s="117">
        <f t="shared" si="147"/>
        <v>68512.17362500001</v>
      </c>
      <c r="H211" s="117">
        <v>71308.524000000005</v>
      </c>
      <c r="I211" s="117">
        <f t="shared" si="148"/>
        <v>71308.524000000005</v>
      </c>
      <c r="J211" s="117">
        <f t="shared" si="149"/>
        <v>71308.524000000005</v>
      </c>
    </row>
    <row r="212" spans="1:10" ht="14.25" customHeight="1">
      <c r="A212" s="69" t="str">
        <f t="shared" ref="A212:A215" si="150">CONCATENATE(B212,"-",C212)</f>
        <v>2139-Cascade SD 5</v>
      </c>
      <c r="B212" s="124">
        <v>2139</v>
      </c>
      <c r="C212" s="125" t="s">
        <v>391</v>
      </c>
      <c r="D212" s="124"/>
      <c r="E212" s="117">
        <v>1998874.5276275547</v>
      </c>
      <c r="F212" s="117">
        <f t="shared" ref="F212:F214" si="151">E212</f>
        <v>1998874.5276275547</v>
      </c>
      <c r="G212" s="117"/>
      <c r="H212" s="117">
        <v>2080461.2430409242</v>
      </c>
      <c r="I212" s="117">
        <f t="shared" ref="I212:I214" si="152">H212</f>
        <v>2080461.2430409242</v>
      </c>
      <c r="J212" s="117"/>
    </row>
    <row r="213" spans="1:10" ht="14.25" customHeight="1">
      <c r="A213" s="69" t="str">
        <f t="shared" si="150"/>
        <v>2140-Jefferson SD 14J</v>
      </c>
      <c r="B213" s="124">
        <v>2140</v>
      </c>
      <c r="C213" s="125" t="s">
        <v>491</v>
      </c>
      <c r="D213" s="124"/>
      <c r="E213" s="117">
        <v>667643.48424368643</v>
      </c>
      <c r="F213" s="117">
        <f t="shared" si="151"/>
        <v>667643.48424368643</v>
      </c>
      <c r="G213" s="117"/>
      <c r="H213" s="117">
        <v>694894.23870261235</v>
      </c>
      <c r="I213" s="117">
        <f t="shared" si="152"/>
        <v>694894.23870261235</v>
      </c>
      <c r="J213" s="117"/>
    </row>
    <row r="214" spans="1:10" ht="14.25" customHeight="1">
      <c r="A214" s="69" t="str">
        <f t="shared" si="150"/>
        <v>2141-North Marion SD 15</v>
      </c>
      <c r="B214" s="124">
        <v>2141</v>
      </c>
      <c r="C214" s="125" t="s">
        <v>567</v>
      </c>
      <c r="D214" s="124"/>
      <c r="E214" s="117">
        <v>1451918.5119539262</v>
      </c>
      <c r="F214" s="117">
        <f t="shared" si="151"/>
        <v>1451918.5119539262</v>
      </c>
      <c r="G214" s="117"/>
      <c r="H214" s="117">
        <v>1511180.4920336781</v>
      </c>
      <c r="I214" s="117">
        <f t="shared" si="152"/>
        <v>1511180.4920336781</v>
      </c>
      <c r="J214" s="117"/>
    </row>
    <row r="215" spans="1:10" ht="14.25" customHeight="1">
      <c r="A215" s="69" t="str">
        <f t="shared" si="150"/>
        <v>2142-Salem-Keizer SD 24J</v>
      </c>
      <c r="B215" s="124">
        <v>2142</v>
      </c>
      <c r="C215" s="125" t="s">
        <v>631</v>
      </c>
      <c r="D215" s="124"/>
      <c r="E215" s="117">
        <v>33488596.566076614</v>
      </c>
      <c r="F215" s="117">
        <f>E215-G216-G217-G218-G219-G220</f>
        <v>32978727.628326613</v>
      </c>
      <c r="G215" s="117"/>
      <c r="H215" s="117">
        <v>34855478.058569536</v>
      </c>
      <c r="I215" s="117">
        <f>H215-J216-J217-J218-J219-J220</f>
        <v>34324798.626569539</v>
      </c>
      <c r="J215" s="117"/>
    </row>
    <row r="216" spans="1:10" ht="14.25" customHeight="1">
      <c r="A216" s="69" t="str">
        <f t="shared" ref="A216:A220" si="153">CONCATENATE(B216,"-",D216)</f>
        <v>1358-Howard Street Charter</v>
      </c>
      <c r="B216" s="124">
        <v>1358</v>
      </c>
      <c r="C216" s="125"/>
      <c r="D216" s="124" t="s">
        <v>478</v>
      </c>
      <c r="E216" s="117">
        <v>125423.265025</v>
      </c>
      <c r="F216" s="117">
        <f t="shared" ref="F216:F220" si="154">G216</f>
        <v>125423.265025</v>
      </c>
      <c r="G216" s="117">
        <f t="shared" ref="G216:G220" si="155">E216</f>
        <v>125423.265025</v>
      </c>
      <c r="H216" s="117">
        <v>130542.4632</v>
      </c>
      <c r="I216" s="117">
        <f t="shared" ref="I216:I220" si="156">J216</f>
        <v>130542.4632</v>
      </c>
      <c r="J216" s="117">
        <f t="shared" ref="J216:J220" si="157">H216</f>
        <v>130542.4632</v>
      </c>
    </row>
    <row r="217" spans="1:10" ht="14.25" customHeight="1">
      <c r="A217" s="69" t="str">
        <f t="shared" si="153"/>
        <v>3528-Optimum Learning Environment Charter School</v>
      </c>
      <c r="B217" s="124">
        <v>3528</v>
      </c>
      <c r="C217" s="125"/>
      <c r="D217" s="124" t="s">
        <v>578</v>
      </c>
      <c r="E217" s="117">
        <v>87817.137400000007</v>
      </c>
      <c r="F217" s="117">
        <f t="shared" si="154"/>
        <v>87817.137400000007</v>
      </c>
      <c r="G217" s="117">
        <f t="shared" si="155"/>
        <v>87817.137400000007</v>
      </c>
      <c r="H217" s="117">
        <v>91401.427200000006</v>
      </c>
      <c r="I217" s="117">
        <f t="shared" si="156"/>
        <v>91401.427200000006</v>
      </c>
      <c r="J217" s="117">
        <f t="shared" si="157"/>
        <v>91401.427200000006</v>
      </c>
    </row>
    <row r="218" spans="1:10" ht="14.25" customHeight="1">
      <c r="A218" s="69" t="str">
        <f t="shared" si="153"/>
        <v>4210-Jane Goodall Environmental Middle Charter School</v>
      </c>
      <c r="B218" s="124">
        <v>4210</v>
      </c>
      <c r="C218" s="125"/>
      <c r="D218" s="124" t="s">
        <v>489</v>
      </c>
      <c r="E218" s="117">
        <v>63677.446450000003</v>
      </c>
      <c r="F218" s="117">
        <f t="shared" si="154"/>
        <v>63677.446450000003</v>
      </c>
      <c r="G218" s="117">
        <f t="shared" si="155"/>
        <v>63677.446450000003</v>
      </c>
      <c r="H218" s="117">
        <v>66276.46560000001</v>
      </c>
      <c r="I218" s="117">
        <f t="shared" si="156"/>
        <v>66276.46560000001</v>
      </c>
      <c r="J218" s="117">
        <f t="shared" si="157"/>
        <v>66276.46560000001</v>
      </c>
    </row>
    <row r="219" spans="1:10" ht="14.25" customHeight="1">
      <c r="A219" s="69" t="str">
        <f t="shared" si="153"/>
        <v>4390-Valley Inquiry Charter School</v>
      </c>
      <c r="B219" s="124">
        <v>4390</v>
      </c>
      <c r="C219" s="125"/>
      <c r="D219" s="124" t="s">
        <v>689</v>
      </c>
      <c r="E219" s="117">
        <v>140234.5673</v>
      </c>
      <c r="F219" s="117">
        <f t="shared" si="154"/>
        <v>140234.5673</v>
      </c>
      <c r="G219" s="117">
        <f t="shared" si="155"/>
        <v>140234.5673</v>
      </c>
      <c r="H219" s="117">
        <v>145958.29439999998</v>
      </c>
      <c r="I219" s="117">
        <f t="shared" si="156"/>
        <v>145958.29439999998</v>
      </c>
      <c r="J219" s="117">
        <f t="shared" si="157"/>
        <v>145958.29439999998</v>
      </c>
    </row>
    <row r="220" spans="1:10" ht="14.25" customHeight="1">
      <c r="A220" s="69" t="str">
        <f t="shared" si="153"/>
        <v>4850-Eagle Charter School</v>
      </c>
      <c r="B220" s="124">
        <v>4850</v>
      </c>
      <c r="C220" s="125"/>
      <c r="D220" s="124" t="s">
        <v>436</v>
      </c>
      <c r="E220" s="117">
        <v>92716.521575000006</v>
      </c>
      <c r="F220" s="117">
        <f t="shared" si="154"/>
        <v>92716.521575000006</v>
      </c>
      <c r="G220" s="117">
        <f t="shared" si="155"/>
        <v>92716.521575000006</v>
      </c>
      <c r="H220" s="117">
        <v>96500.781600000017</v>
      </c>
      <c r="I220" s="117">
        <f t="shared" si="156"/>
        <v>96500.781600000017</v>
      </c>
      <c r="J220" s="117">
        <f t="shared" si="157"/>
        <v>96500.781600000017</v>
      </c>
    </row>
    <row r="221" spans="1:10" ht="14.25" customHeight="1">
      <c r="A221" s="69" t="str">
        <f t="shared" ref="A221:A224" si="158">CONCATENATE(B221,"-",C221)</f>
        <v>2143-North Santiam SD 29J</v>
      </c>
      <c r="B221" s="124">
        <v>2143</v>
      </c>
      <c r="C221" s="125" t="s">
        <v>570</v>
      </c>
      <c r="D221" s="124"/>
      <c r="E221" s="117">
        <v>1631070.5277022331</v>
      </c>
      <c r="F221" s="117">
        <f t="shared" ref="F221:F223" si="159">E221</f>
        <v>1631070.5277022331</v>
      </c>
      <c r="G221" s="117"/>
      <c r="H221" s="117">
        <v>1697644.8349553852</v>
      </c>
      <c r="I221" s="117">
        <f t="shared" ref="I221:I223" si="160">H221</f>
        <v>1697644.8349553852</v>
      </c>
      <c r="J221" s="117"/>
    </row>
    <row r="222" spans="1:10" ht="14.25" customHeight="1">
      <c r="A222" s="69" t="str">
        <f t="shared" si="158"/>
        <v>2144-St Paul SD 45</v>
      </c>
      <c r="B222" s="124">
        <v>2144</v>
      </c>
      <c r="C222" s="125" t="s">
        <v>661</v>
      </c>
      <c r="D222" s="124"/>
      <c r="E222" s="117">
        <v>274820.76926813956</v>
      </c>
      <c r="F222" s="117">
        <f t="shared" si="159"/>
        <v>274820.76926813956</v>
      </c>
      <c r="G222" s="117"/>
      <c r="H222" s="117">
        <v>286037.94352398196</v>
      </c>
      <c r="I222" s="117">
        <f t="shared" si="160"/>
        <v>286037.94352398196</v>
      </c>
      <c r="J222" s="117"/>
    </row>
    <row r="223" spans="1:10" ht="14.25" customHeight="1">
      <c r="A223" s="69" t="str">
        <f t="shared" si="158"/>
        <v>2145-Mt Angel SD 91</v>
      </c>
      <c r="B223" s="124">
        <v>2145</v>
      </c>
      <c r="C223" s="125" t="s">
        <v>548</v>
      </c>
      <c r="D223" s="124"/>
      <c r="E223" s="117">
        <v>554953.94048557349</v>
      </c>
      <c r="F223" s="117">
        <f t="shared" si="159"/>
        <v>554953.94048557349</v>
      </c>
      <c r="G223" s="117"/>
      <c r="H223" s="117">
        <v>577605.12172988255</v>
      </c>
      <c r="I223" s="117">
        <f t="shared" si="160"/>
        <v>577605.12172988255</v>
      </c>
      <c r="J223" s="117"/>
    </row>
    <row r="224" spans="1:10" ht="14.25" customHeight="1">
      <c r="A224" s="69" t="str">
        <f t="shared" si="158"/>
        <v>2146-Woodburn SD 103</v>
      </c>
      <c r="B224" s="124">
        <v>2146</v>
      </c>
      <c r="C224" s="125" t="s">
        <v>703</v>
      </c>
      <c r="D224" s="124"/>
      <c r="E224" s="117">
        <v>4837619.2231586091</v>
      </c>
      <c r="F224" s="117">
        <f>E224-G225</f>
        <v>4725565.4093086096</v>
      </c>
      <c r="G224" s="117"/>
      <c r="H224" s="117">
        <v>5035073.0690018171</v>
      </c>
      <c r="I224" s="117">
        <f>H224-J225</f>
        <v>4918445.7362018172</v>
      </c>
      <c r="J224" s="117"/>
    </row>
    <row r="225" spans="1:10" ht="14.25" customHeight="1">
      <c r="A225" s="69" t="str">
        <f>CONCATENATE(B225,"-",D225)</f>
        <v>4230-Woodburn Arthur Academy</v>
      </c>
      <c r="B225" s="124">
        <v>4230</v>
      </c>
      <c r="C225" s="125"/>
      <c r="D225" s="124" t="s">
        <v>702</v>
      </c>
      <c r="E225" s="117">
        <v>112053.81385000001</v>
      </c>
      <c r="F225" s="117">
        <f>G225</f>
        <v>112053.81385000001</v>
      </c>
      <c r="G225" s="117">
        <f>E225</f>
        <v>112053.81385000001</v>
      </c>
      <c r="H225" s="117">
        <v>116627.3328</v>
      </c>
      <c r="I225" s="117">
        <f>J225</f>
        <v>116627.3328</v>
      </c>
      <c r="J225" s="117">
        <f>H225</f>
        <v>116627.3328</v>
      </c>
    </row>
    <row r="226" spans="1:10" ht="14.25" customHeight="1">
      <c r="A226" s="69" t="str">
        <f t="shared" ref="A226:A227" si="161">CONCATENATE(B226,"-",C226)</f>
        <v>2147-Morrow SD 1</v>
      </c>
      <c r="B226" s="124">
        <v>2147</v>
      </c>
      <c r="C226" s="125" t="s">
        <v>545</v>
      </c>
      <c r="D226" s="124"/>
      <c r="E226" s="117">
        <v>2037091.9716910732</v>
      </c>
      <c r="F226" s="117">
        <f>E226</f>
        <v>2037091.9716910732</v>
      </c>
      <c r="G226" s="117"/>
      <c r="H226" s="117">
        <v>2120238.5827805046</v>
      </c>
      <c r="I226" s="117">
        <f>H226</f>
        <v>2120238.5827805046</v>
      </c>
      <c r="J226" s="117"/>
    </row>
    <row r="227" spans="1:10" ht="14.25" customHeight="1">
      <c r="A227" s="69" t="str">
        <f t="shared" si="161"/>
        <v>3997-Ione SD R2</v>
      </c>
      <c r="B227" s="124">
        <v>3997</v>
      </c>
      <c r="C227" s="125" t="s">
        <v>486</v>
      </c>
      <c r="D227" s="124"/>
      <c r="E227" s="117">
        <v>194303.51138006104</v>
      </c>
      <c r="F227" s="117">
        <f>E227-G228</f>
        <v>31251.488780061016</v>
      </c>
      <c r="G227" s="117"/>
      <c r="H227" s="117">
        <v>202234.26694659414</v>
      </c>
      <c r="I227" s="117">
        <f>H227-J228</f>
        <v>32527.214146594139</v>
      </c>
      <c r="J227" s="117"/>
    </row>
    <row r="228" spans="1:10" ht="14.25" customHeight="1">
      <c r="A228" s="69" t="str">
        <f>CONCATENATE(B228,"-",D228)</f>
        <v>3363-Ione Community Charter School</v>
      </c>
      <c r="B228" s="124">
        <v>3363</v>
      </c>
      <c r="C228" s="125"/>
      <c r="D228" s="124" t="s">
        <v>485</v>
      </c>
      <c r="E228" s="117">
        <v>163052.02260000003</v>
      </c>
      <c r="F228" s="117">
        <f>G228</f>
        <v>163052.02260000003</v>
      </c>
      <c r="G228" s="117">
        <f>E228</f>
        <v>163052.02260000003</v>
      </c>
      <c r="H228" s="117">
        <v>169707.0528</v>
      </c>
      <c r="I228" s="117">
        <f>J228</f>
        <v>169707.0528</v>
      </c>
      <c r="J228" s="117">
        <f>H228</f>
        <v>169707.0528</v>
      </c>
    </row>
    <row r="229" spans="1:10" ht="14.25" customHeight="1">
      <c r="A229" s="69" t="str">
        <f>CONCATENATE(B229,"-",C229)</f>
        <v>2180-Portland SD 1J</v>
      </c>
      <c r="B229" s="124">
        <v>2180</v>
      </c>
      <c r="C229" s="125" t="s">
        <v>607</v>
      </c>
      <c r="D229" s="124"/>
      <c r="E229" s="117">
        <v>36577494.273285523</v>
      </c>
      <c r="F229" s="117">
        <f>E229-G230-G231-G232-G233-G234-G235-G236</f>
        <v>35402262.778485529</v>
      </c>
      <c r="G229" s="117"/>
      <c r="H229" s="117">
        <v>38070453.223215543</v>
      </c>
      <c r="I229" s="117">
        <f>H229-J230-J231-J232-J233-J234-J235-J236</f>
        <v>36847254.208815537</v>
      </c>
      <c r="J229" s="117"/>
    </row>
    <row r="230" spans="1:10" ht="14.25" customHeight="1">
      <c r="A230" s="69" t="str">
        <f t="shared" ref="A230:A236" si="162">CONCATENATE(B230,"-",D230)</f>
        <v>3991-Emerson School</v>
      </c>
      <c r="B230" s="124">
        <v>3991</v>
      </c>
      <c r="C230" s="125"/>
      <c r="D230" s="124" t="s">
        <v>443</v>
      </c>
      <c r="E230" s="117">
        <v>83661.30872500001</v>
      </c>
      <c r="F230" s="117">
        <f t="shared" ref="F230:F236" si="163">G230</f>
        <v>83661.30872500001</v>
      </c>
      <c r="G230" s="117">
        <f t="shared" ref="G230:G236" si="164">E230</f>
        <v>83661.30872500001</v>
      </c>
      <c r="H230" s="117">
        <v>87075.976800000019</v>
      </c>
      <c r="I230" s="117">
        <f t="shared" ref="I230:I236" si="165">J230</f>
        <v>87075.976800000019</v>
      </c>
      <c r="J230" s="117">
        <f t="shared" ref="J230:J236" si="166">H230</f>
        <v>87075.976800000019</v>
      </c>
    </row>
    <row r="231" spans="1:10" ht="14.25" customHeight="1">
      <c r="A231" s="69" t="str">
        <f t="shared" si="162"/>
        <v>4400-Portland Arthur Academy Charter School</v>
      </c>
      <c r="B231" s="124">
        <v>4400</v>
      </c>
      <c r="C231" s="125"/>
      <c r="D231" s="124" t="s">
        <v>606</v>
      </c>
      <c r="E231" s="117">
        <v>109163.64595000002</v>
      </c>
      <c r="F231" s="117">
        <f t="shared" si="163"/>
        <v>109163.64595000002</v>
      </c>
      <c r="G231" s="117">
        <f t="shared" si="164"/>
        <v>109163.64595000002</v>
      </c>
      <c r="H231" s="117">
        <v>113619.20160000001</v>
      </c>
      <c r="I231" s="117">
        <f t="shared" si="165"/>
        <v>113619.20160000001</v>
      </c>
      <c r="J231" s="117">
        <f t="shared" si="166"/>
        <v>113619.20160000001</v>
      </c>
    </row>
    <row r="232" spans="1:10" ht="14.25" customHeight="1">
      <c r="A232" s="69" t="str">
        <f t="shared" si="162"/>
        <v>4534-Portland Village School</v>
      </c>
      <c r="B232" s="124">
        <v>4534</v>
      </c>
      <c r="C232" s="125"/>
      <c r="D232" s="124" t="s">
        <v>608</v>
      </c>
      <c r="E232" s="117">
        <v>279369.9656</v>
      </c>
      <c r="F232" s="117">
        <f t="shared" si="163"/>
        <v>279369.9656</v>
      </c>
      <c r="G232" s="117">
        <f t="shared" si="164"/>
        <v>279369.9656</v>
      </c>
      <c r="H232" s="117">
        <v>290772.55680000002</v>
      </c>
      <c r="I232" s="117">
        <f t="shared" si="165"/>
        <v>290772.55680000002</v>
      </c>
      <c r="J232" s="117">
        <f t="shared" si="166"/>
        <v>290772.55680000002</v>
      </c>
    </row>
    <row r="233" spans="1:10" ht="14.25" customHeight="1">
      <c r="A233" s="69" t="str">
        <f t="shared" si="162"/>
        <v>4604-The Cottonwood School of Civics and Science</v>
      </c>
      <c r="B233" s="124">
        <v>4604</v>
      </c>
      <c r="C233" s="125"/>
      <c r="D233" s="124" t="s">
        <v>673</v>
      </c>
      <c r="E233" s="117">
        <v>124319.24675000002</v>
      </c>
      <c r="F233" s="117">
        <f t="shared" si="163"/>
        <v>124319.24675000002</v>
      </c>
      <c r="G233" s="117">
        <f t="shared" si="164"/>
        <v>124319.24675000002</v>
      </c>
      <c r="H233" s="117">
        <v>129393.38400000001</v>
      </c>
      <c r="I233" s="117">
        <f t="shared" si="165"/>
        <v>129393.38400000001</v>
      </c>
      <c r="J233" s="117">
        <f t="shared" si="166"/>
        <v>129393.38400000001</v>
      </c>
    </row>
    <row r="234" spans="1:10" ht="14.25" customHeight="1">
      <c r="A234" s="69" t="str">
        <f t="shared" si="162"/>
        <v>4720-The Ivy School</v>
      </c>
      <c r="B234" s="124">
        <v>4720</v>
      </c>
      <c r="C234" s="125"/>
      <c r="D234" s="124" t="s">
        <v>674</v>
      </c>
      <c r="E234" s="117">
        <v>182510.54675000001</v>
      </c>
      <c r="F234" s="117">
        <f t="shared" si="163"/>
        <v>182510.54675000001</v>
      </c>
      <c r="G234" s="117">
        <f t="shared" si="164"/>
        <v>182510.54675000001</v>
      </c>
      <c r="H234" s="117">
        <v>189959.78399999999</v>
      </c>
      <c r="I234" s="117">
        <f t="shared" si="165"/>
        <v>189959.78399999999</v>
      </c>
      <c r="J234" s="117">
        <f t="shared" si="166"/>
        <v>189959.78399999999</v>
      </c>
    </row>
    <row r="235" spans="1:10" ht="14.25" customHeight="1">
      <c r="A235" s="69" t="str">
        <f t="shared" si="162"/>
        <v>5060-Le Monde French Immersion Public Charter School</v>
      </c>
      <c r="B235" s="124">
        <v>5060</v>
      </c>
      <c r="C235" s="125"/>
      <c r="D235" s="124" t="s">
        <v>514</v>
      </c>
      <c r="E235" s="117">
        <v>250332.50690000004</v>
      </c>
      <c r="F235" s="117">
        <f t="shared" si="163"/>
        <v>250332.50690000004</v>
      </c>
      <c r="G235" s="117">
        <f t="shared" si="164"/>
        <v>250332.50690000004</v>
      </c>
      <c r="H235" s="117">
        <v>260549.92320000002</v>
      </c>
      <c r="I235" s="117">
        <f t="shared" si="165"/>
        <v>260549.92320000002</v>
      </c>
      <c r="J235" s="117">
        <f t="shared" si="166"/>
        <v>260549.92320000002</v>
      </c>
    </row>
    <row r="236" spans="1:10" ht="14.25" customHeight="1">
      <c r="A236" s="69" t="str">
        <f t="shared" si="162"/>
        <v>5218-Kairos PDX</v>
      </c>
      <c r="B236" s="124">
        <v>5218</v>
      </c>
      <c r="C236" s="125"/>
      <c r="D236" s="124" t="s">
        <v>500</v>
      </c>
      <c r="E236" s="117">
        <v>145874.27412500003</v>
      </c>
      <c r="F236" s="117">
        <f t="shared" si="163"/>
        <v>145874.27412500003</v>
      </c>
      <c r="G236" s="117">
        <f t="shared" si="164"/>
        <v>145874.27412500003</v>
      </c>
      <c r="H236" s="117">
        <v>151828.18800000002</v>
      </c>
      <c r="I236" s="117">
        <f t="shared" si="165"/>
        <v>151828.18800000002</v>
      </c>
      <c r="J236" s="117">
        <f t="shared" si="166"/>
        <v>151828.18800000002</v>
      </c>
    </row>
    <row r="237" spans="1:10" ht="14.25" customHeight="1">
      <c r="A237" s="69" t="str">
        <f t="shared" ref="A237:A238" si="167">CONCATENATE(B237,"-",C237)</f>
        <v>2181-Parkrose SD 3</v>
      </c>
      <c r="B237" s="124">
        <v>2181</v>
      </c>
      <c r="C237" s="125" t="s">
        <v>591</v>
      </c>
      <c r="D237" s="124"/>
      <c r="E237" s="117">
        <v>2407186.8936356418</v>
      </c>
      <c r="F237" s="117">
        <f>E237</f>
        <v>2407186.8936356418</v>
      </c>
      <c r="G237" s="117"/>
      <c r="H237" s="117">
        <v>2505439.419906484</v>
      </c>
      <c r="I237" s="117">
        <f>H237</f>
        <v>2505439.419906484</v>
      </c>
      <c r="J237" s="117"/>
    </row>
    <row r="238" spans="1:10" ht="14.25" customHeight="1">
      <c r="A238" s="69" t="str">
        <f t="shared" si="167"/>
        <v>2182-Reynolds SD 7</v>
      </c>
      <c r="B238" s="124">
        <v>2182</v>
      </c>
      <c r="C238" s="125" t="s">
        <v>620</v>
      </c>
      <c r="D238" s="124"/>
      <c r="E238" s="117">
        <v>9235594.7862742823</v>
      </c>
      <c r="F238" s="117">
        <f>E238-G239-G240-G241</f>
        <v>8499882.1803742815</v>
      </c>
      <c r="G238" s="117"/>
      <c r="H238" s="117">
        <v>9612557.8387752734</v>
      </c>
      <c r="I238" s="117">
        <f>H238-J239-J240-J241</f>
        <v>8846816.8435752727</v>
      </c>
      <c r="J238" s="117"/>
    </row>
    <row r="239" spans="1:10" ht="14.25" customHeight="1">
      <c r="A239" s="69" t="str">
        <f t="shared" ref="A239:A241" si="168">CONCATENATE(B239,"-",D239)</f>
        <v>3490-Multnomah Learning Academy</v>
      </c>
      <c r="B239" s="124">
        <v>3490</v>
      </c>
      <c r="C239" s="125"/>
      <c r="D239" s="124" t="s">
        <v>552</v>
      </c>
      <c r="E239" s="117">
        <v>379659.43830000004</v>
      </c>
      <c r="F239" s="117">
        <f t="shared" ref="F239:F241" si="169">G239</f>
        <v>379659.43830000004</v>
      </c>
      <c r="G239" s="117">
        <f t="shared" ref="G239:G241" si="170">E239</f>
        <v>379659.43830000004</v>
      </c>
      <c r="H239" s="117">
        <v>395155.38240000006</v>
      </c>
      <c r="I239" s="117">
        <f t="shared" ref="I239:I241" si="171">J239</f>
        <v>395155.38240000006</v>
      </c>
      <c r="J239" s="117">
        <f t="shared" ref="J239:J241" si="172">H239</f>
        <v>395155.38240000006</v>
      </c>
    </row>
    <row r="240" spans="1:10" ht="14.25" customHeight="1">
      <c r="A240" s="69" t="str">
        <f t="shared" si="168"/>
        <v>4216-Reynolds Arthur Academy</v>
      </c>
      <c r="B240" s="124">
        <v>4216</v>
      </c>
      <c r="C240" s="125"/>
      <c r="D240" s="124" t="s">
        <v>619</v>
      </c>
      <c r="E240" s="117">
        <v>110561.85357500002</v>
      </c>
      <c r="F240" s="117">
        <f t="shared" si="169"/>
        <v>110561.85357500002</v>
      </c>
      <c r="G240" s="117">
        <f t="shared" si="170"/>
        <v>110561.85357500002</v>
      </c>
      <c r="H240" s="117">
        <v>115074.47760000001</v>
      </c>
      <c r="I240" s="117">
        <f t="shared" si="171"/>
        <v>115074.47760000001</v>
      </c>
      <c r="J240" s="117">
        <f t="shared" si="172"/>
        <v>115074.47760000001</v>
      </c>
    </row>
    <row r="241" spans="1:10" ht="14.25" customHeight="1">
      <c r="A241" s="69" t="str">
        <f t="shared" si="168"/>
        <v>4822-Rockwood Preparatory Academy</v>
      </c>
      <c r="B241" s="124">
        <v>4822</v>
      </c>
      <c r="C241" s="125"/>
      <c r="D241" s="124" t="s">
        <v>628</v>
      </c>
      <c r="E241" s="117">
        <v>245491.31402500003</v>
      </c>
      <c r="F241" s="117">
        <f t="shared" si="169"/>
        <v>245491.31402500003</v>
      </c>
      <c r="G241" s="117">
        <f t="shared" si="170"/>
        <v>245491.31402500003</v>
      </c>
      <c r="H241" s="117">
        <v>255511.13520000002</v>
      </c>
      <c r="I241" s="117">
        <f t="shared" si="171"/>
        <v>255511.13520000002</v>
      </c>
      <c r="J241" s="117">
        <f t="shared" si="172"/>
        <v>255511.13520000002</v>
      </c>
    </row>
    <row r="242" spans="1:10" ht="14.25" customHeight="1">
      <c r="A242" s="69" t="str">
        <f>CONCATENATE(B242,"-",C242)</f>
        <v>2183-Gresham-Barlow SD 10J</v>
      </c>
      <c r="B242" s="124">
        <v>2183</v>
      </c>
      <c r="C242" s="125" t="s">
        <v>465</v>
      </c>
      <c r="D242" s="124"/>
      <c r="E242" s="117">
        <v>8645756.6017712224</v>
      </c>
      <c r="F242" s="117">
        <f>E242-G243-G244-G245</f>
        <v>8313610.3599212235</v>
      </c>
      <c r="G242" s="117"/>
      <c r="H242" s="117">
        <v>8998644.6263333131</v>
      </c>
      <c r="I242" s="117">
        <f>H242-J243-J244-J245</f>
        <v>8652941.7095333133</v>
      </c>
      <c r="J242" s="117"/>
    </row>
    <row r="243" spans="1:10" ht="14.25" customHeight="1">
      <c r="A243" s="69" t="str">
        <f t="shared" ref="A243:A246" si="173">CONCATENATE(B243,"-",D243)</f>
        <v>3553-Center for Advanced Learning</v>
      </c>
      <c r="B243" s="124">
        <v>3553</v>
      </c>
      <c r="C243" s="125"/>
      <c r="D243" s="124" t="s">
        <v>394</v>
      </c>
      <c r="E243" s="117">
        <v>12.931400000000002</v>
      </c>
      <c r="F243" s="117">
        <f t="shared" ref="F243:F245" si="174">G243</f>
        <v>12.931400000000002</v>
      </c>
      <c r="G243" s="117">
        <f t="shared" ref="G243:G245" si="175">E243</f>
        <v>12.931400000000002</v>
      </c>
      <c r="H243" s="117">
        <v>13.459200000000001</v>
      </c>
      <c r="I243" s="117">
        <f t="shared" ref="I243:I246" si="176">J243</f>
        <v>13.459200000000001</v>
      </c>
      <c r="J243" s="117">
        <f t="shared" ref="J243:J245" si="177">H243</f>
        <v>13.459200000000001</v>
      </c>
    </row>
    <row r="244" spans="1:10" ht="14.25" customHeight="1">
      <c r="A244" s="69" t="str">
        <f t="shared" si="173"/>
        <v>4601-Gresham Arthur Academy</v>
      </c>
      <c r="B244" s="124">
        <v>4601</v>
      </c>
      <c r="C244" s="125"/>
      <c r="D244" s="124" t="s">
        <v>464</v>
      </c>
      <c r="E244" s="117">
        <v>110500.42942500001</v>
      </c>
      <c r="F244" s="117">
        <f t="shared" si="174"/>
        <v>110500.42942500001</v>
      </c>
      <c r="G244" s="117">
        <f t="shared" si="175"/>
        <v>110500.42942500001</v>
      </c>
      <c r="H244" s="117">
        <v>115010.54640000001</v>
      </c>
      <c r="I244" s="117">
        <f t="shared" si="176"/>
        <v>115010.54640000001</v>
      </c>
      <c r="J244" s="117">
        <f t="shared" si="177"/>
        <v>115010.54640000001</v>
      </c>
    </row>
    <row r="245" spans="1:10" ht="14.25" customHeight="1">
      <c r="A245" s="69" t="str">
        <f t="shared" si="173"/>
        <v>4667-Lewis and Clark Montessori Charter School</v>
      </c>
      <c r="B245" s="124">
        <v>4667</v>
      </c>
      <c r="C245" s="125"/>
      <c r="D245" s="124" t="s">
        <v>516</v>
      </c>
      <c r="E245" s="117">
        <v>221632.88102500004</v>
      </c>
      <c r="F245" s="117">
        <f t="shared" si="174"/>
        <v>221632.88102500004</v>
      </c>
      <c r="G245" s="117">
        <f t="shared" si="175"/>
        <v>221632.88102500004</v>
      </c>
      <c r="H245" s="117">
        <v>230678.91120000003</v>
      </c>
      <c r="I245" s="117">
        <f t="shared" si="176"/>
        <v>230678.91120000003</v>
      </c>
      <c r="J245" s="117">
        <f t="shared" si="177"/>
        <v>230678.91120000003</v>
      </c>
    </row>
    <row r="246" spans="1:10" ht="14.25" customHeight="1">
      <c r="A246" s="69" t="str">
        <f t="shared" si="173"/>
        <v>4740-Metro East Web Academy</v>
      </c>
      <c r="B246" s="124">
        <v>4740</v>
      </c>
      <c r="C246" s="125"/>
      <c r="D246" s="124" t="s">
        <v>534</v>
      </c>
      <c r="E246" s="117">
        <v>0</v>
      </c>
      <c r="F246" s="117"/>
      <c r="G246" s="117"/>
      <c r="H246" s="117">
        <v>0</v>
      </c>
      <c r="I246" s="117">
        <f t="shared" si="176"/>
        <v>0</v>
      </c>
      <c r="J246" s="117"/>
    </row>
    <row r="247" spans="1:10" ht="14.25" customHeight="1">
      <c r="A247" s="69" t="str">
        <f t="shared" ref="A247:A248" si="178">CONCATENATE(B247,"-",C247)</f>
        <v>2185-Centennial SD 28J</v>
      </c>
      <c r="B247" s="124">
        <v>2185</v>
      </c>
      <c r="C247" s="125" t="s">
        <v>393</v>
      </c>
      <c r="D247" s="124"/>
      <c r="E247" s="117">
        <v>4888807.7394158849</v>
      </c>
      <c r="F247" s="117">
        <f>E247</f>
        <v>4888807.7394158849</v>
      </c>
      <c r="G247" s="117"/>
      <c r="H247" s="117">
        <v>5088350.9124532677</v>
      </c>
      <c r="I247" s="117">
        <f>H247</f>
        <v>5088350.9124532677</v>
      </c>
      <c r="J247" s="117"/>
    </row>
    <row r="248" spans="1:10" ht="14.25" customHeight="1">
      <c r="A248" s="69" t="str">
        <f t="shared" si="178"/>
        <v>2186-Corbett SD 39</v>
      </c>
      <c r="B248" s="124">
        <v>2186</v>
      </c>
      <c r="C248" s="125" t="s">
        <v>412</v>
      </c>
      <c r="D248" s="124"/>
      <c r="E248" s="117">
        <v>816512.81098390603</v>
      </c>
      <c r="F248" s="117">
        <f>E248-G249</f>
        <v>113060.81523390603</v>
      </c>
      <c r="G248" s="117"/>
      <c r="H248" s="117">
        <v>849839.86449345306</v>
      </c>
      <c r="I248" s="117">
        <f>H248-J249</f>
        <v>117676.2084934531</v>
      </c>
      <c r="J248" s="117"/>
    </row>
    <row r="249" spans="1:10" ht="14.25" customHeight="1">
      <c r="A249" s="69" t="str">
        <f>CONCATENATE(B249,"-",D249)</f>
        <v>4592-Corbett School</v>
      </c>
      <c r="B249" s="124">
        <v>4592</v>
      </c>
      <c r="C249" s="125"/>
      <c r="D249" s="124" t="s">
        <v>411</v>
      </c>
      <c r="E249" s="117">
        <v>703451.99575</v>
      </c>
      <c r="F249" s="117">
        <f>G249</f>
        <v>703451.99575</v>
      </c>
      <c r="G249" s="117">
        <f>E249</f>
        <v>703451.99575</v>
      </c>
      <c r="H249" s="117">
        <v>732163.65599999996</v>
      </c>
      <c r="I249" s="117">
        <f>J249</f>
        <v>732163.65599999996</v>
      </c>
      <c r="J249" s="117">
        <f>H249</f>
        <v>732163.65599999996</v>
      </c>
    </row>
    <row r="250" spans="1:10" ht="14.25" customHeight="1">
      <c r="A250" s="69" t="str">
        <f>CONCATENATE(B250,"-",C250)</f>
        <v>2187-David Douglas SD 40</v>
      </c>
      <c r="B250" s="124">
        <v>2187</v>
      </c>
      <c r="C250" s="125" t="s">
        <v>423</v>
      </c>
      <c r="D250" s="124"/>
      <c r="E250" s="117">
        <v>7844287.7526808474</v>
      </c>
      <c r="F250" s="117">
        <f>E250-G251</f>
        <v>7734973.7792058475</v>
      </c>
      <c r="G250" s="117"/>
      <c r="H250" s="117">
        <v>8164462.7629943499</v>
      </c>
      <c r="I250" s="117">
        <f>H250-J251</f>
        <v>8050687.0981943496</v>
      </c>
      <c r="J250" s="117"/>
    </row>
    <row r="251" spans="1:10" ht="14.25" customHeight="1">
      <c r="A251" s="69" t="str">
        <f>CONCATENATE(B251,"-",D251)</f>
        <v>3580-Arthur Academy</v>
      </c>
      <c r="B251" s="124">
        <v>3580</v>
      </c>
      <c r="C251" s="125"/>
      <c r="D251" s="124" t="s">
        <v>365</v>
      </c>
      <c r="E251" s="117">
        <v>109313.97347500001</v>
      </c>
      <c r="F251" s="117">
        <f>G251</f>
        <v>109313.97347500001</v>
      </c>
      <c r="G251" s="117">
        <f>E251</f>
        <v>109313.97347500001</v>
      </c>
      <c r="H251" s="117">
        <v>113775.6648</v>
      </c>
      <c r="I251" s="117">
        <f>J251</f>
        <v>113775.6648</v>
      </c>
      <c r="J251" s="117">
        <f>H251</f>
        <v>113775.6648</v>
      </c>
    </row>
    <row r="252" spans="1:10" ht="14.25" customHeight="1">
      <c r="A252" s="69" t="str">
        <f t="shared" ref="A252:A253" si="179">CONCATENATE(B252,"-",C252)</f>
        <v>2188-Riverdale SD 51J</v>
      </c>
      <c r="B252" s="124">
        <v>2188</v>
      </c>
      <c r="C252" s="125" t="s">
        <v>625</v>
      </c>
      <c r="D252" s="124"/>
      <c r="E252" s="117">
        <v>442278.8152082208</v>
      </c>
      <c r="F252" s="117">
        <f>E252</f>
        <v>442278.8152082208</v>
      </c>
      <c r="G252" s="117"/>
      <c r="H252" s="117">
        <v>460331.01174733182</v>
      </c>
      <c r="I252" s="117">
        <f>H252</f>
        <v>460331.01174733182</v>
      </c>
      <c r="J252" s="117"/>
    </row>
    <row r="253" spans="1:10" ht="14.25" customHeight="1">
      <c r="A253" s="69" t="str">
        <f t="shared" si="179"/>
        <v>2190-Dallas SD 2</v>
      </c>
      <c r="B253" s="124">
        <v>2190</v>
      </c>
      <c r="C253" s="125" t="s">
        <v>422</v>
      </c>
      <c r="D253" s="124"/>
      <c r="E253" s="117">
        <v>2391493.185539071</v>
      </c>
      <c r="F253" s="117">
        <f>E253-G254-G255</f>
        <v>2080121.2377890709</v>
      </c>
      <c r="G253" s="117"/>
      <c r="H253" s="117">
        <v>2489105.1522957673</v>
      </c>
      <c r="I253" s="117">
        <f>H253-J254-J255</f>
        <v>2165024.440295767</v>
      </c>
      <c r="J253" s="117"/>
    </row>
    <row r="254" spans="1:10" ht="14.25" customHeight="1">
      <c r="A254" s="69" t="str">
        <f t="shared" ref="A254:A255" si="180">CONCATENATE(B254,"-",D254)</f>
        <v>3461-Luckiamute Valley Charter School</v>
      </c>
      <c r="B254" s="124">
        <v>3461</v>
      </c>
      <c r="C254" s="125"/>
      <c r="D254" s="124" t="s">
        <v>525</v>
      </c>
      <c r="E254" s="117">
        <v>182922.73512500004</v>
      </c>
      <c r="F254" s="117">
        <f t="shared" ref="F254:F255" si="181">G254</f>
        <v>182922.73512500004</v>
      </c>
      <c r="G254" s="117">
        <f t="shared" ref="G254:G255" si="182">E254</f>
        <v>182922.73512500004</v>
      </c>
      <c r="H254" s="117">
        <v>190388.79600000003</v>
      </c>
      <c r="I254" s="117">
        <f t="shared" ref="I254:I255" si="183">J254</f>
        <v>190388.79600000003</v>
      </c>
      <c r="J254" s="117">
        <f t="shared" ref="J254:J255" si="184">H254</f>
        <v>190388.79600000003</v>
      </c>
    </row>
    <row r="255" spans="1:10" ht="14.25" customHeight="1">
      <c r="A255" s="69" t="str">
        <f t="shared" si="180"/>
        <v>5298-Dallas Community Charter</v>
      </c>
      <c r="B255" s="124">
        <v>5298</v>
      </c>
      <c r="C255" s="125"/>
      <c r="D255" s="124" t="s">
        <v>421</v>
      </c>
      <c r="E255" s="117">
        <v>128449.212625</v>
      </c>
      <c r="F255" s="117">
        <f t="shared" si="181"/>
        <v>128449.212625</v>
      </c>
      <c r="G255" s="117">
        <f t="shared" si="182"/>
        <v>128449.212625</v>
      </c>
      <c r="H255" s="117">
        <v>133691.916</v>
      </c>
      <c r="I255" s="117">
        <f t="shared" si="183"/>
        <v>133691.916</v>
      </c>
      <c r="J255" s="117">
        <f t="shared" si="184"/>
        <v>133691.916</v>
      </c>
    </row>
    <row r="256" spans="1:10" ht="14.25" customHeight="1">
      <c r="A256" s="69" t="str">
        <f t="shared" ref="A256:A269" si="185">CONCATENATE(B256,"-",C256)</f>
        <v>2191-Central SD 13J</v>
      </c>
      <c r="B256" s="124">
        <v>2191</v>
      </c>
      <c r="C256" s="125" t="s">
        <v>398</v>
      </c>
      <c r="D256" s="124"/>
      <c r="E256" s="117">
        <v>2568227.6811276455</v>
      </c>
      <c r="F256" s="117">
        <f t="shared" ref="F256:F268" si="186">E256</f>
        <v>2568227.6811276455</v>
      </c>
      <c r="G256" s="117"/>
      <c r="H256" s="117">
        <v>2673053.3007655083</v>
      </c>
      <c r="I256" s="117">
        <f t="shared" ref="I256:I268" si="187">H256</f>
        <v>2673053.3007655083</v>
      </c>
      <c r="J256" s="117"/>
    </row>
    <row r="257" spans="1:10" ht="14.25" customHeight="1">
      <c r="A257" s="69" t="str">
        <f t="shared" si="185"/>
        <v>2192-Perrydale SD 21</v>
      </c>
      <c r="B257" s="124">
        <v>2192</v>
      </c>
      <c r="C257" s="125" t="s">
        <v>593</v>
      </c>
      <c r="D257" s="124"/>
      <c r="E257" s="117">
        <v>287904.08577848744</v>
      </c>
      <c r="F257" s="117">
        <f t="shared" si="186"/>
        <v>287904.08577848744</v>
      </c>
      <c r="G257" s="117"/>
      <c r="H257" s="117">
        <v>299655.27295311954</v>
      </c>
      <c r="I257" s="117">
        <f t="shared" si="187"/>
        <v>299655.27295311954</v>
      </c>
      <c r="J257" s="117"/>
    </row>
    <row r="258" spans="1:10" ht="14.25" customHeight="1">
      <c r="A258" s="69" t="str">
        <f t="shared" si="185"/>
        <v>2193-Falls City SD 57</v>
      </c>
      <c r="B258" s="124">
        <v>2193</v>
      </c>
      <c r="C258" s="125" t="s">
        <v>448</v>
      </c>
      <c r="D258" s="124"/>
      <c r="E258" s="117">
        <v>226312.40935376892</v>
      </c>
      <c r="F258" s="117">
        <f t="shared" si="186"/>
        <v>226312.40935376892</v>
      </c>
      <c r="G258" s="117"/>
      <c r="H258" s="117">
        <v>235549.6505518819</v>
      </c>
      <c r="I258" s="117">
        <f t="shared" si="187"/>
        <v>235549.6505518819</v>
      </c>
      <c r="J258" s="117"/>
    </row>
    <row r="259" spans="1:10" ht="14.25" customHeight="1">
      <c r="A259" s="69" t="str">
        <f t="shared" si="185"/>
        <v>2195-Sherman County SD</v>
      </c>
      <c r="B259" s="124">
        <v>2195</v>
      </c>
      <c r="C259" s="125" t="s">
        <v>642</v>
      </c>
      <c r="D259" s="124"/>
      <c r="E259" s="117">
        <v>267212.20809358219</v>
      </c>
      <c r="F259" s="117">
        <f t="shared" si="186"/>
        <v>267212.20809358219</v>
      </c>
      <c r="G259" s="117"/>
      <c r="H259" s="117">
        <v>278118.82883209572</v>
      </c>
      <c r="I259" s="117">
        <f t="shared" si="187"/>
        <v>278118.82883209572</v>
      </c>
      <c r="J259" s="117"/>
    </row>
    <row r="260" spans="1:10" ht="14.25" customHeight="1">
      <c r="A260" s="69" t="str">
        <f t="shared" si="185"/>
        <v>2197-Tillamook SD 9</v>
      </c>
      <c r="B260" s="124">
        <v>2197</v>
      </c>
      <c r="C260" s="125" t="s">
        <v>680</v>
      </c>
      <c r="D260" s="124"/>
      <c r="E260" s="117">
        <v>1690035.8422952229</v>
      </c>
      <c r="F260" s="117">
        <f t="shared" si="186"/>
        <v>1690035.8422952229</v>
      </c>
      <c r="G260" s="117"/>
      <c r="H260" s="117">
        <v>1759016.8970827828</v>
      </c>
      <c r="I260" s="117">
        <f t="shared" si="187"/>
        <v>1759016.8970827828</v>
      </c>
      <c r="J260" s="117"/>
    </row>
    <row r="261" spans="1:10" ht="14.25" customHeight="1">
      <c r="A261" s="69" t="str">
        <f t="shared" si="185"/>
        <v>2198-Neah-Kah-Nie SD 56</v>
      </c>
      <c r="B261" s="124">
        <v>2198</v>
      </c>
      <c r="C261" s="125" t="s">
        <v>554</v>
      </c>
      <c r="D261" s="124"/>
      <c r="E261" s="117">
        <v>601222.78058789123</v>
      </c>
      <c r="F261" s="117">
        <f t="shared" si="186"/>
        <v>601222.78058789123</v>
      </c>
      <c r="G261" s="117"/>
      <c r="H261" s="117">
        <v>625762.48591800919</v>
      </c>
      <c r="I261" s="117">
        <f t="shared" si="187"/>
        <v>625762.48591800919</v>
      </c>
      <c r="J261" s="117"/>
    </row>
    <row r="262" spans="1:10" ht="14.25" customHeight="1">
      <c r="A262" s="69" t="str">
        <f t="shared" si="185"/>
        <v>2199-Nestucca Valley SD 101J</v>
      </c>
      <c r="B262" s="124">
        <v>2199</v>
      </c>
      <c r="C262" s="125" t="s">
        <v>555</v>
      </c>
      <c r="D262" s="124"/>
      <c r="E262" s="117">
        <v>446144.45515981043</v>
      </c>
      <c r="F262" s="117">
        <f t="shared" si="186"/>
        <v>446144.45515981043</v>
      </c>
      <c r="G262" s="117"/>
      <c r="H262" s="117">
        <v>464354.43292143533</v>
      </c>
      <c r="I262" s="117">
        <f t="shared" si="187"/>
        <v>464354.43292143533</v>
      </c>
      <c r="J262" s="117"/>
    </row>
    <row r="263" spans="1:10" ht="14.25" customHeight="1">
      <c r="A263" s="69" t="str">
        <f t="shared" si="185"/>
        <v>2201-Helix SD 1</v>
      </c>
      <c r="B263" s="124">
        <v>2201</v>
      </c>
      <c r="C263" s="125" t="s">
        <v>473</v>
      </c>
      <c r="D263" s="124"/>
      <c r="E263" s="117">
        <v>197597.84327785563</v>
      </c>
      <c r="F263" s="117">
        <f t="shared" si="186"/>
        <v>197597.84327785563</v>
      </c>
      <c r="G263" s="117"/>
      <c r="H263" s="117">
        <v>205663.06137082932</v>
      </c>
      <c r="I263" s="117">
        <f t="shared" si="187"/>
        <v>205663.06137082932</v>
      </c>
      <c r="J263" s="117"/>
    </row>
    <row r="264" spans="1:10" ht="14.25" customHeight="1">
      <c r="A264" s="69" t="str">
        <f t="shared" si="185"/>
        <v>2202-Pilot Rock SD 2</v>
      </c>
      <c r="B264" s="124">
        <v>2202</v>
      </c>
      <c r="C264" s="125" t="s">
        <v>597</v>
      </c>
      <c r="D264" s="124"/>
      <c r="E264" s="117">
        <v>289448.15635710681</v>
      </c>
      <c r="F264" s="117">
        <f t="shared" si="186"/>
        <v>289448.15635710681</v>
      </c>
      <c r="G264" s="117"/>
      <c r="H264" s="117">
        <v>301262.36682066217</v>
      </c>
      <c r="I264" s="117">
        <f t="shared" si="187"/>
        <v>301262.36682066217</v>
      </c>
      <c r="J264" s="117"/>
    </row>
    <row r="265" spans="1:10" ht="14.25" customHeight="1">
      <c r="A265" s="69" t="str">
        <f t="shared" si="185"/>
        <v>2203-Echo SD 5</v>
      </c>
      <c r="B265" s="124">
        <v>2203</v>
      </c>
      <c r="C265" s="125" t="s">
        <v>439</v>
      </c>
      <c r="D265" s="124"/>
      <c r="E265" s="117">
        <v>291792.09700515785</v>
      </c>
      <c r="F265" s="117">
        <f t="shared" si="186"/>
        <v>291792.09700515785</v>
      </c>
      <c r="G265" s="117"/>
      <c r="H265" s="117">
        <v>303701.97851557238</v>
      </c>
      <c r="I265" s="117">
        <f t="shared" si="187"/>
        <v>303701.97851557238</v>
      </c>
      <c r="J265" s="117"/>
    </row>
    <row r="266" spans="1:10" ht="14.25" customHeight="1">
      <c r="A266" s="69" t="str">
        <f t="shared" si="185"/>
        <v>2204-Umatilla SD 6R</v>
      </c>
      <c r="B266" s="124">
        <v>2204</v>
      </c>
      <c r="C266" s="125" t="s">
        <v>686</v>
      </c>
      <c r="D266" s="124"/>
      <c r="E266" s="117">
        <v>1217946.20387527</v>
      </c>
      <c r="F266" s="117">
        <f t="shared" si="186"/>
        <v>1217946.20387527</v>
      </c>
      <c r="G266" s="117"/>
      <c r="H266" s="117">
        <v>1267658.2938293624</v>
      </c>
      <c r="I266" s="117">
        <f t="shared" si="187"/>
        <v>1267658.2938293624</v>
      </c>
      <c r="J266" s="117"/>
    </row>
    <row r="267" spans="1:10" ht="14.25" customHeight="1">
      <c r="A267" s="69" t="str">
        <f t="shared" si="185"/>
        <v>2205-Milton-Freewater Unified SD 7</v>
      </c>
      <c r="B267" s="124">
        <v>2205</v>
      </c>
      <c r="C267" s="125" t="s">
        <v>536</v>
      </c>
      <c r="D267" s="124"/>
      <c r="E267" s="117">
        <v>1389960.877676731</v>
      </c>
      <c r="F267" s="117">
        <f t="shared" si="186"/>
        <v>1389960.877676731</v>
      </c>
      <c r="G267" s="117"/>
      <c r="H267" s="117">
        <v>1446693.9747247607</v>
      </c>
      <c r="I267" s="117">
        <f t="shared" si="187"/>
        <v>1446693.9747247607</v>
      </c>
      <c r="J267" s="117"/>
    </row>
    <row r="268" spans="1:10" ht="14.25" customHeight="1">
      <c r="A268" s="69" t="str">
        <f t="shared" si="185"/>
        <v>2206-Hermiston SD 8</v>
      </c>
      <c r="B268" s="124">
        <v>2206</v>
      </c>
      <c r="C268" s="125" t="s">
        <v>474</v>
      </c>
      <c r="D268" s="124"/>
      <c r="E268" s="117">
        <v>4490393.369493722</v>
      </c>
      <c r="F268" s="117">
        <f t="shared" si="186"/>
        <v>4490393.369493722</v>
      </c>
      <c r="G268" s="117"/>
      <c r="H268" s="117">
        <v>4673674.7315138727</v>
      </c>
      <c r="I268" s="117">
        <f t="shared" si="187"/>
        <v>4673674.7315138727</v>
      </c>
      <c r="J268" s="117"/>
    </row>
    <row r="269" spans="1:10" ht="14.25" customHeight="1">
      <c r="A269" s="69" t="str">
        <f t="shared" si="185"/>
        <v>2207-Pendleton SD 16</v>
      </c>
      <c r="B269" s="124">
        <v>2207</v>
      </c>
      <c r="C269" s="125" t="s">
        <v>592</v>
      </c>
      <c r="D269" s="124"/>
      <c r="E269" s="117">
        <v>2346352.9310047692</v>
      </c>
      <c r="F269" s="117">
        <f>E269-G270</f>
        <v>2287807.633929769</v>
      </c>
      <c r="G269" s="117"/>
      <c r="H269" s="117">
        <v>2442122.4383927188</v>
      </c>
      <c r="I269" s="117">
        <f>H269-J270</f>
        <v>2381187.5927927187</v>
      </c>
      <c r="J269" s="117"/>
    </row>
    <row r="270" spans="1:10" ht="14.25" customHeight="1">
      <c r="A270" s="69" t="str">
        <f>CONCATENATE(B270,"-",D270)</f>
        <v>4202-Nixyaawii Community School</v>
      </c>
      <c r="B270" s="124">
        <v>4202</v>
      </c>
      <c r="C270" s="125"/>
      <c r="D270" s="124" t="s">
        <v>559</v>
      </c>
      <c r="E270" s="117">
        <v>58545.297075000002</v>
      </c>
      <c r="F270" s="117">
        <f>G270</f>
        <v>58545.297075000002</v>
      </c>
      <c r="G270" s="117">
        <f>E270</f>
        <v>58545.297075000002</v>
      </c>
      <c r="H270" s="117">
        <v>60934.845600000001</v>
      </c>
      <c r="I270" s="117">
        <f>J270</f>
        <v>60934.845600000001</v>
      </c>
      <c r="J270" s="117">
        <f>H270</f>
        <v>60934.845600000001</v>
      </c>
    </row>
    <row r="271" spans="1:10" ht="14.25" customHeight="1">
      <c r="A271" s="69" t="str">
        <f t="shared" ref="A271:A276" si="188">CONCATENATE(B271,"-",C271)</f>
        <v>2208-Athena-Weston SD 29RJ</v>
      </c>
      <c r="B271" s="124">
        <v>2208</v>
      </c>
      <c r="C271" s="125" t="s">
        <v>369</v>
      </c>
      <c r="D271" s="124"/>
      <c r="E271" s="117">
        <v>509930.45624836977</v>
      </c>
      <c r="F271" s="117">
        <f t="shared" ref="F271:F275" si="189">E271</f>
        <v>509930.45624836977</v>
      </c>
      <c r="G271" s="117"/>
      <c r="H271" s="117">
        <v>530743.94425850722</v>
      </c>
      <c r="I271" s="117">
        <f t="shared" ref="I271:I275" si="190">H271</f>
        <v>530743.94425850722</v>
      </c>
      <c r="J271" s="117"/>
    </row>
    <row r="272" spans="1:10" ht="14.25" customHeight="1">
      <c r="A272" s="69" t="str">
        <f t="shared" si="188"/>
        <v>2209-Stanfield SD 61</v>
      </c>
      <c r="B272" s="124">
        <v>2209</v>
      </c>
      <c r="C272" s="125" t="s">
        <v>662</v>
      </c>
      <c r="D272" s="124"/>
      <c r="E272" s="117">
        <v>462586.56646175479</v>
      </c>
      <c r="F272" s="117">
        <f t="shared" si="189"/>
        <v>462586.56646175479</v>
      </c>
      <c r="G272" s="117"/>
      <c r="H272" s="117">
        <v>481467.65080713248</v>
      </c>
      <c r="I272" s="117">
        <f t="shared" si="190"/>
        <v>481467.65080713248</v>
      </c>
      <c r="J272" s="117"/>
    </row>
    <row r="273" spans="1:10" ht="14.25" customHeight="1">
      <c r="A273" s="69" t="str">
        <f t="shared" si="188"/>
        <v>2210-Ukiah SD 80R</v>
      </c>
      <c r="B273" s="124">
        <v>2210</v>
      </c>
      <c r="C273" s="125" t="s">
        <v>685</v>
      </c>
      <c r="D273" s="124"/>
      <c r="E273" s="117">
        <v>70472.555376842676</v>
      </c>
      <c r="F273" s="117">
        <f t="shared" si="189"/>
        <v>70472.555376842676</v>
      </c>
      <c r="G273" s="117"/>
      <c r="H273" s="117">
        <v>73348.98620855053</v>
      </c>
      <c r="I273" s="117">
        <f t="shared" si="190"/>
        <v>73348.98620855053</v>
      </c>
      <c r="J273" s="117"/>
    </row>
    <row r="274" spans="1:10" ht="14.25" customHeight="1">
      <c r="A274" s="69" t="str">
        <f t="shared" si="188"/>
        <v>2212-La Grande SD 1</v>
      </c>
      <c r="B274" s="124">
        <v>2212</v>
      </c>
      <c r="C274" s="125" t="s">
        <v>509</v>
      </c>
      <c r="D274" s="124"/>
      <c r="E274" s="117">
        <v>1706115.4872153685</v>
      </c>
      <c r="F274" s="117">
        <f t="shared" si="189"/>
        <v>1706115.4872153685</v>
      </c>
      <c r="G274" s="117"/>
      <c r="H274" s="117">
        <v>1775752.8540404853</v>
      </c>
      <c r="I274" s="117">
        <f t="shared" si="190"/>
        <v>1775752.8540404853</v>
      </c>
      <c r="J274" s="117"/>
    </row>
    <row r="275" spans="1:10" ht="14.25" customHeight="1">
      <c r="A275" s="69" t="str">
        <f t="shared" si="188"/>
        <v>2213-Union SD 5</v>
      </c>
      <c r="B275" s="124">
        <v>2213</v>
      </c>
      <c r="C275" s="125" t="s">
        <v>687</v>
      </c>
      <c r="D275" s="124"/>
      <c r="E275" s="117">
        <v>322261.32106702524</v>
      </c>
      <c r="F275" s="117">
        <f t="shared" si="189"/>
        <v>322261.32106702524</v>
      </c>
      <c r="G275" s="117"/>
      <c r="H275" s="117">
        <v>335414.8443758834</v>
      </c>
      <c r="I275" s="117">
        <f t="shared" si="190"/>
        <v>335414.8443758834</v>
      </c>
      <c r="J275" s="117"/>
    </row>
    <row r="276" spans="1:10" ht="14.25" customHeight="1">
      <c r="A276" s="69" t="str">
        <f t="shared" si="188"/>
        <v>2214-North Powder SD 8J</v>
      </c>
      <c r="B276" s="124">
        <v>2214</v>
      </c>
      <c r="C276" s="125" t="s">
        <v>569</v>
      </c>
      <c r="D276" s="124"/>
      <c r="E276" s="117">
        <v>287490.86375813838</v>
      </c>
      <c r="F276" s="117">
        <f>E276-G277</f>
        <v>29722.801858138351</v>
      </c>
      <c r="G276" s="117"/>
      <c r="H276" s="117">
        <v>299225.18472785829</v>
      </c>
      <c r="I276" s="117">
        <f>H276-J277</f>
        <v>30936.221527858288</v>
      </c>
      <c r="J276" s="117"/>
    </row>
    <row r="277" spans="1:10" ht="14.25" customHeight="1">
      <c r="A277" s="69" t="str">
        <f>CONCATENATE(B277,"-",D277)</f>
        <v>3365-North Powder Charter School</v>
      </c>
      <c r="B277" s="124">
        <v>3365</v>
      </c>
      <c r="C277" s="125"/>
      <c r="D277" s="124" t="s">
        <v>568</v>
      </c>
      <c r="E277" s="117">
        <v>257768.06190000003</v>
      </c>
      <c r="F277" s="117">
        <f>G277</f>
        <v>257768.06190000003</v>
      </c>
      <c r="G277" s="117">
        <f>E277</f>
        <v>257768.06190000003</v>
      </c>
      <c r="H277" s="117">
        <v>268288.9632</v>
      </c>
      <c r="I277" s="117">
        <f>J277</f>
        <v>268288.9632</v>
      </c>
      <c r="J277" s="117">
        <f>H277</f>
        <v>268288.9632</v>
      </c>
    </row>
    <row r="278" spans="1:10" ht="14.25" customHeight="1">
      <c r="A278" s="69" t="str">
        <f>CONCATENATE(B278,"-",C278)</f>
        <v>2215-Imbler SD 11</v>
      </c>
      <c r="B278" s="124">
        <v>2215</v>
      </c>
      <c r="C278" s="125" t="s">
        <v>482</v>
      </c>
      <c r="D278" s="124"/>
      <c r="E278" s="117">
        <v>289174.39919325797</v>
      </c>
      <c r="F278" s="117">
        <f>E278-G279</f>
        <v>26122.243968257972</v>
      </c>
      <c r="G278" s="117"/>
      <c r="H278" s="117">
        <v>300977.43589502352</v>
      </c>
      <c r="I278" s="117">
        <f>H278-J279</f>
        <v>27188.707095023536</v>
      </c>
      <c r="J278" s="117"/>
    </row>
    <row r="279" spans="1:10" ht="14.25" customHeight="1">
      <c r="A279" s="69" t="str">
        <f>CONCATENATE(B279,"-",D279)</f>
        <v>1079-Imbler Charter School</v>
      </c>
      <c r="B279" s="124">
        <v>1079</v>
      </c>
      <c r="C279" s="125"/>
      <c r="D279" s="124" t="s">
        <v>481</v>
      </c>
      <c r="E279" s="117">
        <v>263052.15522499999</v>
      </c>
      <c r="F279" s="117">
        <f>G279</f>
        <v>263052.15522499999</v>
      </c>
      <c r="G279" s="117">
        <f>E279</f>
        <v>263052.15522499999</v>
      </c>
      <c r="H279" s="117">
        <v>273788.72879999998</v>
      </c>
      <c r="I279" s="117">
        <f>J279</f>
        <v>273788.72879999998</v>
      </c>
      <c r="J279" s="117">
        <f>H279</f>
        <v>273788.72879999998</v>
      </c>
    </row>
    <row r="280" spans="1:10" ht="14.25" customHeight="1">
      <c r="A280" s="69" t="str">
        <f>CONCATENATE(B280,"-",C280)</f>
        <v>2216-Cove SD 15</v>
      </c>
      <c r="B280" s="124">
        <v>2216</v>
      </c>
      <c r="C280" s="125" t="s">
        <v>415</v>
      </c>
      <c r="D280" s="124"/>
      <c r="E280" s="117">
        <v>318268.43640630605</v>
      </c>
      <c r="F280" s="117">
        <f>E280-G281</f>
        <v>28592.145006306062</v>
      </c>
      <c r="G280" s="117"/>
      <c r="H280" s="117">
        <v>331258.98483105318</v>
      </c>
      <c r="I280" s="117">
        <f>H280-J281</f>
        <v>29759.445631053182</v>
      </c>
      <c r="J280" s="117"/>
    </row>
    <row r="281" spans="1:10" ht="14.25" customHeight="1">
      <c r="A281" s="69" t="str">
        <f>CONCATENATE(B281,"-",D281)</f>
        <v>3434-Cove Charter School</v>
      </c>
      <c r="B281" s="124">
        <v>3434</v>
      </c>
      <c r="C281" s="125"/>
      <c r="D281" s="124" t="s">
        <v>414</v>
      </c>
      <c r="E281" s="117">
        <v>289676.29139999999</v>
      </c>
      <c r="F281" s="117">
        <f>G281</f>
        <v>289676.29139999999</v>
      </c>
      <c r="G281" s="117">
        <f>E281</f>
        <v>289676.29139999999</v>
      </c>
      <c r="H281" s="117">
        <v>301499.5392</v>
      </c>
      <c r="I281" s="117">
        <f>J281</f>
        <v>301499.5392</v>
      </c>
      <c r="J281" s="117">
        <f>H281</f>
        <v>301499.5392</v>
      </c>
    </row>
    <row r="282" spans="1:10" ht="14.25" customHeight="1">
      <c r="A282" s="69" t="str">
        <f t="shared" ref="A282:A289" si="191">CONCATENATE(B282,"-",C282)</f>
        <v>2217-Elgin SD 23</v>
      </c>
      <c r="B282" s="124">
        <v>2217</v>
      </c>
      <c r="C282" s="125" t="s">
        <v>441</v>
      </c>
      <c r="D282" s="124"/>
      <c r="E282" s="117">
        <v>368481.34523672465</v>
      </c>
      <c r="F282" s="117">
        <f>E282</f>
        <v>368481.34523672465</v>
      </c>
      <c r="G282" s="117"/>
      <c r="H282" s="117">
        <v>383521.400144346</v>
      </c>
      <c r="I282" s="117">
        <f>H282</f>
        <v>383521.400144346</v>
      </c>
      <c r="J282" s="117"/>
    </row>
    <row r="283" spans="1:10" ht="14.25" customHeight="1">
      <c r="A283" s="69" t="str">
        <f t="shared" si="191"/>
        <v>2219-Joseph SD 6</v>
      </c>
      <c r="B283" s="124">
        <v>2219</v>
      </c>
      <c r="C283" s="125" t="s">
        <v>495</v>
      </c>
      <c r="D283" s="124"/>
      <c r="E283" s="117">
        <v>305846.36564812681</v>
      </c>
      <c r="F283" s="117">
        <v>305846.37</v>
      </c>
      <c r="G283" s="117"/>
      <c r="H283" s="117">
        <v>318329.89077662176</v>
      </c>
      <c r="I283" s="117">
        <v>318329.89</v>
      </c>
      <c r="J283" s="117"/>
    </row>
    <row r="284" spans="1:10" ht="14.25" customHeight="1">
      <c r="A284" s="69" t="str">
        <f t="shared" si="191"/>
        <v>2220-Wallowa SD 12</v>
      </c>
      <c r="B284" s="124">
        <v>2220</v>
      </c>
      <c r="C284" s="125" t="s">
        <v>692</v>
      </c>
      <c r="D284" s="124"/>
      <c r="E284" s="117">
        <v>224231.81611439909</v>
      </c>
      <c r="F284" s="117">
        <f t="shared" ref="F284:F288" si="192">E284</f>
        <v>224231.81611439909</v>
      </c>
      <c r="G284" s="117"/>
      <c r="H284" s="117">
        <v>233384.1351394766</v>
      </c>
      <c r="I284" s="117">
        <f t="shared" ref="I284:I288" si="193">H284</f>
        <v>233384.1351394766</v>
      </c>
      <c r="J284" s="117"/>
    </row>
    <row r="285" spans="1:10" ht="14.25" customHeight="1">
      <c r="A285" s="69" t="str">
        <f t="shared" si="191"/>
        <v>2221-Enterprise SD 21</v>
      </c>
      <c r="B285" s="124">
        <v>2221</v>
      </c>
      <c r="C285" s="125" t="s">
        <v>444</v>
      </c>
      <c r="D285" s="124"/>
      <c r="E285" s="117">
        <v>366296.13719076355</v>
      </c>
      <c r="F285" s="117">
        <f t="shared" si="192"/>
        <v>366296.13719076355</v>
      </c>
      <c r="G285" s="117"/>
      <c r="H285" s="117">
        <v>381246.99993324367</v>
      </c>
      <c r="I285" s="117">
        <f t="shared" si="193"/>
        <v>381246.99993324367</v>
      </c>
      <c r="J285" s="117"/>
    </row>
    <row r="286" spans="1:10" ht="14.25" customHeight="1">
      <c r="A286" s="69" t="str">
        <f t="shared" si="191"/>
        <v>2222-Troy SD 54</v>
      </c>
      <c r="B286" s="124">
        <v>2222</v>
      </c>
      <c r="C286" s="125" t="s">
        <v>683</v>
      </c>
      <c r="D286" s="124"/>
      <c r="E286" s="117">
        <v>32328.432197548449</v>
      </c>
      <c r="F286" s="117">
        <f t="shared" si="192"/>
        <v>32328.432197548449</v>
      </c>
      <c r="G286" s="117"/>
      <c r="H286" s="117">
        <v>33647.960042346342</v>
      </c>
      <c r="I286" s="117">
        <f t="shared" si="193"/>
        <v>33647.960042346342</v>
      </c>
      <c r="J286" s="117"/>
    </row>
    <row r="287" spans="1:10" ht="14.25" customHeight="1">
      <c r="A287" s="69" t="str">
        <f t="shared" si="191"/>
        <v>2225-South Wasco County SD 1</v>
      </c>
      <c r="B287" s="124">
        <v>2225</v>
      </c>
      <c r="C287" s="125" t="s">
        <v>654</v>
      </c>
      <c r="D287" s="124"/>
      <c r="E287" s="117">
        <v>268140.03409765183</v>
      </c>
      <c r="F287" s="117">
        <f t="shared" si="192"/>
        <v>268140.03409765183</v>
      </c>
      <c r="G287" s="117"/>
      <c r="H287" s="117">
        <v>279084.52528531104</v>
      </c>
      <c r="I287" s="117">
        <f t="shared" si="193"/>
        <v>279084.52528531104</v>
      </c>
      <c r="J287" s="117"/>
    </row>
    <row r="288" spans="1:10" ht="14.25" customHeight="1">
      <c r="A288" s="69" t="str">
        <f t="shared" si="191"/>
        <v>2229-Dufur SD 29</v>
      </c>
      <c r="B288" s="124">
        <v>2229</v>
      </c>
      <c r="C288" s="125" t="s">
        <v>435</v>
      </c>
      <c r="D288" s="124"/>
      <c r="E288" s="117">
        <v>323218.69525812345</v>
      </c>
      <c r="F288" s="117">
        <f t="shared" si="192"/>
        <v>323218.69525812345</v>
      </c>
      <c r="G288" s="117"/>
      <c r="H288" s="117">
        <v>336411.29506457748</v>
      </c>
      <c r="I288" s="117">
        <f t="shared" si="193"/>
        <v>336411.29506457748</v>
      </c>
      <c r="J288" s="117"/>
    </row>
    <row r="289" spans="1:10" ht="14.25" customHeight="1">
      <c r="A289" s="69" t="str">
        <f t="shared" si="191"/>
        <v>4131-North Wasco County SD 21</v>
      </c>
      <c r="B289" s="124">
        <v>4131</v>
      </c>
      <c r="C289" s="125" t="s">
        <v>571</v>
      </c>
      <c r="D289" s="124"/>
      <c r="E289" s="117">
        <v>2311595.6636962192</v>
      </c>
      <c r="F289" s="117">
        <f>E289-G290-G291</f>
        <v>2128293.068696219</v>
      </c>
      <c r="G289" s="117"/>
      <c r="H289" s="117">
        <v>2405946.5071123908</v>
      </c>
      <c r="I289" s="117">
        <f>H289-J290-J291</f>
        <v>2215162.3471123907</v>
      </c>
      <c r="J289" s="117"/>
    </row>
    <row r="290" spans="1:10" ht="14.25" customHeight="1">
      <c r="A290" s="69" t="str">
        <f t="shared" ref="A290:A291" si="194">CONCATENATE(B290,"-",D290)</f>
        <v>1095-Mosier Community School</v>
      </c>
      <c r="B290" s="124">
        <v>1095</v>
      </c>
      <c r="C290" s="125"/>
      <c r="D290" s="124" t="s">
        <v>546</v>
      </c>
      <c r="E290" s="117">
        <v>162597.80717499999</v>
      </c>
      <c r="F290" s="117">
        <f t="shared" ref="F290:F291" si="195">G290</f>
        <v>162597.80717499999</v>
      </c>
      <c r="G290" s="117">
        <f t="shared" ref="G290:G291" si="196">E290</f>
        <v>162597.80717499999</v>
      </c>
      <c r="H290" s="117">
        <v>169234.2984</v>
      </c>
      <c r="I290" s="117">
        <f t="shared" ref="I290:I291" si="197">J290</f>
        <v>169234.2984</v>
      </c>
      <c r="J290" s="117">
        <f t="shared" ref="J290:J291" si="198">H290</f>
        <v>169234.2984</v>
      </c>
    </row>
    <row r="291" spans="1:10" ht="14.25" customHeight="1">
      <c r="A291" s="69" t="str">
        <f t="shared" si="194"/>
        <v>5250-Riverbend Community School</v>
      </c>
      <c r="B291" s="124">
        <v>5250</v>
      </c>
      <c r="C291" s="125"/>
      <c r="D291" s="124" t="s">
        <v>623</v>
      </c>
      <c r="E291" s="117">
        <v>20704.787825000003</v>
      </c>
      <c r="F291" s="117">
        <f t="shared" si="195"/>
        <v>20704.787825000003</v>
      </c>
      <c r="G291" s="117">
        <f t="shared" si="196"/>
        <v>20704.787825000003</v>
      </c>
      <c r="H291" s="117">
        <v>21549.8616</v>
      </c>
      <c r="I291" s="117">
        <f t="shared" si="197"/>
        <v>21549.8616</v>
      </c>
      <c r="J291" s="117">
        <f t="shared" si="198"/>
        <v>21549.8616</v>
      </c>
    </row>
    <row r="292" spans="1:10" ht="14.25" customHeight="1">
      <c r="A292" s="69" t="str">
        <f>CONCATENATE(B292,"-",C292)</f>
        <v>2239-Hillsboro SD 1J</v>
      </c>
      <c r="B292" s="124">
        <v>2239</v>
      </c>
      <c r="C292" s="125" t="s">
        <v>475</v>
      </c>
      <c r="D292" s="124"/>
      <c r="E292" s="117">
        <v>15592523.013351675</v>
      </c>
      <c r="F292" s="117">
        <f>E292-G293</f>
        <v>15417714.731726674</v>
      </c>
      <c r="G292" s="117"/>
      <c r="H292" s="117">
        <v>16228952.524100721</v>
      </c>
      <c r="I292" s="117">
        <f>H292-J293</f>
        <v>16047009.376100721</v>
      </c>
      <c r="J292" s="117"/>
    </row>
    <row r="293" spans="1:10" ht="14.25" customHeight="1">
      <c r="A293" s="69" t="str">
        <f>CONCATENATE(B293,"-",D293)</f>
        <v>4206-City View Charter School</v>
      </c>
      <c r="B293" s="124">
        <v>4206</v>
      </c>
      <c r="C293" s="125"/>
      <c r="D293" s="124" t="s">
        <v>400</v>
      </c>
      <c r="E293" s="117">
        <v>174808.28162500003</v>
      </c>
      <c r="F293" s="117">
        <f>G293</f>
        <v>174808.28162500003</v>
      </c>
      <c r="G293" s="117">
        <f>E293</f>
        <v>174808.28162500003</v>
      </c>
      <c r="H293" s="117">
        <v>181943.14800000002</v>
      </c>
      <c r="I293" s="117">
        <f>J293</f>
        <v>181943.14800000002</v>
      </c>
      <c r="J293" s="117">
        <f>H293</f>
        <v>181943.14800000002</v>
      </c>
    </row>
    <row r="294" spans="1:10" ht="14.25" customHeight="1">
      <c r="A294" s="69" t="str">
        <f t="shared" ref="A294:A295" si="199">CONCATENATE(B294,"-",C294)</f>
        <v>2240-Banks SD 13</v>
      </c>
      <c r="B294" s="124">
        <v>2240</v>
      </c>
      <c r="C294" s="125" t="s">
        <v>375</v>
      </c>
      <c r="D294" s="124"/>
      <c r="E294" s="117">
        <v>763382.64908884501</v>
      </c>
      <c r="F294" s="117">
        <f>E294</f>
        <v>763382.64908884501</v>
      </c>
      <c r="G294" s="117"/>
      <c r="H294" s="117">
        <v>794541.12456185906</v>
      </c>
      <c r="I294" s="117">
        <f>H294</f>
        <v>794541.12456185906</v>
      </c>
      <c r="J294" s="117"/>
    </row>
    <row r="295" spans="1:10" ht="14.25" customHeight="1">
      <c r="A295" s="69" t="str">
        <f t="shared" si="199"/>
        <v>2241-Forest Grove SD 15</v>
      </c>
      <c r="B295" s="124">
        <v>2241</v>
      </c>
      <c r="C295" s="125" t="s">
        <v>451</v>
      </c>
      <c r="D295" s="124"/>
      <c r="E295" s="117">
        <v>4722232.712272848</v>
      </c>
      <c r="F295" s="117">
        <f>E295-G296</f>
        <v>4588555.981197848</v>
      </c>
      <c r="G295" s="117"/>
      <c r="H295" s="117">
        <v>4914976.9046105146</v>
      </c>
      <c r="I295" s="117">
        <f>H295-J296</f>
        <v>4775844.1070105145</v>
      </c>
      <c r="J295" s="117"/>
    </row>
    <row r="296" spans="1:10" ht="14.25" customHeight="1">
      <c r="A296" s="69" t="str">
        <f>CONCATENATE(B296,"-",D296)</f>
        <v>4595-Forest Grove Community School</v>
      </c>
      <c r="B296" s="124">
        <v>4595</v>
      </c>
      <c r="C296" s="125"/>
      <c r="D296" s="124" t="s">
        <v>450</v>
      </c>
      <c r="E296" s="117">
        <v>133676.73107500002</v>
      </c>
      <c r="F296" s="117">
        <f>G296</f>
        <v>133676.73107500002</v>
      </c>
      <c r="G296" s="117">
        <f>E296</f>
        <v>133676.73107500002</v>
      </c>
      <c r="H296" s="117">
        <v>139132.79760000002</v>
      </c>
      <c r="I296" s="117">
        <f>J296</f>
        <v>139132.79760000002</v>
      </c>
      <c r="J296" s="117">
        <f>H296</f>
        <v>139132.79760000002</v>
      </c>
    </row>
    <row r="297" spans="1:10" ht="14.25" customHeight="1">
      <c r="A297" s="69" t="str">
        <f>CONCATENATE(B297,"-",C297)</f>
        <v>2242-Tigard-Tualatin SD 23J</v>
      </c>
      <c r="B297" s="124">
        <v>2242</v>
      </c>
      <c r="C297" s="125" t="s">
        <v>679</v>
      </c>
      <c r="D297" s="124"/>
      <c r="E297" s="117">
        <v>9104098.694340162</v>
      </c>
      <c r="F297" s="117">
        <f>E297-G298</f>
        <v>8949890.1329151616</v>
      </c>
      <c r="G297" s="117"/>
      <c r="H297" s="117">
        <v>9475694.5594152696</v>
      </c>
      <c r="I297" s="117">
        <f>H297-J298</f>
        <v>9315191.9170152694</v>
      </c>
      <c r="J297" s="117"/>
    </row>
    <row r="298" spans="1:10" ht="14.25" customHeight="1">
      <c r="A298" s="69" t="str">
        <f>CONCATENATE(B298,"-",D298)</f>
        <v>3579-Multi-sensory Instruction Teaching Children Hands-On (MITCH)</v>
      </c>
      <c r="B298" s="124">
        <v>3579</v>
      </c>
      <c r="C298" s="125"/>
      <c r="D298" s="124" t="s">
        <v>551</v>
      </c>
      <c r="E298" s="117">
        <v>154208.56142500002</v>
      </c>
      <c r="F298" s="117">
        <f>G298</f>
        <v>154208.56142500002</v>
      </c>
      <c r="G298" s="117">
        <f>E298</f>
        <v>154208.56142500002</v>
      </c>
      <c r="H298" s="117">
        <v>160502.64240000001</v>
      </c>
      <c r="I298" s="117">
        <f>J298</f>
        <v>160502.64240000001</v>
      </c>
      <c r="J298" s="117">
        <f>H298</f>
        <v>160502.64240000001</v>
      </c>
    </row>
    <row r="299" spans="1:10" ht="14.25" customHeight="1">
      <c r="A299" s="69" t="str">
        <f>CONCATENATE(B299,"-",C299)</f>
        <v>2243-Beaverton SD 48J</v>
      </c>
      <c r="B299" s="124">
        <v>2243</v>
      </c>
      <c r="C299" s="125" t="s">
        <v>376</v>
      </c>
      <c r="D299" s="124"/>
      <c r="E299" s="117">
        <v>30768759.594266281</v>
      </c>
      <c r="F299" s="117">
        <f>E299-G300-G301</f>
        <v>30273784.396466281</v>
      </c>
      <c r="G299" s="117"/>
      <c r="H299" s="117">
        <v>32024627.332807761</v>
      </c>
      <c r="I299" s="117">
        <f>H299-J300-J301</f>
        <v>31509449.534407761</v>
      </c>
      <c r="J299" s="117"/>
    </row>
    <row r="300" spans="1:10" ht="14.25" customHeight="1">
      <c r="A300" s="69" t="str">
        <f t="shared" ref="A300:A301" si="200">CONCATENATE(B300,"-",D300)</f>
        <v>4805-Arco Iris Spanish Immersion School</v>
      </c>
      <c r="B300" s="124">
        <v>4805</v>
      </c>
      <c r="C300" s="125"/>
      <c r="D300" s="124" t="s">
        <v>360</v>
      </c>
      <c r="E300" s="117">
        <v>272065.34102500003</v>
      </c>
      <c r="F300" s="117">
        <f t="shared" ref="F300:F301" si="201">G300</f>
        <v>272065.34102500003</v>
      </c>
      <c r="G300" s="117">
        <f t="shared" ref="G300:G301" si="202">E300</f>
        <v>272065.34102500003</v>
      </c>
      <c r="H300" s="117">
        <v>283169.79120000004</v>
      </c>
      <c r="I300" s="117">
        <f t="shared" ref="I300:I301" si="203">J300</f>
        <v>283169.79120000004</v>
      </c>
      <c r="J300" s="117">
        <f t="shared" ref="J300:J301" si="204">H300</f>
        <v>283169.79120000004</v>
      </c>
    </row>
    <row r="301" spans="1:10" ht="14.25" customHeight="1">
      <c r="A301" s="69" t="str">
        <f t="shared" si="200"/>
        <v>4867-Hope Chinese Charter School</v>
      </c>
      <c r="B301" s="124">
        <v>4867</v>
      </c>
      <c r="C301" s="125"/>
      <c r="D301" s="124" t="s">
        <v>477</v>
      </c>
      <c r="E301" s="117">
        <v>222909.85677500002</v>
      </c>
      <c r="F301" s="117">
        <f t="shared" si="201"/>
        <v>222909.85677500002</v>
      </c>
      <c r="G301" s="117">
        <f t="shared" si="202"/>
        <v>222909.85677500002</v>
      </c>
      <c r="H301" s="117">
        <v>232008.00720000002</v>
      </c>
      <c r="I301" s="117">
        <f t="shared" si="203"/>
        <v>232008.00720000002</v>
      </c>
      <c r="J301" s="117">
        <f t="shared" si="204"/>
        <v>232008.00720000002</v>
      </c>
    </row>
    <row r="302" spans="1:10" ht="14.25" customHeight="1">
      <c r="A302" s="69" t="str">
        <f>CONCATENATE(B302,"-",C302)</f>
        <v>2244-Sherwood SD 88J</v>
      </c>
      <c r="B302" s="124">
        <v>2244</v>
      </c>
      <c r="C302" s="125" t="s">
        <v>644</v>
      </c>
      <c r="D302" s="124"/>
      <c r="E302" s="117">
        <v>3604306.6042343359</v>
      </c>
      <c r="F302" s="117">
        <f>E302-G303</f>
        <v>3472653.6372593357</v>
      </c>
      <c r="G302" s="117"/>
      <c r="H302" s="117">
        <v>3751421.1595092067</v>
      </c>
      <c r="I302" s="117">
        <f>H302-J303</f>
        <v>3614394.7267092066</v>
      </c>
      <c r="J302" s="117"/>
    </row>
    <row r="303" spans="1:10" ht="14.25" customHeight="1">
      <c r="A303" s="69" t="str">
        <f>CONCATENATE(B303,"-",D303)</f>
        <v>4220-Sherwood Charter School</v>
      </c>
      <c r="B303" s="124">
        <v>4220</v>
      </c>
      <c r="C303" s="125"/>
      <c r="D303" s="124" t="s">
        <v>643</v>
      </c>
      <c r="E303" s="117">
        <v>131652.96697500002</v>
      </c>
      <c r="F303" s="117">
        <f>G303</f>
        <v>131652.96697500002</v>
      </c>
      <c r="G303" s="117">
        <f>E303</f>
        <v>131652.96697500002</v>
      </c>
      <c r="H303" s="117">
        <v>137026.43280000001</v>
      </c>
      <c r="I303" s="117">
        <f>J303</f>
        <v>137026.43280000001</v>
      </c>
      <c r="J303" s="117">
        <f>H303</f>
        <v>137026.43280000001</v>
      </c>
    </row>
    <row r="304" spans="1:10" ht="14.25" customHeight="1">
      <c r="A304" s="69" t="str">
        <f t="shared" ref="A304:A306" si="205">CONCATENATE(B304,"-",C304)</f>
        <v>2245-Gaston SD 511J</v>
      </c>
      <c r="B304" s="124">
        <v>2245</v>
      </c>
      <c r="C304" s="125" t="s">
        <v>457</v>
      </c>
      <c r="D304" s="124"/>
      <c r="E304" s="117">
        <v>435567.23871341662</v>
      </c>
      <c r="F304" s="117">
        <f t="shared" ref="F304:F306" si="206">E304</f>
        <v>435567.23871341662</v>
      </c>
      <c r="G304" s="117"/>
      <c r="H304" s="117">
        <v>453345.49335478048</v>
      </c>
      <c r="I304" s="117">
        <f t="shared" ref="I304:I306" si="207">H304</f>
        <v>453345.49335478048</v>
      </c>
      <c r="J304" s="117"/>
    </row>
    <row r="305" spans="1:10" ht="14.25" customHeight="1">
      <c r="A305" s="69" t="str">
        <f t="shared" si="205"/>
        <v>2247-Spray SD 1</v>
      </c>
      <c r="B305" s="124">
        <v>2247</v>
      </c>
      <c r="C305" s="125" t="s">
        <v>656</v>
      </c>
      <c r="D305" s="124"/>
      <c r="E305" s="117">
        <v>98265.502507668265</v>
      </c>
      <c r="F305" s="117">
        <f t="shared" si="206"/>
        <v>98265.502507668265</v>
      </c>
      <c r="G305" s="117"/>
      <c r="H305" s="117">
        <v>102276.33934471593</v>
      </c>
      <c r="I305" s="117">
        <f t="shared" si="207"/>
        <v>102276.33934471593</v>
      </c>
      <c r="J305" s="117"/>
    </row>
    <row r="306" spans="1:10" ht="14.25" customHeight="1">
      <c r="A306" s="69" t="str">
        <f t="shared" si="205"/>
        <v>2248-Fossil SD 21J</v>
      </c>
      <c r="B306" s="124">
        <v>2248</v>
      </c>
      <c r="C306" s="125" t="s">
        <v>453</v>
      </c>
      <c r="D306" s="124"/>
      <c r="E306" s="117">
        <v>109730.73200409184</v>
      </c>
      <c r="F306" s="117">
        <f t="shared" si="206"/>
        <v>109730.73200409184</v>
      </c>
      <c r="G306" s="117"/>
      <c r="H306" s="117">
        <v>114209.53739201394</v>
      </c>
      <c r="I306" s="117">
        <f t="shared" si="207"/>
        <v>114209.53739201394</v>
      </c>
      <c r="J306" s="117"/>
    </row>
    <row r="307" spans="1:10" ht="14.25" customHeight="1">
      <c r="A307" s="69" t="str">
        <f>CONCATENATE(B307,"-",D307)</f>
        <v>1205-Fossil Charter School</v>
      </c>
      <c r="B307" s="124">
        <v>1205</v>
      </c>
      <c r="C307" s="125"/>
      <c r="D307" s="124" t="s">
        <v>452</v>
      </c>
      <c r="E307" s="117">
        <v>0</v>
      </c>
      <c r="F307" s="117"/>
      <c r="G307" s="117"/>
      <c r="H307" s="117">
        <v>0</v>
      </c>
      <c r="I307" s="117"/>
      <c r="J307" s="117"/>
    </row>
    <row r="308" spans="1:10" ht="14.25" customHeight="1">
      <c r="A308" s="69" t="str">
        <f>CONCATENATE(B308,"-",C308)</f>
        <v>2249-Mitchell SD 55</v>
      </c>
      <c r="B308" s="124">
        <v>2249</v>
      </c>
      <c r="C308" s="125" t="s">
        <v>538</v>
      </c>
      <c r="D308" s="124"/>
      <c r="E308" s="117">
        <v>186856.8004292782</v>
      </c>
      <c r="F308" s="117">
        <f>E308</f>
        <v>186856.8004292782</v>
      </c>
      <c r="G308" s="117"/>
      <c r="H308" s="117">
        <v>194483.60861006504</v>
      </c>
      <c r="I308" s="117">
        <f>H308</f>
        <v>194483.60861006504</v>
      </c>
      <c r="J308" s="117"/>
    </row>
    <row r="309" spans="1:10" ht="14.25" customHeight="1">
      <c r="A309" s="69" t="str">
        <f t="shared" ref="A309:A311" si="208">CONCATENATE(B309,"-",D309)</f>
        <v>5150-Insight School of Oregon Painted Hills</v>
      </c>
      <c r="B309" s="124">
        <v>5150</v>
      </c>
      <c r="C309" s="125"/>
      <c r="D309" s="124" t="s">
        <v>484</v>
      </c>
      <c r="E309" s="117">
        <v>0</v>
      </c>
      <c r="F309" s="117"/>
      <c r="G309" s="117"/>
      <c r="H309" s="117">
        <v>0</v>
      </c>
      <c r="I309" s="117"/>
      <c r="J309" s="117"/>
    </row>
    <row r="310" spans="1:10" ht="14.25" customHeight="1">
      <c r="A310" s="69" t="str">
        <f t="shared" si="208"/>
        <v>5440-Cascade Virtual Academy</v>
      </c>
      <c r="B310" s="124">
        <v>5440</v>
      </c>
      <c r="C310" s="125"/>
      <c r="D310" s="124" t="s">
        <v>392</v>
      </c>
      <c r="E310" s="117">
        <v>0</v>
      </c>
      <c r="F310" s="117"/>
      <c r="G310" s="117"/>
      <c r="H310" s="117">
        <v>0</v>
      </c>
      <c r="I310" s="117"/>
      <c r="J310" s="117"/>
    </row>
    <row r="311" spans="1:10" ht="14.25" customHeight="1">
      <c r="A311" s="69" t="str">
        <f t="shared" si="208"/>
        <v>5441-Destinations Career Academy of Oregon</v>
      </c>
      <c r="B311" s="124">
        <v>5441</v>
      </c>
      <c r="C311" s="125"/>
      <c r="D311" s="124" t="s">
        <v>427</v>
      </c>
      <c r="E311" s="117">
        <v>0</v>
      </c>
      <c r="F311" s="117"/>
      <c r="G311" s="117"/>
      <c r="H311" s="117">
        <v>0</v>
      </c>
      <c r="I311" s="117"/>
      <c r="J311" s="117"/>
    </row>
    <row r="312" spans="1:10" ht="14.25" customHeight="1">
      <c r="A312" s="69" t="str">
        <f t="shared" ref="A312:A313" si="209">CONCATENATE(B312,"-",C312)</f>
        <v>2251-Yamhill Carlton SD 1</v>
      </c>
      <c r="B312" s="124">
        <v>2251</v>
      </c>
      <c r="C312" s="125" t="s">
        <v>705</v>
      </c>
      <c r="D312" s="124"/>
      <c r="E312" s="117">
        <v>756966.29583686881</v>
      </c>
      <c r="F312" s="117">
        <f>E312</f>
        <v>756966.29583686881</v>
      </c>
      <c r="G312" s="117"/>
      <c r="H312" s="117">
        <v>787862.87934041442</v>
      </c>
      <c r="I312" s="117">
        <f>H312</f>
        <v>787862.87934041442</v>
      </c>
      <c r="J312" s="117"/>
    </row>
    <row r="313" spans="1:10" ht="14.25" customHeight="1">
      <c r="A313" s="69" t="str">
        <f t="shared" si="209"/>
        <v>2252-Amity SD 4J</v>
      </c>
      <c r="B313" s="124">
        <v>2252</v>
      </c>
      <c r="C313" s="125" t="s">
        <v>357</v>
      </c>
      <c r="D313" s="124"/>
      <c r="E313" s="117">
        <v>632594.87310417183</v>
      </c>
      <c r="F313" s="117">
        <f>E313-G314</f>
        <v>616097.63955417182</v>
      </c>
      <c r="G313" s="117"/>
      <c r="H313" s="117">
        <v>658415.07200638286</v>
      </c>
      <c r="I313" s="117">
        <f>H313-J314</f>
        <v>641244.49760638282</v>
      </c>
      <c r="J313" s="117"/>
    </row>
    <row r="314" spans="1:10" ht="14.25" customHeight="1">
      <c r="A314" s="69" t="str">
        <f>CONCATENATE(B314,"-",D314)</f>
        <v>4505-Eola Hills Charter School</v>
      </c>
      <c r="B314" s="124">
        <v>4505</v>
      </c>
      <c r="C314" s="125"/>
      <c r="D314" s="124" t="s">
        <v>445</v>
      </c>
      <c r="E314" s="117">
        <v>16497.233550000001</v>
      </c>
      <c r="F314" s="117">
        <f>G314</f>
        <v>16497.233550000001</v>
      </c>
      <c r="G314" s="117">
        <f>E314</f>
        <v>16497.233550000001</v>
      </c>
      <c r="H314" s="117">
        <v>17170.574400000001</v>
      </c>
      <c r="I314" s="117">
        <f>J314</f>
        <v>17170.574400000001</v>
      </c>
      <c r="J314" s="117">
        <f>H314</f>
        <v>17170.574400000001</v>
      </c>
    </row>
    <row r="315" spans="1:10" ht="14.25" customHeight="1">
      <c r="A315" s="69" t="str">
        <f t="shared" ref="A315:A319" si="210">CONCATENATE(B315,"-",C315)</f>
        <v>2253-Dayton SD 8</v>
      </c>
      <c r="B315" s="124">
        <v>2253</v>
      </c>
      <c r="C315" s="125" t="s">
        <v>424</v>
      </c>
      <c r="D315" s="124"/>
      <c r="E315" s="117">
        <v>756547.25469872425</v>
      </c>
      <c r="F315" s="117">
        <f t="shared" ref="F315:F318" si="211">E315</f>
        <v>756547.25469872425</v>
      </c>
      <c r="G315" s="117"/>
      <c r="H315" s="117">
        <v>787426.73448234552</v>
      </c>
      <c r="I315" s="117">
        <f t="shared" ref="I315:I318" si="212">H315</f>
        <v>787426.73448234552</v>
      </c>
      <c r="J315" s="117"/>
    </row>
    <row r="316" spans="1:10" ht="14.25" customHeight="1">
      <c r="A316" s="69" t="str">
        <f t="shared" si="210"/>
        <v>2254-Newberg SD 29J</v>
      </c>
      <c r="B316" s="124">
        <v>2254</v>
      </c>
      <c r="C316" s="125" t="s">
        <v>558</v>
      </c>
      <c r="D316" s="124"/>
      <c r="E316" s="117">
        <v>3419657.397218293</v>
      </c>
      <c r="F316" s="117">
        <f t="shared" si="211"/>
        <v>3419657.397218293</v>
      </c>
      <c r="G316" s="117"/>
      <c r="H316" s="117">
        <v>3559235.250165978</v>
      </c>
      <c r="I316" s="117">
        <f t="shared" si="212"/>
        <v>3559235.250165978</v>
      </c>
      <c r="J316" s="117"/>
    </row>
    <row r="317" spans="1:10" ht="14.25" customHeight="1">
      <c r="A317" s="69" t="str">
        <f t="shared" si="210"/>
        <v>2255-Willamina SD 30J</v>
      </c>
      <c r="B317" s="124">
        <v>2255</v>
      </c>
      <c r="C317" s="125" t="s">
        <v>698</v>
      </c>
      <c r="D317" s="124"/>
      <c r="E317" s="117">
        <v>699302.71789474564</v>
      </c>
      <c r="F317" s="117">
        <f t="shared" si="211"/>
        <v>699302.71789474564</v>
      </c>
      <c r="G317" s="117"/>
      <c r="H317" s="117">
        <v>727845.68597208208</v>
      </c>
      <c r="I317" s="117">
        <f t="shared" si="212"/>
        <v>727845.68597208208</v>
      </c>
      <c r="J317" s="117"/>
    </row>
    <row r="318" spans="1:10" ht="14.25" customHeight="1">
      <c r="A318" s="69" t="str">
        <f t="shared" si="210"/>
        <v>2256-McMinnville SD 40</v>
      </c>
      <c r="B318" s="124">
        <v>2256</v>
      </c>
      <c r="C318" s="125" t="s">
        <v>532</v>
      </c>
      <c r="D318" s="124"/>
      <c r="E318" s="117">
        <v>5095833.8466598345</v>
      </c>
      <c r="F318" s="117">
        <f t="shared" si="211"/>
        <v>5095833.8466598345</v>
      </c>
      <c r="G318" s="117"/>
      <c r="H318" s="117">
        <v>5303827.0648908503</v>
      </c>
      <c r="I318" s="117">
        <f t="shared" si="212"/>
        <v>5303827.0648908503</v>
      </c>
      <c r="J318" s="117"/>
    </row>
    <row r="319" spans="1:10" ht="14.25" customHeight="1">
      <c r="A319" s="69" t="str">
        <f t="shared" si="210"/>
        <v>2257-Sheridan SD 48J</v>
      </c>
      <c r="B319" s="124">
        <v>2257</v>
      </c>
      <c r="C319" s="125" t="s">
        <v>641</v>
      </c>
      <c r="D319" s="124"/>
      <c r="E319" s="117">
        <v>653577.00806302263</v>
      </c>
      <c r="F319" s="117">
        <f>E319-G320-G322-G323-G324-G325-G326-G327-G328-G329-G330-G331-G332-G333-G334-G335-G336-G337-G338-G339-G340-G341</f>
        <v>177745.84395827266</v>
      </c>
      <c r="G319" s="117"/>
      <c r="H319" s="117">
        <v>680253.62063702347</v>
      </c>
      <c r="I319" s="117">
        <f>H319-J320-J322-J323-J324-J325-J326-J327-J328-J329-J330-J331-J332-J333-J334-J335-J336-J337-J338-J339-J340-J341</f>
        <v>185117.11442914722</v>
      </c>
      <c r="J319" s="117"/>
    </row>
    <row r="320" spans="1:10" ht="14.25" customHeight="1">
      <c r="A320" s="69" t="str">
        <f t="shared" ref="A320:A341" si="213">CONCATENATE(B320,"-",D320)</f>
        <v>2728-Sheridan Japanese School</v>
      </c>
      <c r="B320" s="124">
        <v>2728</v>
      </c>
      <c r="C320" s="125"/>
      <c r="D320" s="124" t="s">
        <v>640</v>
      </c>
      <c r="E320" s="117">
        <v>36078.606</v>
      </c>
      <c r="F320" s="117">
        <f>G320</f>
        <v>36078.606</v>
      </c>
      <c r="G320" s="117">
        <f>E320</f>
        <v>36078.606</v>
      </c>
      <c r="H320" s="117">
        <v>37551.167999999998</v>
      </c>
      <c r="I320" s="117">
        <f>J320</f>
        <v>37551.167999999998</v>
      </c>
      <c r="J320" s="117">
        <f>H320</f>
        <v>37551.167999999998</v>
      </c>
    </row>
    <row r="321" spans="1:10" ht="14.25" customHeight="1">
      <c r="A321" s="69" t="str">
        <f t="shared" si="213"/>
        <v>4833-Sheridan AllPrep Academy</v>
      </c>
      <c r="B321" s="124">
        <v>4833</v>
      </c>
      <c r="C321" s="125"/>
      <c r="D321" s="124" t="s">
        <v>639</v>
      </c>
      <c r="E321" s="117">
        <v>0</v>
      </c>
      <c r="F321" s="117"/>
      <c r="G321" s="117"/>
      <c r="H321" s="117">
        <v>0</v>
      </c>
      <c r="I321" s="117"/>
      <c r="J321" s="117"/>
    </row>
    <row r="322" spans="1:10" ht="14.25" customHeight="1">
      <c r="A322" s="69" t="str">
        <f t="shared" si="213"/>
        <v>2842-Lincoln County Juvenile</v>
      </c>
      <c r="B322" s="126">
        <v>2842</v>
      </c>
      <c r="C322" s="126"/>
      <c r="D322" s="126" t="s">
        <v>519</v>
      </c>
      <c r="E322" s="117">
        <v>1528.0522661456</v>
      </c>
      <c r="F322" s="117">
        <f t="shared" ref="F322:F341" si="214">G322</f>
        <v>1528.0522661456</v>
      </c>
      <c r="G322" s="117">
        <f t="shared" ref="G322:G341" si="215">E322</f>
        <v>1528.0522661456</v>
      </c>
      <c r="H322" s="117">
        <v>1590.421746396441</v>
      </c>
      <c r="I322" s="117">
        <f t="shared" ref="I322:I341" si="216">J322</f>
        <v>1590.421746396441</v>
      </c>
      <c r="J322" s="117">
        <f t="shared" ref="J322:J341" si="217">H322</f>
        <v>1590.421746396441</v>
      </c>
    </row>
    <row r="323" spans="1:10" ht="14.25" customHeight="1">
      <c r="A323" s="69" t="str">
        <f t="shared" si="213"/>
        <v>2839-Klamath County Juvenile</v>
      </c>
      <c r="B323" s="126">
        <v>2839</v>
      </c>
      <c r="C323" s="126"/>
      <c r="D323" s="126" t="s">
        <v>505</v>
      </c>
      <c r="E323" s="117">
        <v>2628.2498977704322</v>
      </c>
      <c r="F323" s="117">
        <f t="shared" si="214"/>
        <v>2628.2498977704322</v>
      </c>
      <c r="G323" s="117">
        <f t="shared" si="215"/>
        <v>2628.2498977704322</v>
      </c>
      <c r="H323" s="117">
        <v>2735.5254038018784</v>
      </c>
      <c r="I323" s="117">
        <f t="shared" si="216"/>
        <v>2735.5254038018784</v>
      </c>
      <c r="J323" s="117">
        <f t="shared" si="217"/>
        <v>2735.5254038018784</v>
      </c>
    </row>
    <row r="324" spans="1:10" ht="14.25" customHeight="1">
      <c r="A324" s="69" t="str">
        <f t="shared" si="213"/>
        <v>2838-Josephine County</v>
      </c>
      <c r="B324" s="126">
        <v>2838</v>
      </c>
      <c r="C324" s="126"/>
      <c r="D324" s="126" t="s">
        <v>497</v>
      </c>
      <c r="E324" s="117">
        <v>2594.2931807449741</v>
      </c>
      <c r="F324" s="117">
        <f t="shared" si="214"/>
        <v>2594.2931807449741</v>
      </c>
      <c r="G324" s="117">
        <f t="shared" si="215"/>
        <v>2594.2931807449741</v>
      </c>
      <c r="H324" s="117">
        <v>2700.1826983264018</v>
      </c>
      <c r="I324" s="117">
        <f t="shared" si="216"/>
        <v>2700.1826983264018</v>
      </c>
      <c r="J324" s="117">
        <f t="shared" si="217"/>
        <v>2700.1826983264018</v>
      </c>
    </row>
    <row r="325" spans="1:10" ht="14.25" customHeight="1">
      <c r="A325" s="69" t="str">
        <f t="shared" si="213"/>
        <v>2832-Mt. Nebo Alt Ed</v>
      </c>
      <c r="B325" s="126">
        <v>2832</v>
      </c>
      <c r="C325" s="126"/>
      <c r="D325" s="126" t="s">
        <v>550</v>
      </c>
      <c r="E325" s="117">
        <v>4319.2944056382294</v>
      </c>
      <c r="F325" s="117">
        <f t="shared" si="214"/>
        <v>4319.2944056382294</v>
      </c>
      <c r="G325" s="117">
        <f t="shared" si="215"/>
        <v>4319.2944056382294</v>
      </c>
      <c r="H325" s="117">
        <v>4495.5921364806063</v>
      </c>
      <c r="I325" s="117">
        <f t="shared" si="216"/>
        <v>4495.5921364806063</v>
      </c>
      <c r="J325" s="117">
        <f t="shared" si="217"/>
        <v>4495.5921364806063</v>
      </c>
    </row>
    <row r="326" spans="1:10" ht="14.25" customHeight="1">
      <c r="A326" s="69" t="str">
        <f t="shared" si="213"/>
        <v>2831-COIC Skills Lab</v>
      </c>
      <c r="B326" s="126">
        <v>2831</v>
      </c>
      <c r="C326" s="126"/>
      <c r="D326" s="126" t="s">
        <v>406</v>
      </c>
      <c r="E326" s="117">
        <v>3117.2266229370239</v>
      </c>
      <c r="F326" s="117">
        <f t="shared" si="214"/>
        <v>3117.2266229370239</v>
      </c>
      <c r="G326" s="117">
        <f t="shared" si="215"/>
        <v>3117.2266229370239</v>
      </c>
      <c r="H326" s="117">
        <v>3244.4603626487392</v>
      </c>
      <c r="I326" s="117">
        <f t="shared" si="216"/>
        <v>3244.4603626487392</v>
      </c>
      <c r="J326" s="117">
        <f t="shared" si="217"/>
        <v>3244.4603626487392</v>
      </c>
    </row>
    <row r="327" spans="1:10" ht="14.25" customHeight="1">
      <c r="A327" s="69" t="str">
        <f t="shared" si="213"/>
        <v>2841-Lane County Dept of Youth</v>
      </c>
      <c r="B327" s="126">
        <v>2841</v>
      </c>
      <c r="C327" s="126"/>
      <c r="D327" s="126" t="s">
        <v>513</v>
      </c>
      <c r="E327" s="117">
        <v>4183.4675375363986</v>
      </c>
      <c r="F327" s="117">
        <f t="shared" si="214"/>
        <v>4183.4675375363986</v>
      </c>
      <c r="G327" s="117">
        <f t="shared" si="215"/>
        <v>4183.4675375363986</v>
      </c>
      <c r="H327" s="117">
        <v>4354.2213145787009</v>
      </c>
      <c r="I327" s="117">
        <f t="shared" si="216"/>
        <v>4354.2213145787009</v>
      </c>
      <c r="J327" s="117">
        <f t="shared" si="217"/>
        <v>4354.2213145787009</v>
      </c>
    </row>
    <row r="328" spans="1:10" ht="14.25" customHeight="1">
      <c r="A328" s="69" t="str">
        <f t="shared" si="213"/>
        <v>2858-Baker Creek School</v>
      </c>
      <c r="B328" s="126">
        <v>2858</v>
      </c>
      <c r="C328" s="126"/>
      <c r="D328" s="126" t="s">
        <v>370</v>
      </c>
      <c r="E328" s="117">
        <v>5507.7795015292513</v>
      </c>
      <c r="F328" s="117">
        <f t="shared" si="214"/>
        <v>5507.7795015292513</v>
      </c>
      <c r="G328" s="117">
        <f t="shared" si="215"/>
        <v>5507.7795015292513</v>
      </c>
      <c r="H328" s="117">
        <v>5732.586828122282</v>
      </c>
      <c r="I328" s="117">
        <f t="shared" si="216"/>
        <v>5732.586828122282</v>
      </c>
      <c r="J328" s="117">
        <f t="shared" si="217"/>
        <v>5732.586828122282</v>
      </c>
    </row>
    <row r="329" spans="1:10" ht="14.25" customHeight="1">
      <c r="A329" s="69" t="str">
        <f t="shared" si="213"/>
        <v>2846-Mill Creek Academy</v>
      </c>
      <c r="B329" s="126">
        <v>2846</v>
      </c>
      <c r="C329" s="126"/>
      <c r="D329" s="126" t="s">
        <v>535</v>
      </c>
      <c r="E329" s="117">
        <v>8950.9906079106695</v>
      </c>
      <c r="F329" s="117">
        <f t="shared" si="214"/>
        <v>8950.9906079106695</v>
      </c>
      <c r="G329" s="117">
        <f t="shared" si="215"/>
        <v>8950.9906079106695</v>
      </c>
      <c r="H329" s="117">
        <v>9316.3371633355964</v>
      </c>
      <c r="I329" s="117">
        <f t="shared" si="216"/>
        <v>9316.3371633355964</v>
      </c>
      <c r="J329" s="117">
        <f t="shared" si="217"/>
        <v>9316.3371633355964</v>
      </c>
    </row>
    <row r="330" spans="1:10" ht="14.25" customHeight="1">
      <c r="A330" s="69" t="str">
        <f t="shared" si="213"/>
        <v>2843-Ponderosa Creek School</v>
      </c>
      <c r="B330" s="126">
        <v>2843</v>
      </c>
      <c r="C330" s="126"/>
      <c r="D330" s="126" t="s">
        <v>604</v>
      </c>
      <c r="E330" s="117">
        <v>9799.9085335471136</v>
      </c>
      <c r="F330" s="117">
        <f t="shared" si="214"/>
        <v>9799.9085335471136</v>
      </c>
      <c r="G330" s="117">
        <f t="shared" si="215"/>
        <v>9799.9085335471136</v>
      </c>
      <c r="H330" s="117">
        <v>10199.904800222508</v>
      </c>
      <c r="I330" s="117">
        <f t="shared" si="216"/>
        <v>10199.904800222508</v>
      </c>
      <c r="J330" s="117">
        <f t="shared" si="217"/>
        <v>10199.904800222508</v>
      </c>
    </row>
    <row r="331" spans="1:10" ht="14.25" customHeight="1">
      <c r="A331" s="69" t="str">
        <f t="shared" si="213"/>
        <v>2836-Jackson County Juvenile</v>
      </c>
      <c r="B331" s="126">
        <v>2836</v>
      </c>
      <c r="C331" s="126"/>
      <c r="D331" s="126" t="s">
        <v>488</v>
      </c>
      <c r="E331" s="117">
        <v>9331.3058385957975</v>
      </c>
      <c r="F331" s="117">
        <f t="shared" si="214"/>
        <v>9331.3058385957975</v>
      </c>
      <c r="G331" s="117">
        <f t="shared" si="215"/>
        <v>9331.3058385957975</v>
      </c>
      <c r="H331" s="117">
        <v>9712.1754646609334</v>
      </c>
      <c r="I331" s="117">
        <f t="shared" si="216"/>
        <v>9712.1754646609334</v>
      </c>
      <c r="J331" s="117">
        <f t="shared" si="217"/>
        <v>9712.1754646609334</v>
      </c>
    </row>
    <row r="332" spans="1:10" ht="14.25" customHeight="1">
      <c r="A332" s="69" t="str">
        <f t="shared" si="213"/>
        <v>3129-NORCOR Education Detention Center</v>
      </c>
      <c r="B332" s="126">
        <v>3129</v>
      </c>
      <c r="C332" s="126"/>
      <c r="D332" s="126" t="s">
        <v>561</v>
      </c>
      <c r="E332" s="117">
        <v>11552.075132060738</v>
      </c>
      <c r="F332" s="117">
        <f t="shared" si="214"/>
        <v>11552.075132060738</v>
      </c>
      <c r="G332" s="117">
        <f t="shared" si="215"/>
        <v>11552.075132060738</v>
      </c>
      <c r="H332" s="117">
        <v>12023.588402757094</v>
      </c>
      <c r="I332" s="117">
        <f t="shared" si="216"/>
        <v>12023.588402757094</v>
      </c>
      <c r="J332" s="117">
        <f t="shared" si="217"/>
        <v>12023.588402757094</v>
      </c>
    </row>
    <row r="333" spans="1:10" ht="14.25" customHeight="1">
      <c r="A333" s="69" t="str">
        <f t="shared" si="213"/>
        <v>2848-Donald E Long School</v>
      </c>
      <c r="B333" s="126">
        <v>2848</v>
      </c>
      <c r="C333" s="126"/>
      <c r="D333" s="126" t="s">
        <v>429</v>
      </c>
      <c r="E333" s="117">
        <v>30873.44711954621</v>
      </c>
      <c r="F333" s="117">
        <f t="shared" si="214"/>
        <v>30873.44711954621</v>
      </c>
      <c r="G333" s="117">
        <f t="shared" si="215"/>
        <v>30873.44711954621</v>
      </c>
      <c r="H333" s="117">
        <v>32133.5878183032</v>
      </c>
      <c r="I333" s="117">
        <f t="shared" si="216"/>
        <v>32133.5878183032</v>
      </c>
      <c r="J333" s="117">
        <f t="shared" si="217"/>
        <v>32133.5878183032</v>
      </c>
    </row>
    <row r="334" spans="1:10" ht="14.25" customHeight="1">
      <c r="A334" s="69" t="str">
        <f t="shared" si="213"/>
        <v>2387-Ocean Dunes High School</v>
      </c>
      <c r="B334" s="126">
        <v>2387</v>
      </c>
      <c r="C334" s="127"/>
      <c r="D334" s="126" t="s">
        <v>575</v>
      </c>
      <c r="E334" s="117">
        <v>4316.759655785454</v>
      </c>
      <c r="F334" s="117">
        <f t="shared" si="214"/>
        <v>4316.759655785454</v>
      </c>
      <c r="G334" s="117">
        <f t="shared" si="215"/>
        <v>4316.759655785454</v>
      </c>
      <c r="H334" s="117">
        <v>4491.500236847307</v>
      </c>
      <c r="I334" s="117">
        <f t="shared" si="216"/>
        <v>4491.500236847307</v>
      </c>
      <c r="J334" s="117">
        <f t="shared" si="217"/>
        <v>4491.500236847307</v>
      </c>
    </row>
    <row r="335" spans="1:10" ht="14.25" customHeight="1">
      <c r="A335" s="69" t="str">
        <f t="shared" si="213"/>
        <v>2388-Riverside High School</v>
      </c>
      <c r="B335" s="126">
        <v>2388</v>
      </c>
      <c r="C335" s="127"/>
      <c r="D335" s="126" t="s">
        <v>627</v>
      </c>
      <c r="E335" s="117">
        <v>7271.6844201624026</v>
      </c>
      <c r="F335" s="117">
        <f t="shared" si="214"/>
        <v>7271.6844201624026</v>
      </c>
      <c r="G335" s="117">
        <f t="shared" si="215"/>
        <v>7271.6844201624026</v>
      </c>
      <c r="H335" s="117">
        <v>7566.0390894511183</v>
      </c>
      <c r="I335" s="117">
        <f t="shared" si="216"/>
        <v>7566.0390894511183</v>
      </c>
      <c r="J335" s="117">
        <f t="shared" si="217"/>
        <v>7566.0390894511183</v>
      </c>
    </row>
    <row r="336" spans="1:10" ht="14.25" customHeight="1">
      <c r="A336" s="69" t="str">
        <f t="shared" si="213"/>
        <v>2386-RiverBend High School</v>
      </c>
      <c r="B336" s="126">
        <v>2386</v>
      </c>
      <c r="C336" s="127"/>
      <c r="D336" s="126" t="s">
        <v>624</v>
      </c>
      <c r="E336" s="117">
        <v>9905.4217101505528</v>
      </c>
      <c r="F336" s="117">
        <f t="shared" si="214"/>
        <v>9905.4217101505528</v>
      </c>
      <c r="G336" s="117">
        <f t="shared" si="215"/>
        <v>9905.4217101505528</v>
      </c>
      <c r="H336" s="117">
        <v>10306.388936337124</v>
      </c>
      <c r="I336" s="117">
        <f t="shared" si="216"/>
        <v>10306.388936337124</v>
      </c>
      <c r="J336" s="117">
        <f t="shared" si="217"/>
        <v>10306.388936337124</v>
      </c>
    </row>
    <row r="337" spans="1:10" ht="14.25" customHeight="1">
      <c r="A337" s="69" t="str">
        <f t="shared" si="213"/>
        <v>2258-Monroe High School</v>
      </c>
      <c r="B337" s="126">
        <v>2258</v>
      </c>
      <c r="C337" s="127"/>
      <c r="D337" s="126" t="s">
        <v>541</v>
      </c>
      <c r="E337" s="117">
        <v>22573.055700044773</v>
      </c>
      <c r="F337" s="117">
        <f t="shared" si="214"/>
        <v>22573.055700044773</v>
      </c>
      <c r="G337" s="117">
        <f t="shared" si="215"/>
        <v>22573.055700044773</v>
      </c>
      <c r="H337" s="117">
        <v>23486.803321847376</v>
      </c>
      <c r="I337" s="117">
        <f t="shared" si="216"/>
        <v>23486.803321847376</v>
      </c>
      <c r="J337" s="117">
        <f t="shared" si="217"/>
        <v>23486.803321847376</v>
      </c>
    </row>
    <row r="338" spans="1:10" ht="14.25" customHeight="1">
      <c r="A338" s="69" t="str">
        <f t="shared" si="213"/>
        <v>4588-Trask River High School</v>
      </c>
      <c r="B338" s="126">
        <v>4588</v>
      </c>
      <c r="C338" s="127"/>
      <c r="D338" s="126" t="s">
        <v>681</v>
      </c>
      <c r="E338" s="117">
        <v>32606.952399950842</v>
      </c>
      <c r="F338" s="117">
        <f t="shared" si="214"/>
        <v>32606.952399950842</v>
      </c>
      <c r="G338" s="117">
        <f t="shared" si="215"/>
        <v>32606.952399950842</v>
      </c>
      <c r="H338" s="117">
        <v>33926.867860471619</v>
      </c>
      <c r="I338" s="117">
        <f t="shared" si="216"/>
        <v>33926.867860471619</v>
      </c>
      <c r="J338" s="117">
        <f t="shared" si="217"/>
        <v>33926.867860471619</v>
      </c>
    </row>
    <row r="339" spans="1:10" ht="14.25" customHeight="1">
      <c r="A339" s="69" t="str">
        <f t="shared" si="213"/>
        <v>4609-Three Lakes High School</v>
      </c>
      <c r="B339" s="126">
        <v>4609</v>
      </c>
      <c r="C339" s="127"/>
      <c r="D339" s="126" t="s">
        <v>676</v>
      </c>
      <c r="E339" s="117">
        <v>37052.187045491817</v>
      </c>
      <c r="F339" s="117">
        <f t="shared" si="214"/>
        <v>37052.187045491817</v>
      </c>
      <c r="G339" s="117">
        <f t="shared" si="215"/>
        <v>37052.187045491817</v>
      </c>
      <c r="H339" s="117">
        <v>38552.043699606053</v>
      </c>
      <c r="I339" s="117">
        <f t="shared" si="216"/>
        <v>38552.043699606053</v>
      </c>
      <c r="J339" s="117">
        <f t="shared" si="217"/>
        <v>38552.043699606053</v>
      </c>
    </row>
    <row r="340" spans="1:10" ht="14.25" customHeight="1">
      <c r="A340" s="69" t="str">
        <f t="shared" si="213"/>
        <v>2260-New Bridge High School</v>
      </c>
      <c r="B340" s="126">
        <v>2260</v>
      </c>
      <c r="C340" s="127"/>
      <c r="D340" s="126" t="s">
        <v>557</v>
      </c>
      <c r="E340" s="117">
        <v>74322.78157356802</v>
      </c>
      <c r="F340" s="117">
        <f t="shared" si="214"/>
        <v>74322.78157356802</v>
      </c>
      <c r="G340" s="117">
        <f t="shared" si="215"/>
        <v>74322.78157356802</v>
      </c>
      <c r="H340" s="117">
        <v>77331.33592310021</v>
      </c>
      <c r="I340" s="117">
        <f t="shared" si="216"/>
        <v>77331.33592310021</v>
      </c>
      <c r="J340" s="117">
        <f t="shared" si="217"/>
        <v>77331.33592310021</v>
      </c>
    </row>
    <row r="341" spans="1:10" ht="14.25" customHeight="1">
      <c r="A341" s="69" t="str">
        <f t="shared" si="213"/>
        <v>1828-William P. Lord High School</v>
      </c>
      <c r="B341" s="126">
        <v>1828</v>
      </c>
      <c r="C341" s="127"/>
      <c r="D341" s="126" t="s">
        <v>700</v>
      </c>
      <c r="E341" s="117">
        <v>157317.6249556336</v>
      </c>
      <c r="F341" s="117">
        <f t="shared" si="214"/>
        <v>157317.6249556336</v>
      </c>
      <c r="G341" s="117">
        <f t="shared" si="215"/>
        <v>157317.6249556336</v>
      </c>
      <c r="H341" s="117">
        <v>163685.77500058117</v>
      </c>
      <c r="I341" s="117">
        <f t="shared" si="216"/>
        <v>163685.77500058117</v>
      </c>
      <c r="J341" s="117">
        <f t="shared" si="217"/>
        <v>163685.77500058117</v>
      </c>
    </row>
    <row r="342" spans="1:10" ht="14.25" customHeight="1">
      <c r="B342" s="124"/>
      <c r="C342" s="124"/>
      <c r="D342" s="124"/>
      <c r="E342" s="117"/>
      <c r="F342" s="117"/>
      <c r="G342" s="117"/>
      <c r="H342" s="117"/>
      <c r="I342" s="117"/>
      <c r="J342" s="117"/>
    </row>
    <row r="343" spans="1:10" ht="14.25" customHeight="1">
      <c r="B343" s="124"/>
      <c r="C343" s="124"/>
      <c r="D343" s="124"/>
      <c r="E343" s="117"/>
      <c r="F343" s="117"/>
      <c r="G343" s="117"/>
      <c r="H343" s="117"/>
      <c r="I343" s="117"/>
      <c r="J343" s="117"/>
    </row>
    <row r="344" spans="1:10" ht="14.25" customHeight="1">
      <c r="B344" s="124"/>
      <c r="C344" s="124"/>
      <c r="D344" s="124"/>
      <c r="E344" s="117"/>
      <c r="F344" s="117"/>
      <c r="G344" s="117"/>
      <c r="H344" s="117"/>
      <c r="I344" s="117"/>
      <c r="J344" s="117"/>
    </row>
    <row r="345" spans="1:10" ht="14.25" customHeight="1">
      <c r="B345" s="124"/>
      <c r="C345" s="124"/>
      <c r="D345" s="124"/>
      <c r="E345" s="117"/>
      <c r="F345" s="117"/>
      <c r="G345" s="117"/>
      <c r="H345" s="117"/>
      <c r="I345" s="117"/>
      <c r="J345" s="117"/>
    </row>
    <row r="346" spans="1:10" ht="14.25" customHeight="1">
      <c r="B346" s="124"/>
      <c r="C346" s="124"/>
      <c r="D346" s="124"/>
      <c r="E346" s="117"/>
      <c r="F346" s="117"/>
      <c r="G346" s="117"/>
      <c r="H346" s="117"/>
      <c r="I346" s="117"/>
      <c r="J346" s="117"/>
    </row>
    <row r="347" spans="1:10" ht="14.25" customHeight="1">
      <c r="B347" s="124"/>
      <c r="C347" s="124"/>
      <c r="D347" s="124"/>
      <c r="E347" s="117"/>
      <c r="F347" s="117"/>
      <c r="G347" s="117"/>
      <c r="H347" s="117"/>
      <c r="I347" s="117"/>
      <c r="J347" s="117"/>
    </row>
    <row r="348" spans="1:10" ht="14.25" customHeight="1">
      <c r="B348" s="124"/>
      <c r="C348" s="124"/>
      <c r="D348" s="124"/>
      <c r="E348" s="117"/>
      <c r="F348" s="117"/>
      <c r="G348" s="117"/>
      <c r="H348" s="117"/>
      <c r="I348" s="117"/>
      <c r="J348" s="117"/>
    </row>
    <row r="349" spans="1:10" ht="14.25" customHeight="1">
      <c r="B349" s="124"/>
      <c r="C349" s="124"/>
      <c r="D349" s="124"/>
      <c r="E349" s="117"/>
      <c r="F349" s="117"/>
      <c r="G349" s="117"/>
      <c r="H349" s="117"/>
      <c r="I349" s="117"/>
      <c r="J349" s="117"/>
    </row>
    <row r="350" spans="1:10" ht="14.25" customHeight="1">
      <c r="B350" s="124"/>
      <c r="C350" s="124"/>
      <c r="D350" s="124"/>
      <c r="E350" s="117"/>
      <c r="F350" s="117"/>
      <c r="G350" s="117"/>
      <c r="H350" s="117"/>
      <c r="I350" s="117"/>
      <c r="J350" s="117"/>
    </row>
    <row r="351" spans="1:10" ht="14.25" customHeight="1">
      <c r="B351" s="124"/>
      <c r="C351" s="124"/>
      <c r="D351" s="124"/>
      <c r="E351" s="117"/>
      <c r="F351" s="117"/>
      <c r="G351" s="117"/>
      <c r="H351" s="117"/>
      <c r="I351" s="117"/>
      <c r="J351" s="117"/>
    </row>
    <row r="352" spans="1:10" ht="14.25" customHeight="1">
      <c r="B352" s="124"/>
      <c r="C352" s="124"/>
      <c r="D352" s="124"/>
      <c r="E352" s="117"/>
      <c r="F352" s="117"/>
      <c r="G352" s="117"/>
      <c r="H352" s="117"/>
      <c r="I352" s="117"/>
      <c r="J352" s="117"/>
    </row>
    <row r="353" spans="2:10" ht="14.25" customHeight="1">
      <c r="B353" s="124"/>
      <c r="C353" s="124"/>
      <c r="D353" s="124"/>
      <c r="E353" s="117"/>
      <c r="F353" s="117"/>
      <c r="G353" s="117"/>
      <c r="H353" s="117"/>
      <c r="I353" s="117"/>
      <c r="J353" s="117"/>
    </row>
    <row r="354" spans="2:10" ht="14.25" customHeight="1">
      <c r="B354" s="124"/>
      <c r="C354" s="124"/>
      <c r="D354" s="124"/>
      <c r="E354" s="117"/>
      <c r="F354" s="117"/>
      <c r="G354" s="117"/>
      <c r="H354" s="117"/>
      <c r="I354" s="117"/>
      <c r="J354" s="117"/>
    </row>
    <row r="355" spans="2:10" ht="14.25" customHeight="1">
      <c r="B355" s="124"/>
      <c r="C355" s="124"/>
      <c r="D355" s="124"/>
      <c r="E355" s="117"/>
      <c r="F355" s="117"/>
      <c r="G355" s="117"/>
      <c r="H355" s="117"/>
      <c r="I355" s="117"/>
      <c r="J355" s="117"/>
    </row>
    <row r="356" spans="2:10" ht="14.25" customHeight="1">
      <c r="B356" s="124"/>
      <c r="C356" s="124"/>
      <c r="D356" s="124"/>
      <c r="E356" s="117"/>
      <c r="F356" s="117"/>
      <c r="G356" s="117"/>
      <c r="H356" s="117"/>
      <c r="I356" s="117"/>
      <c r="J356" s="117"/>
    </row>
    <row r="357" spans="2:10" ht="14.25" customHeight="1">
      <c r="B357" s="124"/>
      <c r="C357" s="124"/>
      <c r="D357" s="124"/>
      <c r="E357" s="117"/>
      <c r="F357" s="117"/>
      <c r="G357" s="117"/>
      <c r="H357" s="117"/>
      <c r="I357" s="117"/>
      <c r="J357" s="117"/>
    </row>
    <row r="358" spans="2:10" ht="14.25" customHeight="1">
      <c r="B358" s="124"/>
      <c r="C358" s="124"/>
      <c r="D358" s="124"/>
      <c r="E358" s="117"/>
      <c r="F358" s="117"/>
      <c r="G358" s="117"/>
      <c r="H358" s="117"/>
      <c r="I358" s="117"/>
      <c r="J358" s="117"/>
    </row>
    <row r="359" spans="2:10" ht="14.25" customHeight="1">
      <c r="B359" s="124"/>
      <c r="C359" s="124"/>
      <c r="D359" s="124"/>
      <c r="E359" s="117"/>
      <c r="F359" s="117"/>
      <c r="G359" s="117"/>
      <c r="H359" s="117"/>
      <c r="I359" s="117"/>
      <c r="J359" s="117"/>
    </row>
    <row r="360" spans="2:10" ht="14.25" customHeight="1">
      <c r="B360" s="124"/>
      <c r="C360" s="124"/>
      <c r="D360" s="124"/>
      <c r="E360" s="117"/>
      <c r="F360" s="117"/>
      <c r="G360" s="117"/>
      <c r="H360" s="117"/>
      <c r="I360" s="117"/>
      <c r="J360" s="117"/>
    </row>
    <row r="361" spans="2:10" ht="14.25" customHeight="1">
      <c r="B361" s="124"/>
      <c r="C361" s="124"/>
      <c r="D361" s="124"/>
      <c r="E361" s="117"/>
      <c r="F361" s="117"/>
      <c r="G361" s="117"/>
      <c r="H361" s="117"/>
      <c r="I361" s="117"/>
      <c r="J361" s="117"/>
    </row>
    <row r="362" spans="2:10" ht="14.25" customHeight="1">
      <c r="B362" s="124"/>
      <c r="C362" s="124"/>
      <c r="D362" s="124"/>
      <c r="E362" s="117"/>
      <c r="F362" s="117"/>
      <c r="G362" s="117"/>
      <c r="H362" s="117"/>
      <c r="I362" s="117"/>
      <c r="J362" s="117"/>
    </row>
    <row r="363" spans="2:10" ht="14.25" customHeight="1">
      <c r="B363" s="124"/>
      <c r="C363" s="124"/>
      <c r="D363" s="124"/>
      <c r="E363" s="117"/>
      <c r="F363" s="117"/>
      <c r="G363" s="117"/>
      <c r="H363" s="117"/>
      <c r="I363" s="117"/>
      <c r="J363" s="117"/>
    </row>
    <row r="364" spans="2:10" ht="14.25" customHeight="1">
      <c r="B364" s="124"/>
      <c r="C364" s="124"/>
      <c r="D364" s="124"/>
      <c r="E364" s="117"/>
      <c r="F364" s="117"/>
      <c r="G364" s="117"/>
      <c r="H364" s="117"/>
      <c r="I364" s="117"/>
      <c r="J364" s="117"/>
    </row>
    <row r="365" spans="2:10" ht="14.25" customHeight="1">
      <c r="B365" s="124"/>
      <c r="C365" s="124"/>
      <c r="D365" s="124"/>
      <c r="E365" s="117"/>
      <c r="F365" s="117"/>
      <c r="G365" s="117"/>
      <c r="H365" s="117"/>
      <c r="I365" s="117"/>
      <c r="J365" s="117"/>
    </row>
    <row r="366" spans="2:10" ht="14.25" customHeight="1">
      <c r="B366" s="124"/>
      <c r="C366" s="124"/>
      <c r="D366" s="124"/>
      <c r="E366" s="117"/>
      <c r="F366" s="117"/>
      <c r="G366" s="117"/>
      <c r="H366" s="117"/>
      <c r="I366" s="117"/>
      <c r="J366" s="117"/>
    </row>
    <row r="367" spans="2:10" ht="14.25" customHeight="1">
      <c r="B367" s="124"/>
      <c r="C367" s="124"/>
      <c r="D367" s="124"/>
      <c r="E367" s="117"/>
      <c r="F367" s="117"/>
      <c r="G367" s="117"/>
      <c r="H367" s="117"/>
      <c r="I367" s="117"/>
      <c r="J367" s="117"/>
    </row>
    <row r="368" spans="2:10" ht="14.25" customHeight="1">
      <c r="B368" s="124"/>
      <c r="C368" s="124"/>
      <c r="D368" s="124"/>
      <c r="E368" s="117"/>
      <c r="F368" s="117"/>
      <c r="G368" s="117"/>
      <c r="H368" s="117"/>
      <c r="I368" s="117"/>
      <c r="J368" s="117"/>
    </row>
    <row r="369" spans="2:10" ht="14.25" customHeight="1">
      <c r="B369" s="124"/>
      <c r="C369" s="124"/>
      <c r="D369" s="124"/>
      <c r="E369" s="117"/>
      <c r="F369" s="117"/>
      <c r="G369" s="117"/>
      <c r="H369" s="117"/>
      <c r="I369" s="117"/>
      <c r="J369" s="117"/>
    </row>
    <row r="370" spans="2:10" ht="14.25" customHeight="1">
      <c r="B370" s="124"/>
      <c r="C370" s="124"/>
      <c r="D370" s="124"/>
      <c r="E370" s="117"/>
      <c r="F370" s="117"/>
      <c r="G370" s="117"/>
      <c r="H370" s="117"/>
      <c r="I370" s="117"/>
      <c r="J370" s="117"/>
    </row>
    <row r="371" spans="2:10" ht="14.25" customHeight="1">
      <c r="B371" s="124"/>
      <c r="C371" s="124"/>
      <c r="D371" s="124"/>
      <c r="E371" s="117"/>
      <c r="F371" s="117"/>
      <c r="G371" s="117"/>
      <c r="H371" s="117"/>
      <c r="I371" s="117"/>
      <c r="J371" s="117"/>
    </row>
    <row r="372" spans="2:10" ht="14.25" customHeight="1">
      <c r="B372" s="124"/>
      <c r="C372" s="124"/>
      <c r="D372" s="124"/>
      <c r="E372" s="117"/>
      <c r="F372" s="117"/>
      <c r="G372" s="117"/>
      <c r="H372" s="117"/>
      <c r="I372" s="117"/>
      <c r="J372" s="117"/>
    </row>
    <row r="373" spans="2:10" ht="14.25" customHeight="1">
      <c r="B373" s="124"/>
      <c r="C373" s="124"/>
      <c r="D373" s="124"/>
      <c r="E373" s="117"/>
      <c r="F373" s="117"/>
      <c r="G373" s="117"/>
      <c r="H373" s="117"/>
      <c r="I373" s="117"/>
      <c r="J373" s="117"/>
    </row>
    <row r="374" spans="2:10" ht="14.25" customHeight="1">
      <c r="B374" s="124"/>
      <c r="C374" s="124"/>
      <c r="D374" s="124"/>
      <c r="E374" s="117"/>
      <c r="F374" s="117"/>
      <c r="G374" s="117"/>
      <c r="H374" s="117"/>
      <c r="I374" s="117"/>
      <c r="J374" s="117"/>
    </row>
    <row r="375" spans="2:10" ht="14.25" customHeight="1">
      <c r="B375" s="124"/>
      <c r="C375" s="124"/>
      <c r="D375" s="124"/>
      <c r="E375" s="117"/>
      <c r="F375" s="117"/>
      <c r="G375" s="117"/>
      <c r="H375" s="117"/>
      <c r="I375" s="117"/>
      <c r="J375" s="117"/>
    </row>
    <row r="376" spans="2:10" ht="14.25" customHeight="1">
      <c r="B376" s="124"/>
      <c r="C376" s="124"/>
      <c r="D376" s="124"/>
      <c r="E376" s="117"/>
      <c r="F376" s="117"/>
      <c r="G376" s="117"/>
      <c r="H376" s="117"/>
      <c r="I376" s="117"/>
      <c r="J376" s="117"/>
    </row>
    <row r="377" spans="2:10" ht="14.25" customHeight="1">
      <c r="B377" s="124"/>
      <c r="C377" s="124"/>
      <c r="D377" s="124"/>
      <c r="E377" s="117"/>
      <c r="F377" s="117"/>
      <c r="G377" s="117"/>
      <c r="H377" s="117"/>
      <c r="I377" s="117"/>
      <c r="J377" s="117"/>
    </row>
    <row r="378" spans="2:10" ht="14.25" customHeight="1">
      <c r="B378" s="124"/>
      <c r="C378" s="124"/>
      <c r="D378" s="124"/>
      <c r="E378" s="117"/>
      <c r="F378" s="117"/>
      <c r="G378" s="117"/>
      <c r="H378" s="117"/>
      <c r="I378" s="117"/>
      <c r="J378" s="117"/>
    </row>
    <row r="379" spans="2:10" ht="14.25" customHeight="1">
      <c r="B379" s="124"/>
      <c r="C379" s="124"/>
      <c r="D379" s="124"/>
      <c r="E379" s="117"/>
      <c r="F379" s="117"/>
      <c r="G379" s="117"/>
      <c r="H379" s="117"/>
      <c r="I379" s="117"/>
      <c r="J379" s="117"/>
    </row>
    <row r="380" spans="2:10" ht="14.25" customHeight="1">
      <c r="B380" s="124"/>
      <c r="C380" s="124"/>
      <c r="D380" s="124"/>
      <c r="E380" s="117"/>
      <c r="F380" s="117"/>
      <c r="G380" s="117"/>
      <c r="H380" s="117"/>
      <c r="I380" s="117"/>
      <c r="J380" s="117"/>
    </row>
    <row r="381" spans="2:10" ht="14.25" customHeight="1">
      <c r="B381" s="124"/>
      <c r="C381" s="124"/>
      <c r="D381" s="124"/>
      <c r="E381" s="117"/>
      <c r="F381" s="117"/>
      <c r="G381" s="117"/>
      <c r="H381" s="117"/>
      <c r="I381" s="117"/>
      <c r="J381" s="117"/>
    </row>
    <row r="382" spans="2:10" ht="14.25" customHeight="1">
      <c r="B382" s="124"/>
      <c r="C382" s="124"/>
      <c r="D382" s="124"/>
      <c r="E382" s="117"/>
      <c r="F382" s="117"/>
      <c r="G382" s="117"/>
      <c r="H382" s="117"/>
      <c r="I382" s="117"/>
      <c r="J382" s="117"/>
    </row>
    <row r="383" spans="2:10" ht="14.25" customHeight="1">
      <c r="B383" s="124"/>
      <c r="C383" s="124"/>
      <c r="D383" s="124"/>
      <c r="E383" s="117"/>
      <c r="F383" s="117"/>
      <c r="G383" s="117"/>
      <c r="H383" s="117"/>
      <c r="I383" s="117"/>
      <c r="J383" s="117"/>
    </row>
    <row r="384" spans="2:10" ht="14.25" customHeight="1">
      <c r="B384" s="124"/>
      <c r="C384" s="124"/>
      <c r="D384" s="124"/>
      <c r="E384" s="117"/>
      <c r="F384" s="117"/>
      <c r="G384" s="117"/>
      <c r="H384" s="117"/>
      <c r="I384" s="117"/>
      <c r="J384" s="117"/>
    </row>
    <row r="385" spans="2:10" ht="14.25" customHeight="1">
      <c r="B385" s="124"/>
      <c r="C385" s="124"/>
      <c r="D385" s="124"/>
      <c r="E385" s="117"/>
      <c r="F385" s="117"/>
      <c r="G385" s="117"/>
      <c r="H385" s="117"/>
      <c r="I385" s="117"/>
      <c r="J385" s="117"/>
    </row>
    <row r="386" spans="2:10" ht="14.25" customHeight="1">
      <c r="B386" s="124"/>
      <c r="C386" s="124"/>
      <c r="D386" s="124"/>
      <c r="E386" s="117"/>
      <c r="F386" s="117"/>
      <c r="G386" s="117"/>
      <c r="H386" s="117"/>
      <c r="I386" s="117"/>
      <c r="J386" s="117"/>
    </row>
    <row r="387" spans="2:10" ht="14.25" customHeight="1">
      <c r="B387" s="124"/>
      <c r="C387" s="124"/>
      <c r="D387" s="124"/>
      <c r="E387" s="117"/>
      <c r="F387" s="117"/>
      <c r="G387" s="117"/>
      <c r="H387" s="117"/>
      <c r="I387" s="117"/>
      <c r="J387" s="117"/>
    </row>
    <row r="388" spans="2:10" ht="14.25" customHeight="1">
      <c r="B388" s="124"/>
      <c r="C388" s="124"/>
      <c r="D388" s="124"/>
      <c r="E388" s="117"/>
      <c r="F388" s="117"/>
      <c r="G388" s="117"/>
      <c r="H388" s="117"/>
      <c r="I388" s="117"/>
      <c r="J388" s="117"/>
    </row>
    <row r="389" spans="2:10" ht="14.25" customHeight="1">
      <c r="B389" s="124"/>
      <c r="C389" s="124"/>
      <c r="D389" s="124"/>
      <c r="E389" s="117"/>
      <c r="F389" s="117"/>
      <c r="G389" s="117"/>
      <c r="H389" s="117"/>
      <c r="I389" s="117"/>
      <c r="J389" s="117"/>
    </row>
    <row r="390" spans="2:10" ht="14.25" customHeight="1">
      <c r="B390" s="124"/>
      <c r="C390" s="124"/>
      <c r="D390" s="124"/>
      <c r="E390" s="117"/>
      <c r="F390" s="117"/>
      <c r="G390" s="117"/>
      <c r="H390" s="117"/>
      <c r="I390" s="117"/>
      <c r="J390" s="117"/>
    </row>
    <row r="391" spans="2:10" ht="14.25" customHeight="1">
      <c r="B391" s="124"/>
      <c r="C391" s="124"/>
      <c r="D391" s="124"/>
      <c r="E391" s="117"/>
      <c r="F391" s="117"/>
      <c r="G391" s="117"/>
      <c r="H391" s="117"/>
      <c r="I391" s="117"/>
      <c r="J391" s="117"/>
    </row>
    <row r="392" spans="2:10" ht="14.25" customHeight="1">
      <c r="B392" s="124"/>
      <c r="C392" s="124"/>
      <c r="D392" s="124"/>
      <c r="E392" s="117"/>
      <c r="F392" s="117"/>
      <c r="G392" s="117"/>
      <c r="H392" s="117"/>
      <c r="I392" s="117"/>
      <c r="J392" s="117"/>
    </row>
    <row r="393" spans="2:10" ht="14.25" customHeight="1">
      <c r="B393" s="124"/>
      <c r="C393" s="124"/>
      <c r="D393" s="124"/>
      <c r="E393" s="117"/>
      <c r="F393" s="117"/>
      <c r="G393" s="117"/>
      <c r="H393" s="117"/>
      <c r="I393" s="117"/>
      <c r="J393" s="117"/>
    </row>
    <row r="394" spans="2:10" ht="14.25" customHeight="1">
      <c r="B394" s="124"/>
      <c r="C394" s="124"/>
      <c r="D394" s="124"/>
      <c r="E394" s="117"/>
      <c r="F394" s="117"/>
      <c r="G394" s="117"/>
      <c r="H394" s="117"/>
      <c r="I394" s="117"/>
      <c r="J394" s="117"/>
    </row>
    <row r="395" spans="2:10" ht="14.25" customHeight="1">
      <c r="B395" s="124"/>
      <c r="C395" s="124"/>
      <c r="D395" s="124"/>
      <c r="E395" s="117"/>
      <c r="F395" s="117"/>
      <c r="G395" s="117"/>
      <c r="H395" s="117"/>
      <c r="I395" s="117"/>
      <c r="J395" s="117"/>
    </row>
    <row r="396" spans="2:10" ht="14.25" customHeight="1">
      <c r="B396" s="124"/>
      <c r="C396" s="124"/>
      <c r="D396" s="124"/>
      <c r="E396" s="117"/>
      <c r="F396" s="117"/>
      <c r="G396" s="117"/>
      <c r="H396" s="117"/>
      <c r="I396" s="117"/>
      <c r="J396" s="117"/>
    </row>
    <row r="397" spans="2:10" ht="14.25" customHeight="1">
      <c r="B397" s="124"/>
      <c r="C397" s="124"/>
      <c r="D397" s="124"/>
      <c r="E397" s="117"/>
      <c r="F397" s="117"/>
      <c r="G397" s="117"/>
      <c r="H397" s="117"/>
      <c r="I397" s="117"/>
      <c r="J397" s="117"/>
    </row>
    <row r="398" spans="2:10" ht="14.25" customHeight="1">
      <c r="B398" s="124"/>
      <c r="C398" s="124"/>
      <c r="D398" s="124"/>
      <c r="E398" s="117"/>
      <c r="F398" s="117"/>
      <c r="G398" s="117"/>
      <c r="H398" s="117"/>
      <c r="I398" s="117"/>
      <c r="J398" s="117"/>
    </row>
    <row r="399" spans="2:10" ht="14.25" customHeight="1">
      <c r="B399" s="124"/>
      <c r="C399" s="124"/>
      <c r="D399" s="124"/>
      <c r="E399" s="117"/>
      <c r="F399" s="117"/>
      <c r="G399" s="117"/>
      <c r="H399" s="117"/>
      <c r="I399" s="117"/>
      <c r="J399" s="117"/>
    </row>
    <row r="400" spans="2:10" ht="14.25" customHeight="1">
      <c r="B400" s="124"/>
      <c r="C400" s="124"/>
      <c r="D400" s="124"/>
      <c r="E400" s="117"/>
      <c r="F400" s="117"/>
      <c r="G400" s="117"/>
      <c r="H400" s="117"/>
      <c r="I400" s="117"/>
      <c r="J400" s="117"/>
    </row>
    <row r="401" spans="2:10" ht="14.25" customHeight="1">
      <c r="B401" s="124"/>
      <c r="C401" s="124"/>
      <c r="D401" s="124"/>
      <c r="E401" s="117"/>
      <c r="F401" s="117"/>
      <c r="G401" s="117"/>
      <c r="H401" s="117"/>
      <c r="I401" s="117"/>
      <c r="J401" s="117"/>
    </row>
    <row r="402" spans="2:10" ht="14.25" customHeight="1">
      <c r="B402" s="124"/>
      <c r="C402" s="124"/>
      <c r="D402" s="124"/>
      <c r="E402" s="117"/>
      <c r="F402" s="117"/>
      <c r="G402" s="117"/>
      <c r="H402" s="117"/>
      <c r="I402" s="117"/>
      <c r="J402" s="117"/>
    </row>
    <row r="403" spans="2:10" ht="14.25" customHeight="1">
      <c r="B403" s="124"/>
      <c r="C403" s="124"/>
      <c r="D403" s="124"/>
      <c r="E403" s="117"/>
      <c r="F403" s="117"/>
      <c r="G403" s="117"/>
      <c r="H403" s="117"/>
      <c r="I403" s="117"/>
      <c r="J403" s="117"/>
    </row>
    <row r="404" spans="2:10" ht="14.25" customHeight="1">
      <c r="B404" s="124"/>
      <c r="C404" s="124"/>
      <c r="D404" s="124"/>
      <c r="E404" s="117"/>
      <c r="F404" s="117"/>
      <c r="G404" s="117"/>
      <c r="H404" s="117"/>
      <c r="I404" s="117"/>
      <c r="J404" s="117"/>
    </row>
    <row r="405" spans="2:10" ht="14.25" customHeight="1">
      <c r="B405" s="124"/>
      <c r="C405" s="124"/>
      <c r="D405" s="124"/>
      <c r="E405" s="117"/>
      <c r="F405" s="117"/>
      <c r="G405" s="117"/>
      <c r="H405" s="117"/>
      <c r="I405" s="117"/>
      <c r="J405" s="117"/>
    </row>
    <row r="406" spans="2:10" ht="14.25" customHeight="1">
      <c r="B406" s="124"/>
      <c r="C406" s="124"/>
      <c r="D406" s="124"/>
      <c r="E406" s="117"/>
      <c r="F406" s="117"/>
      <c r="G406" s="117"/>
      <c r="H406" s="117"/>
      <c r="I406" s="117"/>
      <c r="J406" s="117"/>
    </row>
    <row r="407" spans="2:10" ht="14.25" customHeight="1">
      <c r="B407" s="124"/>
      <c r="C407" s="124"/>
      <c r="D407" s="124"/>
      <c r="E407" s="117"/>
      <c r="F407" s="117"/>
      <c r="G407" s="117"/>
      <c r="H407" s="117"/>
      <c r="I407" s="117"/>
      <c r="J407" s="117"/>
    </row>
    <row r="408" spans="2:10" ht="14.25" customHeight="1">
      <c r="B408" s="124"/>
      <c r="C408" s="124"/>
      <c r="D408" s="124"/>
      <c r="E408" s="117"/>
      <c r="F408" s="117"/>
      <c r="G408" s="117"/>
      <c r="H408" s="117"/>
      <c r="I408" s="117"/>
      <c r="J408" s="117"/>
    </row>
    <row r="409" spans="2:10" ht="14.25" customHeight="1">
      <c r="B409" s="124"/>
      <c r="C409" s="124"/>
      <c r="D409" s="124"/>
      <c r="E409" s="117"/>
      <c r="F409" s="117"/>
      <c r="G409" s="117"/>
      <c r="H409" s="117"/>
      <c r="I409" s="117"/>
      <c r="J409" s="117"/>
    </row>
    <row r="410" spans="2:10" ht="14.25" customHeight="1">
      <c r="B410" s="124"/>
      <c r="C410" s="124"/>
      <c r="D410" s="124"/>
      <c r="E410" s="117"/>
      <c r="F410" s="117"/>
      <c r="G410" s="117"/>
      <c r="H410" s="117"/>
      <c r="I410" s="117"/>
      <c r="J410" s="117"/>
    </row>
    <row r="411" spans="2:10" ht="14.25" customHeight="1">
      <c r="B411" s="124"/>
      <c r="C411" s="124"/>
      <c r="D411" s="124"/>
      <c r="E411" s="117"/>
      <c r="F411" s="117"/>
      <c r="G411" s="117"/>
      <c r="H411" s="117"/>
      <c r="I411" s="117"/>
      <c r="J411" s="117"/>
    </row>
    <row r="412" spans="2:10" ht="14.25" customHeight="1">
      <c r="B412" s="124"/>
      <c r="C412" s="124"/>
      <c r="D412" s="124"/>
      <c r="E412" s="117"/>
      <c r="F412" s="117"/>
      <c r="G412" s="117"/>
      <c r="H412" s="117"/>
      <c r="I412" s="117"/>
      <c r="J412" s="117"/>
    </row>
    <row r="413" spans="2:10" ht="14.25" customHeight="1">
      <c r="B413" s="124"/>
      <c r="C413" s="124"/>
      <c r="D413" s="124"/>
      <c r="E413" s="117"/>
      <c r="F413" s="117"/>
      <c r="G413" s="117"/>
      <c r="H413" s="117"/>
      <c r="I413" s="117"/>
      <c r="J413" s="117"/>
    </row>
    <row r="414" spans="2:10" ht="14.25" customHeight="1">
      <c r="B414" s="124"/>
      <c r="C414" s="124"/>
      <c r="D414" s="124"/>
      <c r="E414" s="117"/>
      <c r="F414" s="117"/>
      <c r="G414" s="117"/>
      <c r="H414" s="117"/>
      <c r="I414" s="117"/>
      <c r="J414" s="117"/>
    </row>
    <row r="415" spans="2:10" ht="14.25" customHeight="1">
      <c r="B415" s="124"/>
      <c r="C415" s="124"/>
      <c r="D415" s="124"/>
      <c r="E415" s="117"/>
      <c r="F415" s="117"/>
      <c r="G415" s="117"/>
      <c r="H415" s="117"/>
      <c r="I415" s="117"/>
      <c r="J415" s="117"/>
    </row>
    <row r="416" spans="2:10" ht="14.25" customHeight="1">
      <c r="B416" s="124"/>
      <c r="C416" s="124"/>
      <c r="D416" s="124"/>
      <c r="E416" s="117"/>
      <c r="F416" s="117"/>
      <c r="G416" s="117"/>
      <c r="H416" s="117"/>
      <c r="I416" s="117"/>
      <c r="J416" s="117"/>
    </row>
    <row r="417" spans="2:10" ht="14.25" customHeight="1">
      <c r="B417" s="124"/>
      <c r="C417" s="124"/>
      <c r="D417" s="124"/>
      <c r="E417" s="117"/>
      <c r="F417" s="117"/>
      <c r="G417" s="117"/>
      <c r="H417" s="117"/>
      <c r="I417" s="117"/>
      <c r="J417" s="117"/>
    </row>
    <row r="418" spans="2:10" ht="14.25" customHeight="1">
      <c r="B418" s="124"/>
      <c r="C418" s="124"/>
      <c r="D418" s="124"/>
      <c r="E418" s="117"/>
      <c r="F418" s="117"/>
      <c r="G418" s="117"/>
      <c r="H418" s="117"/>
      <c r="I418" s="117"/>
      <c r="J418" s="117"/>
    </row>
    <row r="419" spans="2:10" ht="14.25" customHeight="1">
      <c r="B419" s="124"/>
      <c r="C419" s="124"/>
      <c r="D419" s="124"/>
      <c r="E419" s="117"/>
      <c r="F419" s="117"/>
      <c r="G419" s="117"/>
      <c r="H419" s="117"/>
      <c r="I419" s="117"/>
      <c r="J419" s="117"/>
    </row>
    <row r="420" spans="2:10" ht="14.25" customHeight="1">
      <c r="B420" s="124"/>
      <c r="C420" s="124"/>
      <c r="D420" s="124"/>
      <c r="E420" s="117"/>
      <c r="F420" s="117"/>
      <c r="G420" s="117"/>
      <c r="H420" s="117"/>
      <c r="I420" s="117"/>
      <c r="J420" s="117"/>
    </row>
    <row r="421" spans="2:10" ht="14.25" customHeight="1">
      <c r="B421" s="124"/>
      <c r="C421" s="124"/>
      <c r="D421" s="124"/>
      <c r="E421" s="117"/>
      <c r="F421" s="117"/>
      <c r="G421" s="117"/>
      <c r="H421" s="117"/>
      <c r="I421" s="117"/>
      <c r="J421" s="117"/>
    </row>
    <row r="422" spans="2:10" ht="14.25" customHeight="1">
      <c r="B422" s="124"/>
      <c r="C422" s="124"/>
      <c r="D422" s="124"/>
      <c r="E422" s="117"/>
      <c r="F422" s="117"/>
      <c r="G422" s="117"/>
      <c r="H422" s="117"/>
      <c r="I422" s="117"/>
      <c r="J422" s="117"/>
    </row>
    <row r="423" spans="2:10" ht="14.25" customHeight="1">
      <c r="B423" s="124"/>
      <c r="C423" s="124"/>
      <c r="D423" s="124"/>
      <c r="E423" s="117"/>
      <c r="F423" s="117"/>
      <c r="G423" s="117"/>
      <c r="H423" s="117"/>
      <c r="I423" s="117"/>
      <c r="J423" s="117"/>
    </row>
    <row r="424" spans="2:10" ht="14.25" customHeight="1">
      <c r="B424" s="124"/>
      <c r="C424" s="124"/>
      <c r="D424" s="124"/>
      <c r="E424" s="117"/>
      <c r="F424" s="117"/>
      <c r="G424" s="117"/>
      <c r="H424" s="117"/>
      <c r="I424" s="117"/>
      <c r="J424" s="117"/>
    </row>
    <row r="425" spans="2:10" ht="14.25" customHeight="1">
      <c r="B425" s="124"/>
      <c r="C425" s="124"/>
      <c r="D425" s="124"/>
      <c r="E425" s="117"/>
      <c r="F425" s="117"/>
      <c r="G425" s="117"/>
      <c r="H425" s="117"/>
      <c r="I425" s="117"/>
      <c r="J425" s="117"/>
    </row>
    <row r="426" spans="2:10" ht="14.25" customHeight="1">
      <c r="B426" s="124"/>
      <c r="C426" s="124"/>
      <c r="D426" s="124"/>
      <c r="E426" s="117"/>
      <c r="F426" s="117"/>
      <c r="G426" s="117"/>
      <c r="H426" s="117"/>
      <c r="I426" s="117"/>
      <c r="J426" s="117"/>
    </row>
    <row r="427" spans="2:10" ht="14.25" customHeight="1">
      <c r="B427" s="124"/>
      <c r="C427" s="124"/>
      <c r="D427" s="124"/>
      <c r="E427" s="117"/>
      <c r="F427" s="117"/>
      <c r="G427" s="117"/>
      <c r="H427" s="117"/>
      <c r="I427" s="117"/>
      <c r="J427" s="117"/>
    </row>
    <row r="428" spans="2:10" ht="14.25" customHeight="1">
      <c r="B428" s="124"/>
      <c r="C428" s="124"/>
      <c r="D428" s="124"/>
      <c r="E428" s="117"/>
      <c r="F428" s="117"/>
      <c r="G428" s="117"/>
      <c r="H428" s="117"/>
      <c r="I428" s="117"/>
      <c r="J428" s="117"/>
    </row>
    <row r="429" spans="2:10" ht="14.25" customHeight="1">
      <c r="B429" s="124"/>
      <c r="C429" s="124"/>
      <c r="D429" s="124"/>
      <c r="E429" s="117"/>
      <c r="F429" s="117"/>
      <c r="G429" s="117"/>
      <c r="H429" s="117"/>
      <c r="I429" s="117"/>
      <c r="J429" s="117"/>
    </row>
    <row r="430" spans="2:10" ht="14.25" customHeight="1">
      <c r="B430" s="124"/>
      <c r="C430" s="124"/>
      <c r="D430" s="124"/>
      <c r="E430" s="117"/>
      <c r="F430" s="117"/>
      <c r="G430" s="117"/>
      <c r="H430" s="117"/>
      <c r="I430" s="117"/>
      <c r="J430" s="117"/>
    </row>
    <row r="431" spans="2:10" ht="14.25" customHeight="1">
      <c r="B431" s="124"/>
      <c r="C431" s="124"/>
      <c r="D431" s="124"/>
      <c r="E431" s="117"/>
      <c r="F431" s="117"/>
      <c r="G431" s="117"/>
      <c r="H431" s="117"/>
      <c r="I431" s="117"/>
      <c r="J431" s="117"/>
    </row>
    <row r="432" spans="2:10" ht="14.25" customHeight="1">
      <c r="B432" s="124"/>
      <c r="C432" s="124"/>
      <c r="D432" s="124"/>
      <c r="E432" s="117"/>
      <c r="F432" s="117"/>
      <c r="G432" s="117"/>
      <c r="H432" s="117"/>
      <c r="I432" s="117"/>
      <c r="J432" s="117"/>
    </row>
    <row r="433" spans="2:10" ht="14.25" customHeight="1">
      <c r="B433" s="124"/>
      <c r="C433" s="124"/>
      <c r="D433" s="124"/>
      <c r="E433" s="117"/>
      <c r="F433" s="117"/>
      <c r="G433" s="117"/>
      <c r="H433" s="117"/>
      <c r="I433" s="117"/>
      <c r="J433" s="117"/>
    </row>
    <row r="434" spans="2:10" ht="14.25" customHeight="1">
      <c r="B434" s="124"/>
      <c r="C434" s="124"/>
      <c r="D434" s="124"/>
      <c r="E434" s="117"/>
      <c r="F434" s="117"/>
      <c r="G434" s="117"/>
      <c r="H434" s="117"/>
      <c r="I434" s="117"/>
      <c r="J434" s="117"/>
    </row>
    <row r="435" spans="2:10" ht="14.25" customHeight="1">
      <c r="B435" s="124"/>
      <c r="C435" s="124"/>
      <c r="D435" s="124"/>
      <c r="E435" s="117"/>
      <c r="F435" s="117"/>
      <c r="G435" s="117"/>
      <c r="H435" s="117"/>
      <c r="I435" s="117"/>
      <c r="J435" s="117"/>
    </row>
    <row r="436" spans="2:10" ht="14.25" customHeight="1">
      <c r="B436" s="124"/>
      <c r="C436" s="124"/>
      <c r="D436" s="124"/>
      <c r="E436" s="117"/>
      <c r="F436" s="117"/>
      <c r="G436" s="117"/>
      <c r="H436" s="117"/>
      <c r="I436" s="117"/>
      <c r="J436" s="117"/>
    </row>
    <row r="437" spans="2:10" ht="14.25" customHeight="1">
      <c r="B437" s="124"/>
      <c r="C437" s="124"/>
      <c r="D437" s="124"/>
      <c r="E437" s="117"/>
      <c r="F437" s="117"/>
      <c r="G437" s="117"/>
      <c r="H437" s="117"/>
      <c r="I437" s="117"/>
      <c r="J437" s="117"/>
    </row>
    <row r="438" spans="2:10" ht="14.25" customHeight="1">
      <c r="B438" s="124"/>
      <c r="C438" s="124"/>
      <c r="D438" s="124"/>
      <c r="E438" s="117"/>
      <c r="F438" s="117"/>
      <c r="G438" s="117"/>
      <c r="H438" s="117"/>
      <c r="I438" s="117"/>
      <c r="J438" s="117"/>
    </row>
    <row r="439" spans="2:10" ht="14.25" customHeight="1">
      <c r="B439" s="124"/>
      <c r="C439" s="124"/>
      <c r="D439" s="124"/>
      <c r="E439" s="117"/>
      <c r="F439" s="117"/>
      <c r="G439" s="117"/>
      <c r="H439" s="117"/>
      <c r="I439" s="117"/>
      <c r="J439" s="117"/>
    </row>
    <row r="440" spans="2:10" ht="14.25" customHeight="1">
      <c r="B440" s="124"/>
      <c r="C440" s="124"/>
      <c r="D440" s="124"/>
      <c r="E440" s="117"/>
      <c r="F440" s="117"/>
      <c r="G440" s="117"/>
      <c r="H440" s="117"/>
      <c r="I440" s="117"/>
      <c r="J440" s="117"/>
    </row>
    <row r="441" spans="2:10" ht="14.25" customHeight="1">
      <c r="B441" s="124"/>
      <c r="C441" s="124"/>
      <c r="D441" s="124"/>
      <c r="E441" s="117"/>
      <c r="F441" s="117"/>
      <c r="G441" s="117"/>
      <c r="H441" s="117"/>
      <c r="I441" s="117"/>
      <c r="J441" s="117"/>
    </row>
    <row r="442" spans="2:10" ht="14.25" customHeight="1">
      <c r="B442" s="124"/>
      <c r="C442" s="124"/>
      <c r="D442" s="124"/>
      <c r="E442" s="117"/>
      <c r="F442" s="117"/>
      <c r="G442" s="117"/>
      <c r="H442" s="117"/>
      <c r="I442" s="117"/>
      <c r="J442" s="117"/>
    </row>
    <row r="443" spans="2:10" ht="14.25" customHeight="1">
      <c r="B443" s="124"/>
      <c r="C443" s="124"/>
      <c r="D443" s="124"/>
      <c r="E443" s="117"/>
      <c r="F443" s="117"/>
      <c r="G443" s="117"/>
      <c r="H443" s="117"/>
      <c r="I443" s="117"/>
      <c r="J443" s="117"/>
    </row>
    <row r="444" spans="2:10" ht="14.25" customHeight="1">
      <c r="B444" s="124"/>
      <c r="C444" s="124"/>
      <c r="D444" s="124"/>
      <c r="E444" s="117"/>
      <c r="F444" s="117"/>
      <c r="G444" s="117"/>
      <c r="H444" s="117"/>
      <c r="I444" s="117"/>
      <c r="J444" s="117"/>
    </row>
    <row r="445" spans="2:10" ht="14.25" customHeight="1">
      <c r="B445" s="124"/>
      <c r="C445" s="124"/>
      <c r="D445" s="124"/>
      <c r="E445" s="117"/>
      <c r="F445" s="117"/>
      <c r="G445" s="117"/>
      <c r="H445" s="117"/>
      <c r="I445" s="117"/>
      <c r="J445" s="117"/>
    </row>
    <row r="446" spans="2:10" ht="14.25" customHeight="1">
      <c r="B446" s="124"/>
      <c r="C446" s="124"/>
      <c r="D446" s="124"/>
      <c r="E446" s="117"/>
      <c r="F446" s="117"/>
      <c r="G446" s="117"/>
      <c r="H446" s="117"/>
      <c r="I446" s="117"/>
      <c r="J446" s="117"/>
    </row>
    <row r="447" spans="2:10" ht="14.25" customHeight="1">
      <c r="B447" s="124"/>
      <c r="C447" s="124"/>
      <c r="D447" s="124"/>
      <c r="E447" s="117"/>
      <c r="F447" s="117"/>
      <c r="G447" s="117"/>
      <c r="H447" s="117"/>
      <c r="I447" s="117"/>
      <c r="J447" s="117"/>
    </row>
    <row r="448" spans="2:10" ht="14.25" customHeight="1">
      <c r="B448" s="124"/>
      <c r="C448" s="124"/>
      <c r="D448" s="124"/>
      <c r="E448" s="117"/>
      <c r="F448" s="117"/>
      <c r="G448" s="117"/>
      <c r="H448" s="117"/>
      <c r="I448" s="117"/>
      <c r="J448" s="117"/>
    </row>
    <row r="449" spans="2:10" ht="14.25" customHeight="1">
      <c r="B449" s="124"/>
      <c r="C449" s="124"/>
      <c r="D449" s="124"/>
      <c r="E449" s="117"/>
      <c r="F449" s="117"/>
      <c r="G449" s="117"/>
      <c r="H449" s="117"/>
      <c r="I449" s="117"/>
      <c r="J449" s="117"/>
    </row>
    <row r="450" spans="2:10" ht="14.25" customHeight="1">
      <c r="B450" s="124"/>
      <c r="C450" s="124"/>
      <c r="D450" s="124"/>
      <c r="E450" s="117"/>
      <c r="F450" s="117"/>
      <c r="G450" s="117"/>
      <c r="H450" s="117"/>
      <c r="I450" s="117"/>
      <c r="J450" s="117"/>
    </row>
    <row r="451" spans="2:10" ht="14.25" customHeight="1">
      <c r="B451" s="124"/>
      <c r="C451" s="124"/>
      <c r="D451" s="124"/>
      <c r="E451" s="117"/>
      <c r="F451" s="117"/>
      <c r="G451" s="117"/>
      <c r="H451" s="117"/>
      <c r="I451" s="117"/>
      <c r="J451" s="117"/>
    </row>
    <row r="452" spans="2:10" ht="14.25" customHeight="1">
      <c r="B452" s="124"/>
      <c r="C452" s="124"/>
      <c r="D452" s="124"/>
      <c r="E452" s="117"/>
      <c r="F452" s="117"/>
      <c r="G452" s="117"/>
      <c r="H452" s="117"/>
      <c r="I452" s="117"/>
      <c r="J452" s="117"/>
    </row>
    <row r="453" spans="2:10" ht="14.25" customHeight="1">
      <c r="B453" s="124"/>
      <c r="C453" s="124"/>
      <c r="D453" s="124"/>
      <c r="E453" s="117"/>
      <c r="F453" s="117"/>
      <c r="G453" s="117"/>
      <c r="H453" s="117"/>
      <c r="I453" s="117"/>
      <c r="J453" s="117"/>
    </row>
    <row r="454" spans="2:10" ht="14.25" customHeight="1">
      <c r="B454" s="124"/>
      <c r="C454" s="124"/>
      <c r="D454" s="124"/>
      <c r="E454" s="117"/>
      <c r="F454" s="117"/>
      <c r="G454" s="117"/>
      <c r="H454" s="117"/>
      <c r="I454" s="117"/>
      <c r="J454" s="117"/>
    </row>
    <row r="455" spans="2:10" ht="14.25" customHeight="1">
      <c r="B455" s="124"/>
      <c r="C455" s="124"/>
      <c r="D455" s="124"/>
      <c r="E455" s="117"/>
      <c r="F455" s="117"/>
      <c r="G455" s="117"/>
      <c r="H455" s="117"/>
      <c r="I455" s="117"/>
      <c r="J455" s="117"/>
    </row>
    <row r="456" spans="2:10" ht="14.25" customHeight="1">
      <c r="B456" s="124"/>
      <c r="C456" s="124"/>
      <c r="D456" s="124"/>
      <c r="E456" s="117"/>
      <c r="F456" s="117"/>
      <c r="G456" s="117"/>
      <c r="H456" s="117"/>
      <c r="I456" s="117"/>
      <c r="J456" s="117"/>
    </row>
    <row r="457" spans="2:10" ht="14.25" customHeight="1">
      <c r="B457" s="124"/>
      <c r="C457" s="124"/>
      <c r="D457" s="124"/>
      <c r="E457" s="117"/>
      <c r="F457" s="117"/>
      <c r="G457" s="117"/>
      <c r="H457" s="117"/>
      <c r="I457" s="117"/>
      <c r="J457" s="117"/>
    </row>
    <row r="458" spans="2:10" ht="14.25" customHeight="1">
      <c r="B458" s="124"/>
      <c r="C458" s="124"/>
      <c r="D458" s="124"/>
      <c r="E458" s="117"/>
      <c r="F458" s="117"/>
      <c r="G458" s="117"/>
      <c r="H458" s="117"/>
      <c r="I458" s="117"/>
      <c r="J458" s="117"/>
    </row>
    <row r="459" spans="2:10" ht="14.25" customHeight="1">
      <c r="B459" s="124"/>
      <c r="C459" s="124"/>
      <c r="D459" s="124"/>
      <c r="E459" s="117"/>
      <c r="F459" s="117"/>
      <c r="G459" s="117"/>
      <c r="H459" s="117"/>
      <c r="I459" s="117"/>
      <c r="J459" s="117"/>
    </row>
    <row r="460" spans="2:10" ht="14.25" customHeight="1">
      <c r="B460" s="124"/>
      <c r="C460" s="124"/>
      <c r="D460" s="124"/>
      <c r="E460" s="117"/>
      <c r="F460" s="117"/>
      <c r="G460" s="117"/>
      <c r="H460" s="117"/>
      <c r="I460" s="117"/>
      <c r="J460" s="117"/>
    </row>
    <row r="461" spans="2:10" ht="14.25" customHeight="1">
      <c r="B461" s="124"/>
      <c r="C461" s="124"/>
      <c r="D461" s="124"/>
      <c r="E461" s="117"/>
      <c r="F461" s="117"/>
      <c r="G461" s="117"/>
      <c r="H461" s="117"/>
      <c r="I461" s="117"/>
      <c r="J461" s="117"/>
    </row>
    <row r="462" spans="2:10" ht="14.25" customHeight="1">
      <c r="B462" s="124"/>
      <c r="C462" s="124"/>
      <c r="D462" s="124"/>
      <c r="E462" s="117"/>
      <c r="F462" s="117"/>
      <c r="G462" s="117"/>
      <c r="H462" s="117"/>
      <c r="I462" s="117"/>
      <c r="J462" s="117"/>
    </row>
    <row r="463" spans="2:10" ht="14.25" customHeight="1">
      <c r="B463" s="124"/>
      <c r="C463" s="124"/>
      <c r="D463" s="124"/>
      <c r="E463" s="117"/>
      <c r="F463" s="117"/>
      <c r="G463" s="117"/>
      <c r="H463" s="117"/>
      <c r="I463" s="117"/>
      <c r="J463" s="117"/>
    </row>
    <row r="464" spans="2:10" ht="14.25" customHeight="1">
      <c r="B464" s="124"/>
      <c r="C464" s="124"/>
      <c r="D464" s="124"/>
      <c r="E464" s="117"/>
      <c r="F464" s="117"/>
      <c r="G464" s="117"/>
      <c r="H464" s="117"/>
      <c r="I464" s="117"/>
      <c r="J464" s="117"/>
    </row>
    <row r="465" spans="2:10" ht="14.25" customHeight="1">
      <c r="B465" s="124"/>
      <c r="C465" s="124"/>
      <c r="D465" s="124"/>
      <c r="E465" s="117"/>
      <c r="F465" s="117"/>
      <c r="G465" s="117"/>
      <c r="H465" s="117"/>
      <c r="I465" s="117"/>
      <c r="J465" s="117"/>
    </row>
    <row r="466" spans="2:10" ht="14.25" customHeight="1">
      <c r="B466" s="124"/>
      <c r="C466" s="124"/>
      <c r="D466" s="124"/>
      <c r="E466" s="117"/>
      <c r="F466" s="117"/>
      <c r="G466" s="117"/>
      <c r="H466" s="117"/>
      <c r="I466" s="117"/>
      <c r="J466" s="117"/>
    </row>
    <row r="467" spans="2:10" ht="14.25" customHeight="1">
      <c r="B467" s="124"/>
      <c r="C467" s="124"/>
      <c r="D467" s="124"/>
      <c r="E467" s="117"/>
      <c r="F467" s="117"/>
      <c r="G467" s="117"/>
      <c r="H467" s="117"/>
      <c r="I467" s="117"/>
      <c r="J467" s="117"/>
    </row>
    <row r="468" spans="2:10" ht="14.25" customHeight="1">
      <c r="B468" s="124"/>
      <c r="C468" s="124"/>
      <c r="D468" s="124"/>
      <c r="E468" s="117"/>
      <c r="F468" s="117"/>
      <c r="G468" s="117"/>
      <c r="H468" s="117"/>
      <c r="I468" s="117"/>
      <c r="J468" s="117"/>
    </row>
    <row r="469" spans="2:10" ht="14.25" customHeight="1">
      <c r="B469" s="124"/>
      <c r="C469" s="124"/>
      <c r="D469" s="124"/>
      <c r="E469" s="117"/>
      <c r="F469" s="117"/>
      <c r="G469" s="117"/>
      <c r="H469" s="117"/>
      <c r="I469" s="117"/>
      <c r="J469" s="117"/>
    </row>
    <row r="470" spans="2:10" ht="14.25" customHeight="1">
      <c r="B470" s="124"/>
      <c r="C470" s="124"/>
      <c r="D470" s="124"/>
      <c r="E470" s="117"/>
      <c r="F470" s="117"/>
      <c r="G470" s="117"/>
      <c r="H470" s="117"/>
      <c r="I470" s="117"/>
      <c r="J470" s="117"/>
    </row>
    <row r="471" spans="2:10" ht="14.25" customHeight="1">
      <c r="B471" s="124"/>
      <c r="C471" s="124"/>
      <c r="D471" s="124"/>
      <c r="E471" s="117"/>
      <c r="F471" s="117"/>
      <c r="G471" s="117"/>
      <c r="H471" s="117"/>
      <c r="I471" s="117"/>
      <c r="J471" s="117"/>
    </row>
    <row r="472" spans="2:10" ht="14.25" customHeight="1">
      <c r="B472" s="124"/>
      <c r="C472" s="124"/>
      <c r="D472" s="124"/>
      <c r="E472" s="117"/>
      <c r="F472" s="117"/>
      <c r="G472" s="117"/>
      <c r="H472" s="117"/>
      <c r="I472" s="117"/>
      <c r="J472" s="117"/>
    </row>
    <row r="473" spans="2:10" ht="14.25" customHeight="1">
      <c r="B473" s="124"/>
      <c r="C473" s="124"/>
      <c r="D473" s="124"/>
      <c r="E473" s="117"/>
      <c r="F473" s="117"/>
      <c r="G473" s="117"/>
      <c r="H473" s="117"/>
      <c r="I473" s="117"/>
      <c r="J473" s="117"/>
    </row>
    <row r="474" spans="2:10" ht="14.25" customHeight="1">
      <c r="B474" s="124"/>
      <c r="C474" s="124"/>
      <c r="D474" s="124"/>
      <c r="E474" s="117"/>
      <c r="F474" s="117"/>
      <c r="G474" s="117"/>
      <c r="H474" s="117"/>
      <c r="I474" s="117"/>
      <c r="J474" s="117"/>
    </row>
    <row r="475" spans="2:10" ht="14.25" customHeight="1">
      <c r="B475" s="124"/>
      <c r="C475" s="124"/>
      <c r="D475" s="124"/>
      <c r="E475" s="117"/>
      <c r="F475" s="117"/>
      <c r="G475" s="117"/>
      <c r="H475" s="117"/>
      <c r="I475" s="117"/>
      <c r="J475" s="117"/>
    </row>
    <row r="476" spans="2:10" ht="14.25" customHeight="1">
      <c r="B476" s="124"/>
      <c r="C476" s="124"/>
      <c r="D476" s="124"/>
      <c r="E476" s="117"/>
      <c r="F476" s="117"/>
      <c r="G476" s="117"/>
      <c r="H476" s="117"/>
      <c r="I476" s="117"/>
      <c r="J476" s="117"/>
    </row>
    <row r="477" spans="2:10" ht="14.25" customHeight="1">
      <c r="B477" s="124"/>
      <c r="C477" s="124"/>
      <c r="D477" s="124"/>
      <c r="E477" s="117"/>
      <c r="F477" s="117"/>
      <c r="G477" s="117"/>
      <c r="H477" s="117"/>
      <c r="I477" s="117"/>
      <c r="J477" s="117"/>
    </row>
    <row r="478" spans="2:10" ht="14.25" customHeight="1">
      <c r="B478" s="124"/>
      <c r="C478" s="124"/>
      <c r="D478" s="124"/>
      <c r="E478" s="117"/>
      <c r="F478" s="117"/>
      <c r="G478" s="117"/>
      <c r="H478" s="117"/>
      <c r="I478" s="117"/>
      <c r="J478" s="117"/>
    </row>
    <row r="479" spans="2:10" ht="14.25" customHeight="1">
      <c r="B479" s="124"/>
      <c r="C479" s="124"/>
      <c r="D479" s="124"/>
      <c r="E479" s="117"/>
      <c r="F479" s="117"/>
      <c r="G479" s="117"/>
      <c r="H479" s="117"/>
      <c r="I479" s="117"/>
      <c r="J479" s="117"/>
    </row>
    <row r="480" spans="2:10" ht="14.25" customHeight="1">
      <c r="B480" s="124"/>
      <c r="C480" s="124"/>
      <c r="D480" s="124"/>
      <c r="E480" s="117"/>
      <c r="F480" s="117"/>
      <c r="G480" s="117"/>
      <c r="H480" s="117"/>
      <c r="I480" s="117"/>
      <c r="J480" s="117"/>
    </row>
    <row r="481" spans="2:10" ht="14.25" customHeight="1">
      <c r="B481" s="124"/>
      <c r="C481" s="124"/>
      <c r="D481" s="124"/>
      <c r="E481" s="117"/>
      <c r="F481" s="117"/>
      <c r="G481" s="117"/>
      <c r="H481" s="117"/>
      <c r="I481" s="117"/>
      <c r="J481" s="117"/>
    </row>
    <row r="482" spans="2:10" ht="14.25" customHeight="1">
      <c r="B482" s="124"/>
      <c r="C482" s="124"/>
      <c r="D482" s="124"/>
      <c r="E482" s="117"/>
      <c r="F482" s="117"/>
      <c r="G482" s="117"/>
      <c r="H482" s="117"/>
      <c r="I482" s="117"/>
      <c r="J482" s="117"/>
    </row>
    <row r="483" spans="2:10" ht="14.25" customHeight="1">
      <c r="B483" s="124"/>
      <c r="C483" s="124"/>
      <c r="D483" s="124"/>
      <c r="E483" s="117"/>
      <c r="F483" s="117"/>
      <c r="G483" s="117"/>
      <c r="H483" s="117"/>
      <c r="I483" s="117"/>
      <c r="J483" s="117"/>
    </row>
    <row r="484" spans="2:10" ht="14.25" customHeight="1">
      <c r="B484" s="124"/>
      <c r="C484" s="124"/>
      <c r="D484" s="124"/>
      <c r="E484" s="117"/>
      <c r="F484" s="117"/>
      <c r="G484" s="117"/>
      <c r="H484" s="117"/>
      <c r="I484" s="117"/>
      <c r="J484" s="117"/>
    </row>
    <row r="485" spans="2:10" ht="14.25" customHeight="1">
      <c r="B485" s="124"/>
      <c r="C485" s="124"/>
      <c r="D485" s="124"/>
      <c r="E485" s="117"/>
      <c r="F485" s="117"/>
      <c r="G485" s="117"/>
      <c r="H485" s="117"/>
      <c r="I485" s="117"/>
      <c r="J485" s="117"/>
    </row>
    <row r="486" spans="2:10" ht="14.25" customHeight="1">
      <c r="B486" s="124"/>
      <c r="C486" s="124"/>
      <c r="D486" s="124"/>
      <c r="E486" s="117"/>
      <c r="F486" s="117"/>
      <c r="G486" s="117"/>
      <c r="H486" s="117"/>
      <c r="I486" s="117"/>
      <c r="J486" s="117"/>
    </row>
    <row r="487" spans="2:10" ht="14.25" customHeight="1">
      <c r="B487" s="124"/>
      <c r="C487" s="124"/>
      <c r="D487" s="124"/>
      <c r="E487" s="117"/>
      <c r="F487" s="117"/>
      <c r="G487" s="117"/>
      <c r="H487" s="117"/>
      <c r="I487" s="117"/>
      <c r="J487" s="117"/>
    </row>
    <row r="488" spans="2:10" ht="14.25" customHeight="1">
      <c r="B488" s="124"/>
      <c r="C488" s="124"/>
      <c r="D488" s="124"/>
      <c r="E488" s="117"/>
      <c r="F488" s="117"/>
      <c r="G488" s="117"/>
      <c r="H488" s="117"/>
      <c r="I488" s="117"/>
      <c r="J488" s="117"/>
    </row>
    <row r="489" spans="2:10" ht="14.25" customHeight="1">
      <c r="B489" s="124"/>
      <c r="C489" s="124"/>
      <c r="D489" s="124"/>
      <c r="E489" s="117"/>
      <c r="F489" s="117"/>
      <c r="G489" s="117"/>
      <c r="H489" s="117"/>
      <c r="I489" s="117"/>
      <c r="J489" s="117"/>
    </row>
    <row r="490" spans="2:10" ht="14.25" customHeight="1">
      <c r="B490" s="124"/>
      <c r="C490" s="124"/>
      <c r="D490" s="124"/>
      <c r="E490" s="117"/>
      <c r="F490" s="117"/>
      <c r="G490" s="117"/>
      <c r="H490" s="117"/>
      <c r="I490" s="117"/>
      <c r="J490" s="117"/>
    </row>
    <row r="491" spans="2:10" ht="14.25" customHeight="1">
      <c r="B491" s="124"/>
      <c r="C491" s="124"/>
      <c r="D491" s="124"/>
      <c r="E491" s="117"/>
      <c r="F491" s="117"/>
      <c r="G491" s="117"/>
      <c r="H491" s="117"/>
      <c r="I491" s="117"/>
      <c r="J491" s="117"/>
    </row>
    <row r="492" spans="2:10" ht="14.25" customHeight="1">
      <c r="B492" s="124"/>
      <c r="C492" s="124"/>
      <c r="D492" s="124"/>
      <c r="E492" s="117"/>
      <c r="F492" s="117"/>
      <c r="G492" s="117"/>
      <c r="H492" s="117"/>
      <c r="I492" s="117"/>
      <c r="J492" s="117"/>
    </row>
    <row r="493" spans="2:10" ht="14.25" customHeight="1">
      <c r="B493" s="124"/>
      <c r="C493" s="124"/>
      <c r="D493" s="124"/>
      <c r="E493" s="117"/>
      <c r="F493" s="117"/>
      <c r="G493" s="117"/>
      <c r="H493" s="117"/>
      <c r="I493" s="117"/>
      <c r="J493" s="117"/>
    </row>
    <row r="494" spans="2:10" ht="14.25" customHeight="1">
      <c r="B494" s="124"/>
      <c r="C494" s="124"/>
      <c r="D494" s="124"/>
      <c r="E494" s="117"/>
      <c r="F494" s="117"/>
      <c r="G494" s="117"/>
      <c r="H494" s="117"/>
      <c r="I494" s="117"/>
      <c r="J494" s="117"/>
    </row>
    <row r="495" spans="2:10" ht="14.25" customHeight="1">
      <c r="B495" s="124"/>
      <c r="C495" s="124"/>
      <c r="D495" s="124"/>
      <c r="E495" s="117"/>
      <c r="F495" s="117"/>
      <c r="G495" s="117"/>
      <c r="H495" s="117"/>
      <c r="I495" s="117"/>
      <c r="J495" s="117"/>
    </row>
    <row r="496" spans="2:10" ht="14.25" customHeight="1">
      <c r="B496" s="124"/>
      <c r="C496" s="124"/>
      <c r="D496" s="124"/>
      <c r="E496" s="117"/>
      <c r="F496" s="117"/>
      <c r="G496" s="117"/>
      <c r="H496" s="117"/>
      <c r="I496" s="117"/>
      <c r="J496" s="117"/>
    </row>
    <row r="497" spans="2:10" ht="14.25" customHeight="1">
      <c r="B497" s="124"/>
      <c r="C497" s="124"/>
      <c r="D497" s="124"/>
      <c r="E497" s="117"/>
      <c r="F497" s="117"/>
      <c r="G497" s="117"/>
      <c r="H497" s="117"/>
      <c r="I497" s="117"/>
      <c r="J497" s="117"/>
    </row>
    <row r="498" spans="2:10" ht="14.25" customHeight="1">
      <c r="B498" s="124"/>
      <c r="C498" s="124"/>
      <c r="D498" s="124"/>
      <c r="E498" s="117"/>
      <c r="F498" s="117"/>
      <c r="G498" s="117"/>
      <c r="H498" s="117"/>
      <c r="I498" s="117"/>
      <c r="J498" s="117"/>
    </row>
    <row r="499" spans="2:10" ht="14.25" customHeight="1">
      <c r="B499" s="124"/>
      <c r="C499" s="124"/>
      <c r="D499" s="124"/>
      <c r="E499" s="117"/>
      <c r="F499" s="117"/>
      <c r="G499" s="117"/>
      <c r="H499" s="117"/>
      <c r="I499" s="117"/>
      <c r="J499" s="117"/>
    </row>
    <row r="500" spans="2:10" ht="14.25" customHeight="1">
      <c r="B500" s="124"/>
      <c r="C500" s="124"/>
      <c r="D500" s="124"/>
      <c r="E500" s="117"/>
      <c r="F500" s="117"/>
      <c r="G500" s="117"/>
      <c r="H500" s="117"/>
      <c r="I500" s="117"/>
      <c r="J500" s="117"/>
    </row>
    <row r="501" spans="2:10" ht="14.25" customHeight="1">
      <c r="B501" s="124"/>
      <c r="C501" s="124"/>
      <c r="D501" s="124"/>
      <c r="E501" s="117"/>
      <c r="F501" s="117"/>
      <c r="G501" s="117"/>
      <c r="H501" s="117"/>
      <c r="I501" s="117"/>
      <c r="J501" s="117"/>
    </row>
    <row r="502" spans="2:10" ht="14.25" customHeight="1">
      <c r="B502" s="124"/>
      <c r="C502" s="124"/>
      <c r="D502" s="124"/>
      <c r="E502" s="117"/>
      <c r="F502" s="117"/>
      <c r="G502" s="117"/>
      <c r="H502" s="117"/>
      <c r="I502" s="117"/>
      <c r="J502" s="117"/>
    </row>
    <row r="503" spans="2:10" ht="14.25" customHeight="1">
      <c r="B503" s="124"/>
      <c r="C503" s="124"/>
      <c r="D503" s="124"/>
      <c r="E503" s="117"/>
      <c r="F503" s="117"/>
      <c r="G503" s="117"/>
      <c r="H503" s="117"/>
      <c r="I503" s="117"/>
      <c r="J503" s="117"/>
    </row>
    <row r="504" spans="2:10" ht="14.25" customHeight="1">
      <c r="B504" s="124"/>
      <c r="C504" s="124"/>
      <c r="D504" s="124"/>
      <c r="E504" s="117"/>
      <c r="F504" s="117"/>
      <c r="G504" s="117"/>
      <c r="H504" s="117"/>
      <c r="I504" s="117"/>
      <c r="J504" s="117"/>
    </row>
    <row r="505" spans="2:10" ht="14.25" customHeight="1">
      <c r="B505" s="124"/>
      <c r="C505" s="124"/>
      <c r="D505" s="124"/>
      <c r="E505" s="117"/>
      <c r="F505" s="117"/>
      <c r="G505" s="117"/>
      <c r="H505" s="117"/>
      <c r="I505" s="117"/>
      <c r="J505" s="117"/>
    </row>
    <row r="506" spans="2:10" ht="14.25" customHeight="1">
      <c r="B506" s="124"/>
      <c r="C506" s="124"/>
      <c r="D506" s="124"/>
      <c r="E506" s="117"/>
      <c r="F506" s="117"/>
      <c r="G506" s="117"/>
      <c r="H506" s="117"/>
      <c r="I506" s="117"/>
      <c r="J506" s="117"/>
    </row>
    <row r="507" spans="2:10" ht="14.25" customHeight="1">
      <c r="B507" s="124"/>
      <c r="C507" s="124"/>
      <c r="D507" s="124"/>
      <c r="E507" s="117"/>
      <c r="F507" s="117"/>
      <c r="G507" s="117"/>
      <c r="H507" s="117"/>
      <c r="I507" s="117"/>
      <c r="J507" s="117"/>
    </row>
    <row r="508" spans="2:10" ht="14.25" customHeight="1">
      <c r="B508" s="124"/>
      <c r="C508" s="124"/>
      <c r="D508" s="124"/>
      <c r="E508" s="117"/>
      <c r="F508" s="117"/>
      <c r="G508" s="117"/>
      <c r="H508" s="117"/>
      <c r="I508" s="117"/>
      <c r="J508" s="117"/>
    </row>
    <row r="509" spans="2:10" ht="14.25" customHeight="1">
      <c r="B509" s="124"/>
      <c r="C509" s="124"/>
      <c r="D509" s="124"/>
      <c r="E509" s="117"/>
      <c r="F509" s="117"/>
      <c r="G509" s="117"/>
      <c r="H509" s="117"/>
      <c r="I509" s="117"/>
      <c r="J509" s="117"/>
    </row>
    <row r="510" spans="2:10" ht="14.25" customHeight="1">
      <c r="B510" s="124"/>
      <c r="C510" s="124"/>
      <c r="D510" s="124"/>
      <c r="E510" s="117"/>
      <c r="F510" s="117"/>
      <c r="G510" s="117"/>
      <c r="H510" s="117"/>
      <c r="I510" s="117"/>
      <c r="J510" s="117"/>
    </row>
    <row r="511" spans="2:10" ht="14.25" customHeight="1">
      <c r="B511" s="124"/>
      <c r="C511" s="124"/>
      <c r="D511" s="124"/>
      <c r="E511" s="117"/>
      <c r="F511" s="117"/>
      <c r="G511" s="117"/>
      <c r="H511" s="117"/>
      <c r="I511" s="117"/>
      <c r="J511" s="117"/>
    </row>
    <row r="512" spans="2:10" ht="14.25" customHeight="1">
      <c r="B512" s="124"/>
      <c r="C512" s="124"/>
      <c r="D512" s="124"/>
      <c r="E512" s="117"/>
      <c r="F512" s="117"/>
      <c r="G512" s="117"/>
      <c r="H512" s="117"/>
      <c r="I512" s="117"/>
      <c r="J512" s="117"/>
    </row>
    <row r="513" spans="2:10" ht="14.25" customHeight="1">
      <c r="B513" s="124"/>
      <c r="C513" s="124"/>
      <c r="D513" s="124"/>
      <c r="E513" s="117"/>
      <c r="F513" s="117"/>
      <c r="G513" s="117"/>
      <c r="H513" s="117"/>
      <c r="I513" s="117"/>
      <c r="J513" s="117"/>
    </row>
    <row r="514" spans="2:10" ht="14.25" customHeight="1">
      <c r="B514" s="124"/>
      <c r="C514" s="124"/>
      <c r="D514" s="124"/>
      <c r="E514" s="117"/>
      <c r="F514" s="117"/>
      <c r="G514" s="117"/>
      <c r="H514" s="117"/>
      <c r="I514" s="117"/>
      <c r="J514" s="117"/>
    </row>
    <row r="515" spans="2:10" ht="14.25" customHeight="1">
      <c r="B515" s="124"/>
      <c r="C515" s="124"/>
      <c r="D515" s="124"/>
      <c r="E515" s="117"/>
      <c r="F515" s="117"/>
      <c r="G515" s="117"/>
      <c r="H515" s="117"/>
      <c r="I515" s="117"/>
      <c r="J515" s="117"/>
    </row>
    <row r="516" spans="2:10" ht="14.25" customHeight="1">
      <c r="B516" s="124"/>
      <c r="C516" s="124"/>
      <c r="D516" s="124"/>
      <c r="E516" s="117"/>
      <c r="F516" s="117"/>
      <c r="G516" s="117"/>
      <c r="H516" s="117"/>
      <c r="I516" s="117"/>
      <c r="J516" s="117"/>
    </row>
    <row r="517" spans="2:10" ht="14.25" customHeight="1">
      <c r="B517" s="124"/>
      <c r="C517" s="124"/>
      <c r="D517" s="124"/>
      <c r="E517" s="117"/>
      <c r="F517" s="117"/>
      <c r="G517" s="117"/>
      <c r="H517" s="117"/>
      <c r="I517" s="117"/>
      <c r="J517" s="117"/>
    </row>
    <row r="518" spans="2:10" ht="14.25" customHeight="1">
      <c r="B518" s="124"/>
      <c r="C518" s="124"/>
      <c r="D518" s="124"/>
      <c r="E518" s="117"/>
      <c r="F518" s="117"/>
      <c r="G518" s="117"/>
      <c r="H518" s="117"/>
      <c r="I518" s="117"/>
      <c r="J518" s="117"/>
    </row>
    <row r="519" spans="2:10" ht="14.25" customHeight="1">
      <c r="B519" s="124"/>
      <c r="C519" s="124"/>
      <c r="D519" s="124"/>
      <c r="E519" s="117"/>
      <c r="F519" s="117"/>
      <c r="G519" s="117"/>
      <c r="H519" s="117"/>
      <c r="I519" s="117"/>
      <c r="J519" s="117"/>
    </row>
    <row r="520" spans="2:10" ht="14.25" customHeight="1">
      <c r="B520" s="124"/>
      <c r="C520" s="124"/>
      <c r="D520" s="124"/>
      <c r="E520" s="117"/>
      <c r="F520" s="117"/>
      <c r="G520" s="117"/>
      <c r="H520" s="117"/>
      <c r="I520" s="117"/>
      <c r="J520" s="117"/>
    </row>
    <row r="521" spans="2:10" ht="14.25" customHeight="1">
      <c r="B521" s="124"/>
      <c r="C521" s="124"/>
      <c r="D521" s="124"/>
      <c r="E521" s="117"/>
      <c r="F521" s="117"/>
      <c r="G521" s="117"/>
      <c r="H521" s="117"/>
      <c r="I521" s="117"/>
      <c r="J521" s="117"/>
    </row>
    <row r="522" spans="2:10" ht="14.25" customHeight="1">
      <c r="B522" s="124"/>
      <c r="C522" s="124"/>
      <c r="D522" s="124"/>
      <c r="E522" s="117"/>
      <c r="F522" s="117"/>
      <c r="G522" s="117"/>
      <c r="H522" s="117"/>
      <c r="I522" s="117"/>
      <c r="J522" s="117"/>
    </row>
    <row r="523" spans="2:10" ht="14.25" customHeight="1">
      <c r="B523" s="124"/>
      <c r="C523" s="124"/>
      <c r="D523" s="124"/>
      <c r="E523" s="117"/>
      <c r="F523" s="117"/>
      <c r="G523" s="117"/>
      <c r="H523" s="117"/>
      <c r="I523" s="117"/>
      <c r="J523" s="117"/>
    </row>
    <row r="524" spans="2:10" ht="14.25" customHeight="1">
      <c r="B524" s="124"/>
      <c r="C524" s="124"/>
      <c r="D524" s="124"/>
      <c r="E524" s="117"/>
      <c r="F524" s="117"/>
      <c r="G524" s="117"/>
      <c r="H524" s="117"/>
      <c r="I524" s="117"/>
      <c r="J524" s="117"/>
    </row>
    <row r="525" spans="2:10" ht="14.25" customHeight="1">
      <c r="B525" s="124"/>
      <c r="C525" s="124"/>
      <c r="D525" s="124"/>
      <c r="E525" s="117"/>
      <c r="F525" s="117"/>
      <c r="G525" s="117"/>
      <c r="H525" s="117"/>
      <c r="I525" s="117"/>
      <c r="J525" s="117"/>
    </row>
    <row r="526" spans="2:10" ht="14.25" customHeight="1">
      <c r="B526" s="124"/>
      <c r="C526" s="124"/>
      <c r="D526" s="124"/>
      <c r="E526" s="117"/>
      <c r="F526" s="117"/>
      <c r="G526" s="117"/>
      <c r="H526" s="117"/>
      <c r="I526" s="117"/>
      <c r="J526" s="117"/>
    </row>
    <row r="527" spans="2:10" ht="14.25" customHeight="1">
      <c r="B527" s="124"/>
      <c r="C527" s="124"/>
      <c r="D527" s="124"/>
      <c r="E527" s="117"/>
      <c r="F527" s="117"/>
      <c r="G527" s="117"/>
      <c r="H527" s="117"/>
      <c r="I527" s="117"/>
      <c r="J527" s="117"/>
    </row>
    <row r="528" spans="2:10" ht="14.25" customHeight="1">
      <c r="B528" s="124"/>
      <c r="C528" s="124"/>
      <c r="D528" s="124"/>
      <c r="E528" s="117"/>
      <c r="F528" s="117"/>
      <c r="G528" s="117"/>
      <c r="H528" s="117"/>
      <c r="I528" s="117"/>
      <c r="J528" s="117"/>
    </row>
    <row r="529" spans="2:10" ht="14.25" customHeight="1">
      <c r="B529" s="124"/>
      <c r="C529" s="124"/>
      <c r="D529" s="124"/>
      <c r="E529" s="117"/>
      <c r="F529" s="117"/>
      <c r="G529" s="117"/>
      <c r="H529" s="117"/>
      <c r="I529" s="117"/>
      <c r="J529" s="117"/>
    </row>
    <row r="530" spans="2:10" ht="14.25" customHeight="1">
      <c r="B530" s="124"/>
      <c r="C530" s="124"/>
      <c r="D530" s="124"/>
      <c r="E530" s="117"/>
      <c r="F530" s="117"/>
      <c r="G530" s="117"/>
      <c r="H530" s="117"/>
      <c r="I530" s="117"/>
      <c r="J530" s="117"/>
    </row>
    <row r="531" spans="2:10" ht="14.25" customHeight="1">
      <c r="B531" s="124"/>
      <c r="C531" s="124"/>
      <c r="D531" s="124"/>
      <c r="E531" s="117"/>
      <c r="F531" s="117"/>
      <c r="G531" s="117"/>
      <c r="H531" s="117"/>
      <c r="I531" s="117"/>
      <c r="J531" s="117"/>
    </row>
    <row r="532" spans="2:10" ht="14.25" customHeight="1">
      <c r="B532" s="124"/>
      <c r="C532" s="124"/>
      <c r="D532" s="124"/>
      <c r="E532" s="117"/>
      <c r="F532" s="117"/>
      <c r="G532" s="117"/>
      <c r="H532" s="117"/>
      <c r="I532" s="117"/>
      <c r="J532" s="117"/>
    </row>
    <row r="533" spans="2:10" ht="14.25" customHeight="1">
      <c r="B533" s="124"/>
      <c r="C533" s="124"/>
      <c r="D533" s="124"/>
      <c r="E533" s="117"/>
      <c r="F533" s="117"/>
      <c r="G533" s="117"/>
      <c r="H533" s="117"/>
      <c r="I533" s="117"/>
      <c r="J533" s="117"/>
    </row>
    <row r="534" spans="2:10" ht="14.25" customHeight="1">
      <c r="B534" s="124"/>
      <c r="C534" s="124"/>
      <c r="D534" s="124"/>
      <c r="E534" s="117"/>
      <c r="F534" s="117"/>
      <c r="G534" s="117"/>
      <c r="H534" s="117"/>
      <c r="I534" s="117"/>
      <c r="J534" s="117"/>
    </row>
    <row r="535" spans="2:10" ht="14.25" customHeight="1">
      <c r="B535" s="124"/>
      <c r="C535" s="124"/>
      <c r="D535" s="124"/>
      <c r="E535" s="117"/>
      <c r="F535" s="117"/>
      <c r="G535" s="117"/>
      <c r="H535" s="117"/>
      <c r="I535" s="117"/>
      <c r="J535" s="117"/>
    </row>
    <row r="536" spans="2:10" ht="14.25" customHeight="1">
      <c r="B536" s="124"/>
      <c r="C536" s="124"/>
      <c r="D536" s="124"/>
      <c r="E536" s="117"/>
      <c r="F536" s="117"/>
      <c r="G536" s="117"/>
      <c r="H536" s="117"/>
      <c r="I536" s="117"/>
      <c r="J536" s="117"/>
    </row>
    <row r="537" spans="2:10" ht="14.25" customHeight="1">
      <c r="B537" s="124"/>
      <c r="C537" s="124"/>
      <c r="D537" s="124"/>
      <c r="E537" s="117"/>
      <c r="F537" s="117"/>
      <c r="G537" s="117"/>
      <c r="H537" s="117"/>
      <c r="I537" s="117"/>
      <c r="J537" s="117"/>
    </row>
    <row r="538" spans="2:10" ht="14.25" customHeight="1">
      <c r="B538" s="124"/>
      <c r="C538" s="124"/>
      <c r="D538" s="124"/>
      <c r="E538" s="117"/>
      <c r="F538" s="117"/>
      <c r="G538" s="117"/>
      <c r="H538" s="117"/>
      <c r="I538" s="117"/>
      <c r="J538" s="117"/>
    </row>
    <row r="539" spans="2:10" ht="14.25" customHeight="1">
      <c r="B539" s="124"/>
      <c r="C539" s="124"/>
      <c r="D539" s="124"/>
      <c r="E539" s="117"/>
      <c r="F539" s="117"/>
      <c r="G539" s="117"/>
      <c r="H539" s="117"/>
      <c r="I539" s="117"/>
      <c r="J539" s="117"/>
    </row>
    <row r="540" spans="2:10" ht="14.25" customHeight="1">
      <c r="B540" s="124"/>
      <c r="C540" s="124"/>
      <c r="D540" s="124"/>
      <c r="E540" s="117"/>
      <c r="F540" s="117"/>
      <c r="G540" s="117"/>
      <c r="H540" s="117"/>
      <c r="I540" s="117"/>
      <c r="J540" s="117"/>
    </row>
    <row r="541" spans="2:10" ht="14.25" customHeight="1">
      <c r="B541" s="124"/>
      <c r="C541" s="124"/>
      <c r="D541" s="124"/>
      <c r="E541" s="117"/>
      <c r="F541" s="117"/>
      <c r="G541" s="117"/>
      <c r="H541" s="117"/>
      <c r="I541" s="117"/>
      <c r="J541" s="117"/>
    </row>
    <row r="542" spans="2:10" ht="14.25" customHeight="1">
      <c r="E542" s="117"/>
      <c r="F542" s="117"/>
      <c r="G542" s="117"/>
      <c r="H542" s="117"/>
      <c r="I542" s="117"/>
      <c r="J542" s="117"/>
    </row>
    <row r="543" spans="2:10" ht="14.25" customHeight="1">
      <c r="E543" s="117"/>
      <c r="F543" s="117"/>
      <c r="G543" s="117"/>
      <c r="H543" s="117"/>
      <c r="I543" s="117"/>
      <c r="J543" s="117"/>
    </row>
    <row r="544" spans="2:10" ht="14.25" customHeight="1">
      <c r="E544" s="117"/>
      <c r="F544" s="117"/>
      <c r="G544" s="117"/>
      <c r="H544" s="117"/>
      <c r="I544" s="117"/>
      <c r="J544" s="117"/>
    </row>
    <row r="545" spans="5:10" ht="14.25" customHeight="1">
      <c r="E545" s="117"/>
      <c r="F545" s="117"/>
      <c r="G545" s="117"/>
      <c r="H545" s="117"/>
      <c r="I545" s="117"/>
      <c r="J545" s="117"/>
    </row>
    <row r="546" spans="5:10" ht="14.25" customHeight="1">
      <c r="E546" s="117"/>
      <c r="F546" s="117"/>
      <c r="G546" s="117"/>
      <c r="H546" s="117"/>
      <c r="I546" s="117"/>
      <c r="J546" s="117"/>
    </row>
    <row r="547" spans="5:10" ht="14.25" customHeight="1">
      <c r="E547" s="117"/>
      <c r="F547" s="117"/>
      <c r="G547" s="117"/>
      <c r="H547" s="117"/>
      <c r="I547" s="117"/>
      <c r="J547" s="117"/>
    </row>
    <row r="548" spans="5:10" ht="14.25" customHeight="1">
      <c r="E548" s="117"/>
      <c r="F548" s="117"/>
      <c r="G548" s="117"/>
      <c r="H548" s="117"/>
      <c r="I548" s="117"/>
      <c r="J548" s="117"/>
    </row>
    <row r="549" spans="5:10" ht="14.25" customHeight="1">
      <c r="E549" s="117"/>
      <c r="F549" s="117"/>
      <c r="G549" s="117"/>
      <c r="H549" s="117"/>
      <c r="I549" s="117"/>
      <c r="J549" s="117"/>
    </row>
    <row r="550" spans="5:10" ht="14.25" customHeight="1">
      <c r="E550" s="117"/>
      <c r="F550" s="117"/>
      <c r="G550" s="117"/>
      <c r="H550" s="117"/>
      <c r="I550" s="117"/>
      <c r="J550" s="117"/>
    </row>
    <row r="551" spans="5:10" ht="14.25" customHeight="1">
      <c r="E551" s="117"/>
      <c r="F551" s="117"/>
      <c r="G551" s="117"/>
      <c r="H551" s="117"/>
      <c r="I551" s="117"/>
      <c r="J551" s="117"/>
    </row>
    <row r="552" spans="5:10" ht="14.25" customHeight="1">
      <c r="E552" s="117"/>
      <c r="F552" s="117"/>
      <c r="G552" s="117"/>
      <c r="H552" s="117"/>
      <c r="I552" s="117"/>
      <c r="J552" s="117"/>
    </row>
    <row r="553" spans="5:10" ht="14.25" customHeight="1">
      <c r="E553" s="117"/>
      <c r="F553" s="117"/>
      <c r="G553" s="117"/>
      <c r="H553" s="117"/>
      <c r="I553" s="117"/>
      <c r="J553" s="117"/>
    </row>
    <row r="554" spans="5:10" ht="14.25" customHeight="1">
      <c r="E554" s="117"/>
      <c r="F554" s="117"/>
      <c r="G554" s="117"/>
      <c r="H554" s="117"/>
      <c r="I554" s="117"/>
      <c r="J554" s="117"/>
    </row>
    <row r="555" spans="5:10" ht="14.25" customHeight="1">
      <c r="E555" s="117"/>
      <c r="F555" s="117"/>
      <c r="G555" s="117"/>
      <c r="H555" s="117"/>
      <c r="I555" s="117"/>
      <c r="J555" s="117"/>
    </row>
    <row r="556" spans="5:10" ht="14.25" customHeight="1">
      <c r="E556" s="117"/>
      <c r="F556" s="117"/>
      <c r="G556" s="117"/>
      <c r="H556" s="117"/>
      <c r="I556" s="117"/>
      <c r="J556" s="117"/>
    </row>
    <row r="557" spans="5:10" ht="14.25" customHeight="1">
      <c r="E557" s="117"/>
      <c r="F557" s="117"/>
      <c r="G557" s="117"/>
      <c r="H557" s="117"/>
      <c r="I557" s="117"/>
      <c r="J557" s="117"/>
    </row>
    <row r="558" spans="5:10" ht="14.25" customHeight="1">
      <c r="E558" s="117"/>
      <c r="F558" s="117"/>
      <c r="G558" s="117"/>
      <c r="H558" s="117"/>
      <c r="I558" s="117"/>
      <c r="J558" s="117"/>
    </row>
    <row r="559" spans="5:10" ht="14.25" customHeight="1">
      <c r="E559" s="117"/>
      <c r="F559" s="117"/>
      <c r="G559" s="117"/>
      <c r="H559" s="117"/>
      <c r="I559" s="117"/>
      <c r="J559" s="117"/>
    </row>
    <row r="560" spans="5:10" ht="14.25" customHeight="1">
      <c r="E560" s="117"/>
      <c r="F560" s="117"/>
      <c r="G560" s="117"/>
      <c r="H560" s="117"/>
      <c r="I560" s="117"/>
      <c r="J560" s="117"/>
    </row>
    <row r="561" spans="5:10" ht="14.25" customHeight="1">
      <c r="E561" s="117"/>
      <c r="F561" s="117"/>
      <c r="G561" s="117"/>
      <c r="H561" s="117"/>
      <c r="I561" s="117"/>
      <c r="J561" s="117"/>
    </row>
    <row r="562" spans="5:10" ht="14.25" customHeight="1">
      <c r="E562" s="117"/>
      <c r="F562" s="117"/>
      <c r="G562" s="117"/>
      <c r="H562" s="117"/>
      <c r="I562" s="117"/>
      <c r="J562" s="117"/>
    </row>
    <row r="563" spans="5:10" ht="14.25" customHeight="1">
      <c r="E563" s="117"/>
      <c r="F563" s="117"/>
      <c r="G563" s="117"/>
      <c r="H563" s="117"/>
      <c r="I563" s="117"/>
      <c r="J563" s="117"/>
    </row>
    <row r="564" spans="5:10" ht="14.25" customHeight="1">
      <c r="E564" s="117"/>
      <c r="F564" s="117"/>
      <c r="G564" s="117"/>
      <c r="H564" s="117"/>
      <c r="I564" s="117"/>
      <c r="J564" s="117"/>
    </row>
    <row r="565" spans="5:10" ht="14.25" customHeight="1">
      <c r="E565" s="117"/>
      <c r="F565" s="117"/>
      <c r="G565" s="117"/>
      <c r="H565" s="117"/>
      <c r="I565" s="117"/>
      <c r="J565" s="117"/>
    </row>
    <row r="566" spans="5:10" ht="14.25" customHeight="1">
      <c r="E566" s="117"/>
      <c r="F566" s="117"/>
      <c r="G566" s="117"/>
      <c r="H566" s="117"/>
      <c r="I566" s="117"/>
      <c r="J566" s="117"/>
    </row>
    <row r="567" spans="5:10" ht="14.25" customHeight="1">
      <c r="E567" s="117"/>
      <c r="F567" s="117"/>
      <c r="G567" s="117"/>
      <c r="H567" s="117"/>
      <c r="I567" s="117"/>
      <c r="J567" s="117"/>
    </row>
    <row r="568" spans="5:10" ht="14.25" customHeight="1">
      <c r="E568" s="117"/>
      <c r="F568" s="117"/>
      <c r="G568" s="117"/>
      <c r="H568" s="117"/>
      <c r="I568" s="117"/>
      <c r="J568" s="117"/>
    </row>
    <row r="569" spans="5:10" ht="14.25" customHeight="1">
      <c r="E569" s="117"/>
      <c r="F569" s="117"/>
      <c r="G569" s="117"/>
      <c r="H569" s="117"/>
      <c r="I569" s="117"/>
      <c r="J569" s="117"/>
    </row>
    <row r="570" spans="5:10" ht="14.25" customHeight="1">
      <c r="E570" s="117"/>
      <c r="F570" s="117"/>
      <c r="G570" s="117"/>
      <c r="H570" s="117"/>
      <c r="I570" s="117"/>
      <c r="J570" s="117"/>
    </row>
    <row r="571" spans="5:10" ht="14.25" customHeight="1">
      <c r="E571" s="117"/>
      <c r="F571" s="117"/>
      <c r="G571" s="117"/>
      <c r="H571" s="117"/>
      <c r="I571" s="117"/>
      <c r="J571" s="117"/>
    </row>
    <row r="572" spans="5:10" ht="14.25" customHeight="1">
      <c r="E572" s="117"/>
      <c r="F572" s="117"/>
      <c r="G572" s="117"/>
      <c r="H572" s="117"/>
      <c r="I572" s="117"/>
      <c r="J572" s="117"/>
    </row>
    <row r="573" spans="5:10" ht="14.25" customHeight="1">
      <c r="E573" s="117"/>
      <c r="F573" s="117"/>
      <c r="G573" s="117"/>
      <c r="H573" s="117"/>
      <c r="I573" s="117"/>
      <c r="J573" s="117"/>
    </row>
    <row r="574" spans="5:10" ht="14.25" customHeight="1">
      <c r="E574" s="117"/>
      <c r="F574" s="117"/>
      <c r="G574" s="117"/>
      <c r="H574" s="117"/>
      <c r="I574" s="117"/>
      <c r="J574" s="117"/>
    </row>
    <row r="575" spans="5:10" ht="14.25" customHeight="1">
      <c r="E575" s="117"/>
      <c r="F575" s="117"/>
      <c r="G575" s="117"/>
      <c r="H575" s="117"/>
      <c r="I575" s="117"/>
      <c r="J575" s="117"/>
    </row>
    <row r="576" spans="5:10" ht="14.25" customHeight="1">
      <c r="E576" s="117"/>
      <c r="F576" s="117"/>
      <c r="G576" s="117"/>
      <c r="H576" s="117"/>
      <c r="I576" s="117"/>
      <c r="J576" s="117"/>
    </row>
    <row r="577" spans="5:10" ht="14.25" customHeight="1">
      <c r="E577" s="117"/>
      <c r="F577" s="117"/>
      <c r="G577" s="117"/>
      <c r="H577" s="117"/>
      <c r="I577" s="117"/>
      <c r="J577" s="117"/>
    </row>
    <row r="578" spans="5:10" ht="14.25" customHeight="1">
      <c r="E578" s="117"/>
      <c r="F578" s="117"/>
      <c r="G578" s="117"/>
      <c r="H578" s="117"/>
      <c r="I578" s="117"/>
      <c r="J578" s="117"/>
    </row>
    <row r="579" spans="5:10" ht="14.25" customHeight="1">
      <c r="E579" s="117"/>
      <c r="F579" s="117"/>
      <c r="G579" s="117"/>
      <c r="H579" s="117"/>
      <c r="I579" s="117"/>
      <c r="J579" s="117"/>
    </row>
    <row r="580" spans="5:10" ht="14.25" customHeight="1">
      <c r="E580" s="117"/>
      <c r="F580" s="117"/>
      <c r="G580" s="117"/>
      <c r="H580" s="117"/>
      <c r="I580" s="117"/>
      <c r="J580" s="117"/>
    </row>
    <row r="581" spans="5:10" ht="14.25" customHeight="1">
      <c r="E581" s="117"/>
      <c r="F581" s="117"/>
      <c r="G581" s="117"/>
      <c r="H581" s="117"/>
      <c r="I581" s="117"/>
      <c r="J581" s="117"/>
    </row>
    <row r="582" spans="5:10" ht="14.25" customHeight="1">
      <c r="E582" s="117"/>
      <c r="F582" s="117"/>
      <c r="G582" s="117"/>
      <c r="H582" s="117"/>
      <c r="I582" s="117"/>
      <c r="J582" s="117"/>
    </row>
    <row r="583" spans="5:10" ht="14.25" customHeight="1">
      <c r="E583" s="117"/>
      <c r="F583" s="117"/>
      <c r="G583" s="117"/>
      <c r="H583" s="117"/>
      <c r="I583" s="117"/>
      <c r="J583" s="117"/>
    </row>
    <row r="584" spans="5:10" ht="14.25" customHeight="1">
      <c r="E584" s="117"/>
      <c r="F584" s="117"/>
      <c r="G584" s="117"/>
      <c r="H584" s="117"/>
      <c r="I584" s="117"/>
      <c r="J584" s="117"/>
    </row>
    <row r="585" spans="5:10" ht="14.25" customHeight="1">
      <c r="E585" s="117"/>
      <c r="F585" s="117"/>
      <c r="G585" s="117"/>
      <c r="H585" s="117"/>
      <c r="I585" s="117"/>
      <c r="J585" s="117"/>
    </row>
    <row r="586" spans="5:10" ht="14.25" customHeight="1">
      <c r="E586" s="117"/>
      <c r="F586" s="117"/>
      <c r="G586" s="117"/>
      <c r="H586" s="117"/>
      <c r="I586" s="117"/>
      <c r="J586" s="117"/>
    </row>
    <row r="587" spans="5:10" ht="14.25" customHeight="1">
      <c r="E587" s="117"/>
      <c r="F587" s="117"/>
      <c r="G587" s="117"/>
      <c r="H587" s="117"/>
      <c r="I587" s="117"/>
      <c r="J587" s="117"/>
    </row>
    <row r="588" spans="5:10" ht="14.25" customHeight="1">
      <c r="E588" s="117"/>
      <c r="F588" s="117"/>
      <c r="G588" s="117"/>
      <c r="H588" s="117"/>
      <c r="I588" s="117"/>
      <c r="J588" s="117"/>
    </row>
    <row r="589" spans="5:10" ht="14.25" customHeight="1">
      <c r="E589" s="117"/>
      <c r="F589" s="117"/>
      <c r="G589" s="117"/>
      <c r="H589" s="117"/>
      <c r="I589" s="117"/>
      <c r="J589" s="117"/>
    </row>
    <row r="590" spans="5:10" ht="14.25" customHeight="1">
      <c r="E590" s="117"/>
      <c r="F590" s="117"/>
      <c r="G590" s="117"/>
      <c r="H590" s="117"/>
      <c r="I590" s="117"/>
      <c r="J590" s="117"/>
    </row>
    <row r="591" spans="5:10" ht="14.25" customHeight="1">
      <c r="E591" s="117"/>
      <c r="F591" s="117"/>
      <c r="G591" s="117"/>
      <c r="H591" s="117"/>
      <c r="I591" s="117"/>
      <c r="J591" s="117"/>
    </row>
    <row r="592" spans="5:10" ht="14.25" customHeight="1">
      <c r="E592" s="117"/>
      <c r="F592" s="117"/>
      <c r="G592" s="117"/>
      <c r="H592" s="117"/>
      <c r="I592" s="117"/>
      <c r="J592" s="117"/>
    </row>
    <row r="593" spans="5:10" ht="14.25" customHeight="1">
      <c r="E593" s="117"/>
      <c r="F593" s="117"/>
      <c r="G593" s="117"/>
      <c r="H593" s="117"/>
      <c r="I593" s="117"/>
      <c r="J593" s="117"/>
    </row>
    <row r="594" spans="5:10" ht="14.25" customHeight="1">
      <c r="E594" s="117"/>
      <c r="F594" s="117"/>
      <c r="G594" s="117"/>
      <c r="H594" s="117"/>
      <c r="I594" s="117"/>
      <c r="J594" s="117"/>
    </row>
    <row r="595" spans="5:10" ht="14.25" customHeight="1">
      <c r="E595" s="117"/>
      <c r="F595" s="117"/>
      <c r="G595" s="117"/>
      <c r="H595" s="117"/>
      <c r="I595" s="117"/>
      <c r="J595" s="117"/>
    </row>
    <row r="596" spans="5:10" ht="14.25" customHeight="1">
      <c r="E596" s="117"/>
      <c r="F596" s="117"/>
      <c r="G596" s="117"/>
      <c r="H596" s="117"/>
      <c r="I596" s="117"/>
      <c r="J596" s="117"/>
    </row>
    <row r="597" spans="5:10" ht="14.25" customHeight="1">
      <c r="E597" s="117"/>
      <c r="F597" s="117"/>
      <c r="G597" s="117"/>
      <c r="H597" s="117"/>
      <c r="I597" s="117"/>
      <c r="J597" s="117"/>
    </row>
    <row r="598" spans="5:10" ht="14.25" customHeight="1">
      <c r="E598" s="117"/>
      <c r="F598" s="117"/>
      <c r="G598" s="117"/>
      <c r="H598" s="117"/>
      <c r="I598" s="117"/>
      <c r="J598" s="117"/>
    </row>
    <row r="599" spans="5:10" ht="14.25" customHeight="1">
      <c r="E599" s="117"/>
      <c r="F599" s="117"/>
      <c r="G599" s="117"/>
      <c r="H599" s="117"/>
      <c r="I599" s="117"/>
      <c r="J599" s="117"/>
    </row>
    <row r="600" spans="5:10" ht="14.25" customHeight="1">
      <c r="E600" s="117"/>
      <c r="F600" s="117"/>
      <c r="G600" s="117"/>
      <c r="H600" s="117"/>
      <c r="I600" s="117"/>
      <c r="J600" s="117"/>
    </row>
    <row r="601" spans="5:10" ht="14.25" customHeight="1">
      <c r="E601" s="117"/>
      <c r="F601" s="117"/>
      <c r="G601" s="117"/>
      <c r="H601" s="117"/>
      <c r="I601" s="117"/>
      <c r="J601" s="117"/>
    </row>
    <row r="602" spans="5:10" ht="14.25" customHeight="1">
      <c r="E602" s="117"/>
      <c r="F602" s="117"/>
      <c r="G602" s="117"/>
      <c r="H602" s="117"/>
      <c r="I602" s="117"/>
      <c r="J602" s="117"/>
    </row>
    <row r="603" spans="5:10" ht="14.25" customHeight="1">
      <c r="E603" s="117"/>
      <c r="F603" s="117"/>
      <c r="G603" s="117"/>
      <c r="H603" s="117"/>
      <c r="I603" s="117"/>
      <c r="J603" s="117"/>
    </row>
    <row r="604" spans="5:10" ht="14.25" customHeight="1">
      <c r="E604" s="117"/>
      <c r="F604" s="117"/>
      <c r="G604" s="117"/>
      <c r="H604" s="117"/>
      <c r="I604" s="117"/>
      <c r="J604" s="117"/>
    </row>
    <row r="605" spans="5:10" ht="14.25" customHeight="1">
      <c r="E605" s="117"/>
      <c r="F605" s="117"/>
      <c r="G605" s="117"/>
      <c r="H605" s="117"/>
      <c r="I605" s="117"/>
      <c r="J605" s="117"/>
    </row>
    <row r="606" spans="5:10" ht="14.25" customHeight="1">
      <c r="E606" s="117"/>
      <c r="F606" s="117"/>
      <c r="G606" s="117"/>
      <c r="H606" s="117"/>
      <c r="I606" s="117"/>
      <c r="J606" s="117"/>
    </row>
    <row r="607" spans="5:10" ht="14.25" customHeight="1">
      <c r="E607" s="117"/>
      <c r="F607" s="117"/>
      <c r="G607" s="117"/>
      <c r="H607" s="117"/>
      <c r="I607" s="117"/>
      <c r="J607" s="117"/>
    </row>
    <row r="608" spans="5:10" ht="14.25" customHeight="1">
      <c r="E608" s="117"/>
      <c r="F608" s="117"/>
      <c r="G608" s="117"/>
      <c r="H608" s="117"/>
      <c r="I608" s="117"/>
      <c r="J608" s="117"/>
    </row>
    <row r="609" spans="5:10" ht="14.25" customHeight="1">
      <c r="E609" s="117"/>
      <c r="F609" s="117"/>
      <c r="G609" s="117"/>
      <c r="H609" s="117"/>
      <c r="I609" s="117"/>
      <c r="J609" s="117"/>
    </row>
    <row r="610" spans="5:10" ht="14.25" customHeight="1">
      <c r="E610" s="117"/>
      <c r="F610" s="117"/>
      <c r="G610" s="117"/>
      <c r="H610" s="117"/>
      <c r="I610" s="117"/>
      <c r="J610" s="117"/>
    </row>
    <row r="611" spans="5:10" ht="14.25" customHeight="1">
      <c r="E611" s="117"/>
      <c r="F611" s="117"/>
      <c r="G611" s="117"/>
      <c r="H611" s="117"/>
      <c r="I611" s="117"/>
      <c r="J611" s="117"/>
    </row>
    <row r="612" spans="5:10" ht="14.25" customHeight="1">
      <c r="E612" s="117"/>
      <c r="F612" s="117"/>
      <c r="G612" s="117"/>
      <c r="H612" s="117"/>
      <c r="I612" s="117"/>
      <c r="J612" s="117"/>
    </row>
    <row r="613" spans="5:10" ht="14.25" customHeight="1">
      <c r="E613" s="117"/>
      <c r="F613" s="117"/>
      <c r="G613" s="117"/>
      <c r="H613" s="117"/>
      <c r="I613" s="117"/>
      <c r="J613" s="117"/>
    </row>
    <row r="614" spans="5:10" ht="14.25" customHeight="1">
      <c r="E614" s="117"/>
      <c r="F614" s="117"/>
      <c r="G614" s="117"/>
      <c r="H614" s="117"/>
      <c r="I614" s="117"/>
      <c r="J614" s="117"/>
    </row>
    <row r="615" spans="5:10" ht="14.25" customHeight="1">
      <c r="E615" s="117"/>
      <c r="F615" s="117"/>
      <c r="G615" s="117"/>
      <c r="H615" s="117"/>
      <c r="I615" s="117"/>
      <c r="J615" s="117"/>
    </row>
    <row r="616" spans="5:10" ht="14.25" customHeight="1">
      <c r="E616" s="117"/>
      <c r="F616" s="117"/>
      <c r="G616" s="117"/>
      <c r="H616" s="117"/>
      <c r="I616" s="117"/>
      <c r="J616" s="117"/>
    </row>
    <row r="617" spans="5:10" ht="14.25" customHeight="1">
      <c r="E617" s="117"/>
      <c r="F617" s="117"/>
      <c r="G617" s="117"/>
      <c r="H617" s="117"/>
      <c r="I617" s="117"/>
      <c r="J617" s="117"/>
    </row>
    <row r="618" spans="5:10" ht="14.25" customHeight="1">
      <c r="E618" s="117"/>
      <c r="F618" s="117"/>
      <c r="G618" s="117"/>
      <c r="H618" s="117"/>
      <c r="I618" s="117"/>
      <c r="J618" s="117"/>
    </row>
    <row r="619" spans="5:10" ht="14.25" customHeight="1">
      <c r="E619" s="117"/>
      <c r="F619" s="117"/>
      <c r="G619" s="117"/>
      <c r="H619" s="117"/>
      <c r="I619" s="117"/>
      <c r="J619" s="117"/>
    </row>
    <row r="620" spans="5:10" ht="14.25" customHeight="1">
      <c r="E620" s="117"/>
      <c r="F620" s="117"/>
      <c r="G620" s="117"/>
      <c r="H620" s="117"/>
      <c r="I620" s="117"/>
      <c r="J620" s="117"/>
    </row>
    <row r="621" spans="5:10" ht="14.25" customHeight="1">
      <c r="E621" s="117"/>
      <c r="F621" s="117"/>
      <c r="G621" s="117"/>
      <c r="H621" s="117"/>
      <c r="I621" s="117"/>
      <c r="J621" s="117"/>
    </row>
    <row r="622" spans="5:10" ht="14.25" customHeight="1">
      <c r="E622" s="117"/>
      <c r="F622" s="117"/>
      <c r="G622" s="117"/>
      <c r="H622" s="117"/>
      <c r="I622" s="117"/>
      <c r="J622" s="117"/>
    </row>
    <row r="623" spans="5:10" ht="14.25" customHeight="1">
      <c r="E623" s="117"/>
      <c r="F623" s="117"/>
      <c r="G623" s="117"/>
      <c r="H623" s="117"/>
      <c r="I623" s="117"/>
      <c r="J623" s="117"/>
    </row>
    <row r="624" spans="5:10" ht="14.25" customHeight="1">
      <c r="E624" s="117"/>
      <c r="F624" s="117"/>
      <c r="G624" s="117"/>
      <c r="H624" s="117"/>
      <c r="I624" s="117"/>
      <c r="J624" s="117"/>
    </row>
    <row r="625" spans="5:10" ht="14.25" customHeight="1">
      <c r="E625" s="117"/>
      <c r="F625" s="117"/>
      <c r="G625" s="117"/>
      <c r="H625" s="117"/>
      <c r="I625" s="117"/>
      <c r="J625" s="117"/>
    </row>
    <row r="626" spans="5:10" ht="14.25" customHeight="1">
      <c r="E626" s="117"/>
      <c r="F626" s="117"/>
      <c r="G626" s="117"/>
      <c r="H626" s="117"/>
      <c r="I626" s="117"/>
      <c r="J626" s="117"/>
    </row>
    <row r="627" spans="5:10" ht="14.25" customHeight="1">
      <c r="E627" s="117"/>
      <c r="F627" s="117"/>
      <c r="G627" s="117"/>
      <c r="H627" s="117"/>
      <c r="I627" s="117"/>
      <c r="J627" s="117"/>
    </row>
    <row r="628" spans="5:10" ht="14.25" customHeight="1">
      <c r="E628" s="117"/>
      <c r="F628" s="117"/>
      <c r="G628" s="117"/>
      <c r="H628" s="117"/>
      <c r="I628" s="117"/>
      <c r="J628" s="117"/>
    </row>
    <row r="629" spans="5:10" ht="14.25" customHeight="1">
      <c r="E629" s="117"/>
      <c r="F629" s="117"/>
      <c r="G629" s="117"/>
      <c r="H629" s="117"/>
      <c r="I629" s="117"/>
      <c r="J629" s="117"/>
    </row>
    <row r="630" spans="5:10" ht="14.25" customHeight="1">
      <c r="E630" s="117"/>
      <c r="F630" s="117"/>
      <c r="G630" s="117"/>
      <c r="H630" s="117"/>
      <c r="I630" s="117"/>
      <c r="J630" s="117"/>
    </row>
    <row r="631" spans="5:10" ht="14.25" customHeight="1">
      <c r="E631" s="117"/>
      <c r="F631" s="117"/>
      <c r="G631" s="117"/>
      <c r="H631" s="117"/>
      <c r="I631" s="117"/>
      <c r="J631" s="117"/>
    </row>
    <row r="632" spans="5:10" ht="14.25" customHeight="1">
      <c r="E632" s="117"/>
      <c r="F632" s="117"/>
      <c r="G632" s="117"/>
      <c r="H632" s="117"/>
      <c r="I632" s="117"/>
      <c r="J632" s="117"/>
    </row>
    <row r="633" spans="5:10" ht="14.25" customHeight="1">
      <c r="E633" s="117"/>
      <c r="F633" s="117"/>
      <c r="G633" s="117"/>
      <c r="H633" s="117"/>
      <c r="I633" s="117"/>
      <c r="J633" s="117"/>
    </row>
    <row r="634" spans="5:10" ht="14.25" customHeight="1">
      <c r="E634" s="117"/>
      <c r="F634" s="117"/>
      <c r="G634" s="117"/>
      <c r="H634" s="117"/>
      <c r="I634" s="117"/>
      <c r="J634" s="117"/>
    </row>
    <row r="635" spans="5:10" ht="14.25" customHeight="1">
      <c r="E635" s="117"/>
      <c r="F635" s="117"/>
      <c r="G635" s="117"/>
      <c r="H635" s="117"/>
      <c r="I635" s="117"/>
      <c r="J635" s="117"/>
    </row>
    <row r="636" spans="5:10" ht="14.25" customHeight="1">
      <c r="E636" s="117"/>
      <c r="F636" s="117"/>
      <c r="G636" s="117"/>
      <c r="H636" s="117"/>
      <c r="I636" s="117"/>
      <c r="J636" s="117"/>
    </row>
    <row r="637" spans="5:10" ht="14.25" customHeight="1">
      <c r="E637" s="117"/>
      <c r="F637" s="117"/>
      <c r="G637" s="117"/>
      <c r="H637" s="117"/>
      <c r="I637" s="117"/>
      <c r="J637" s="117"/>
    </row>
    <row r="638" spans="5:10" ht="14.25" customHeight="1">
      <c r="E638" s="117"/>
      <c r="F638" s="117"/>
      <c r="G638" s="117"/>
      <c r="H638" s="117"/>
      <c r="I638" s="117"/>
      <c r="J638" s="117"/>
    </row>
    <row r="639" spans="5:10" ht="14.25" customHeight="1">
      <c r="E639" s="117"/>
      <c r="F639" s="117"/>
      <c r="G639" s="117"/>
      <c r="H639" s="117"/>
      <c r="I639" s="117"/>
      <c r="J639" s="117"/>
    </row>
    <row r="640" spans="5:10" ht="14.25" customHeight="1">
      <c r="E640" s="117"/>
      <c r="F640" s="117"/>
      <c r="G640" s="117"/>
      <c r="H640" s="117"/>
      <c r="I640" s="117"/>
      <c r="J640" s="117"/>
    </row>
    <row r="641" spans="5:10" ht="14.25" customHeight="1">
      <c r="E641" s="117"/>
      <c r="F641" s="117"/>
      <c r="G641" s="117"/>
      <c r="H641" s="117"/>
      <c r="I641" s="117"/>
      <c r="J641" s="117"/>
    </row>
    <row r="642" spans="5:10" ht="14.25" customHeight="1">
      <c r="E642" s="117"/>
      <c r="F642" s="117"/>
      <c r="G642" s="117"/>
      <c r="H642" s="117"/>
      <c r="I642" s="117"/>
      <c r="J642" s="117"/>
    </row>
    <row r="643" spans="5:10" ht="14.25" customHeight="1">
      <c r="E643" s="117"/>
      <c r="F643" s="117"/>
      <c r="G643" s="117"/>
      <c r="H643" s="117"/>
      <c r="I643" s="117"/>
      <c r="J643" s="117"/>
    </row>
    <row r="644" spans="5:10" ht="14.25" customHeight="1">
      <c r="E644" s="117"/>
      <c r="F644" s="117"/>
      <c r="G644" s="117"/>
      <c r="H644" s="117"/>
      <c r="I644" s="117"/>
      <c r="J644" s="117"/>
    </row>
    <row r="645" spans="5:10" ht="14.25" customHeight="1">
      <c r="E645" s="117"/>
      <c r="F645" s="117"/>
      <c r="G645" s="117"/>
      <c r="H645" s="117"/>
      <c r="I645" s="117"/>
      <c r="J645" s="117"/>
    </row>
    <row r="646" spans="5:10" ht="14.25" customHeight="1">
      <c r="E646" s="117"/>
      <c r="F646" s="117"/>
      <c r="G646" s="117"/>
      <c r="H646" s="117"/>
      <c r="I646" s="117"/>
      <c r="J646" s="117"/>
    </row>
    <row r="647" spans="5:10" ht="14.25" customHeight="1">
      <c r="E647" s="117"/>
      <c r="F647" s="117"/>
      <c r="G647" s="117"/>
      <c r="H647" s="117"/>
      <c r="I647" s="117"/>
      <c r="J647" s="117"/>
    </row>
    <row r="648" spans="5:10" ht="14.25" customHeight="1">
      <c r="E648" s="117"/>
      <c r="F648" s="117"/>
      <c r="G648" s="117"/>
      <c r="H648" s="117"/>
      <c r="I648" s="117"/>
      <c r="J648" s="117"/>
    </row>
    <row r="649" spans="5:10" ht="14.25" customHeight="1">
      <c r="E649" s="117"/>
      <c r="F649" s="117"/>
      <c r="G649" s="117"/>
      <c r="H649" s="117"/>
      <c r="I649" s="117"/>
      <c r="J649" s="117"/>
    </row>
    <row r="650" spans="5:10" ht="14.25" customHeight="1">
      <c r="E650" s="117"/>
      <c r="F650" s="117"/>
      <c r="G650" s="117"/>
      <c r="H650" s="117"/>
      <c r="I650" s="117"/>
      <c r="J650" s="117"/>
    </row>
    <row r="651" spans="5:10" ht="14.25" customHeight="1">
      <c r="E651" s="117"/>
      <c r="F651" s="117"/>
      <c r="G651" s="117"/>
      <c r="H651" s="117"/>
      <c r="I651" s="117"/>
      <c r="J651" s="117"/>
    </row>
    <row r="652" spans="5:10" ht="14.25" customHeight="1">
      <c r="E652" s="117"/>
      <c r="F652" s="117"/>
      <c r="G652" s="117"/>
      <c r="H652" s="117"/>
      <c r="I652" s="117"/>
      <c r="J652" s="117"/>
    </row>
    <row r="653" spans="5:10" ht="14.25" customHeight="1">
      <c r="E653" s="117"/>
      <c r="F653" s="117"/>
      <c r="G653" s="117"/>
      <c r="H653" s="117"/>
      <c r="I653" s="117"/>
      <c r="J653" s="117"/>
    </row>
    <row r="654" spans="5:10" ht="14.25" customHeight="1">
      <c r="E654" s="117"/>
      <c r="F654" s="117"/>
      <c r="G654" s="117"/>
      <c r="H654" s="117"/>
      <c r="I654" s="117"/>
      <c r="J654" s="117"/>
    </row>
    <row r="655" spans="5:10" ht="14.25" customHeight="1">
      <c r="E655" s="117"/>
      <c r="F655" s="117"/>
      <c r="G655" s="117"/>
      <c r="H655" s="117"/>
      <c r="I655" s="117"/>
      <c r="J655" s="117"/>
    </row>
    <row r="656" spans="5:10" ht="14.25" customHeight="1">
      <c r="E656" s="117"/>
      <c r="F656" s="117"/>
      <c r="G656" s="117"/>
      <c r="H656" s="117"/>
      <c r="I656" s="117"/>
      <c r="J656" s="117"/>
    </row>
    <row r="657" spans="5:10" ht="14.25" customHeight="1">
      <c r="E657" s="117"/>
      <c r="F657" s="117"/>
      <c r="G657" s="117"/>
      <c r="H657" s="117"/>
      <c r="I657" s="117"/>
      <c r="J657" s="117"/>
    </row>
    <row r="658" spans="5:10" ht="14.25" customHeight="1">
      <c r="E658" s="117"/>
      <c r="F658" s="117"/>
      <c r="G658" s="117"/>
      <c r="H658" s="117"/>
      <c r="I658" s="117"/>
      <c r="J658" s="117"/>
    </row>
    <row r="659" spans="5:10" ht="14.25" customHeight="1">
      <c r="E659" s="117"/>
      <c r="F659" s="117"/>
      <c r="G659" s="117"/>
      <c r="H659" s="117"/>
      <c r="I659" s="117"/>
      <c r="J659" s="117"/>
    </row>
    <row r="660" spans="5:10" ht="14.25" customHeight="1">
      <c r="E660" s="117"/>
      <c r="F660" s="117"/>
      <c r="G660" s="117"/>
      <c r="H660" s="117"/>
      <c r="I660" s="117"/>
      <c r="J660" s="117"/>
    </row>
    <row r="661" spans="5:10" ht="14.25" customHeight="1">
      <c r="E661" s="117"/>
      <c r="F661" s="117"/>
      <c r="G661" s="117"/>
      <c r="H661" s="117"/>
      <c r="I661" s="117"/>
      <c r="J661" s="117"/>
    </row>
    <row r="662" spans="5:10" ht="14.25" customHeight="1">
      <c r="E662" s="117"/>
      <c r="F662" s="117"/>
      <c r="G662" s="117"/>
      <c r="H662" s="117"/>
      <c r="I662" s="117"/>
      <c r="J662" s="117"/>
    </row>
    <row r="663" spans="5:10" ht="14.25" customHeight="1">
      <c r="E663" s="117"/>
      <c r="F663" s="117"/>
      <c r="G663" s="117"/>
      <c r="H663" s="117"/>
      <c r="I663" s="117"/>
      <c r="J663" s="117"/>
    </row>
    <row r="664" spans="5:10" ht="14.25" customHeight="1">
      <c r="E664" s="117"/>
      <c r="F664" s="117"/>
      <c r="G664" s="117"/>
      <c r="H664" s="117"/>
      <c r="I664" s="117"/>
      <c r="J664" s="117"/>
    </row>
    <row r="665" spans="5:10" ht="14.25" customHeight="1">
      <c r="E665" s="117"/>
      <c r="F665" s="117"/>
      <c r="G665" s="117"/>
      <c r="H665" s="117"/>
      <c r="I665" s="117"/>
      <c r="J665" s="117"/>
    </row>
    <row r="666" spans="5:10" ht="14.25" customHeight="1">
      <c r="E666" s="117"/>
      <c r="F666" s="117"/>
      <c r="G666" s="117"/>
      <c r="H666" s="117"/>
      <c r="I666" s="117"/>
      <c r="J666" s="117"/>
    </row>
    <row r="667" spans="5:10" ht="14.25" customHeight="1">
      <c r="E667" s="117"/>
      <c r="F667" s="117"/>
      <c r="G667" s="117"/>
      <c r="H667" s="117"/>
      <c r="I667" s="117"/>
      <c r="J667" s="117"/>
    </row>
    <row r="668" spans="5:10" ht="14.25" customHeight="1">
      <c r="E668" s="117"/>
      <c r="F668" s="117"/>
      <c r="G668" s="117"/>
      <c r="H668" s="117"/>
      <c r="I668" s="117"/>
      <c r="J668" s="117"/>
    </row>
    <row r="669" spans="5:10" ht="14.25" customHeight="1">
      <c r="E669" s="117"/>
      <c r="F669" s="117"/>
      <c r="G669" s="117"/>
      <c r="H669" s="117"/>
      <c r="I669" s="117"/>
      <c r="J669" s="117"/>
    </row>
    <row r="670" spans="5:10" ht="14.25" customHeight="1">
      <c r="E670" s="117"/>
      <c r="F670" s="117"/>
      <c r="G670" s="117"/>
      <c r="H670" s="117"/>
      <c r="I670" s="117"/>
      <c r="J670" s="117"/>
    </row>
    <row r="671" spans="5:10" ht="14.25" customHeight="1">
      <c r="E671" s="117"/>
      <c r="F671" s="117"/>
      <c r="G671" s="117"/>
      <c r="H671" s="117"/>
      <c r="I671" s="117"/>
      <c r="J671" s="117"/>
    </row>
    <row r="672" spans="5:10" ht="14.25" customHeight="1">
      <c r="E672" s="117"/>
      <c r="F672" s="117"/>
      <c r="G672" s="117"/>
      <c r="H672" s="117"/>
      <c r="I672" s="117"/>
      <c r="J672" s="117"/>
    </row>
    <row r="673" spans="5:10" ht="14.25" customHeight="1">
      <c r="E673" s="117"/>
      <c r="F673" s="117"/>
      <c r="G673" s="117"/>
      <c r="H673" s="117"/>
      <c r="I673" s="117"/>
      <c r="J673" s="117"/>
    </row>
    <row r="674" spans="5:10" ht="14.25" customHeight="1">
      <c r="E674" s="117"/>
      <c r="F674" s="117"/>
      <c r="G674" s="117"/>
      <c r="H674" s="117"/>
      <c r="I674" s="117"/>
      <c r="J674" s="117"/>
    </row>
    <row r="675" spans="5:10" ht="14.25" customHeight="1">
      <c r="E675" s="117"/>
      <c r="F675" s="117"/>
      <c r="G675" s="117"/>
      <c r="H675" s="117"/>
      <c r="I675" s="117"/>
      <c r="J675" s="117"/>
    </row>
    <row r="676" spans="5:10" ht="14.25" customHeight="1">
      <c r="E676" s="117"/>
      <c r="F676" s="117"/>
      <c r="G676" s="117"/>
      <c r="H676" s="117"/>
      <c r="I676" s="117"/>
      <c r="J676" s="117"/>
    </row>
    <row r="677" spans="5:10" ht="14.25" customHeight="1">
      <c r="E677" s="117"/>
      <c r="F677" s="117"/>
      <c r="G677" s="117"/>
      <c r="H677" s="117"/>
      <c r="I677" s="117"/>
      <c r="J677" s="117"/>
    </row>
    <row r="678" spans="5:10" ht="14.25" customHeight="1">
      <c r="E678" s="117"/>
      <c r="F678" s="117"/>
      <c r="G678" s="117"/>
      <c r="H678" s="117"/>
      <c r="I678" s="117"/>
      <c r="J678" s="117"/>
    </row>
    <row r="679" spans="5:10" ht="14.25" customHeight="1">
      <c r="E679" s="117"/>
      <c r="F679" s="117"/>
      <c r="G679" s="117"/>
      <c r="H679" s="117"/>
      <c r="I679" s="117"/>
      <c r="J679" s="117"/>
    </row>
    <row r="680" spans="5:10" ht="14.25" customHeight="1">
      <c r="E680" s="117"/>
      <c r="F680" s="117"/>
      <c r="G680" s="117"/>
      <c r="H680" s="117"/>
      <c r="I680" s="117"/>
      <c r="J680" s="117"/>
    </row>
    <row r="681" spans="5:10" ht="14.25" customHeight="1">
      <c r="E681" s="117"/>
      <c r="F681" s="117"/>
      <c r="G681" s="117"/>
      <c r="H681" s="117"/>
      <c r="I681" s="117"/>
      <c r="J681" s="117"/>
    </row>
    <row r="682" spans="5:10" ht="14.25" customHeight="1">
      <c r="E682" s="117"/>
      <c r="F682" s="117"/>
      <c r="G682" s="117"/>
      <c r="H682" s="117"/>
      <c r="I682" s="117"/>
      <c r="J682" s="117"/>
    </row>
    <row r="683" spans="5:10" ht="14.25" customHeight="1">
      <c r="E683" s="117"/>
      <c r="F683" s="117"/>
      <c r="G683" s="117"/>
      <c r="H683" s="117"/>
      <c r="I683" s="117"/>
      <c r="J683" s="117"/>
    </row>
    <row r="684" spans="5:10" ht="14.25" customHeight="1">
      <c r="E684" s="117"/>
      <c r="F684" s="117"/>
      <c r="G684" s="117"/>
      <c r="H684" s="117"/>
      <c r="I684" s="117"/>
      <c r="J684" s="117"/>
    </row>
    <row r="685" spans="5:10" ht="14.25" customHeight="1">
      <c r="E685" s="117"/>
      <c r="F685" s="117"/>
      <c r="G685" s="117"/>
      <c r="H685" s="117"/>
      <c r="I685" s="117"/>
      <c r="J685" s="117"/>
    </row>
    <row r="686" spans="5:10" ht="14.25" customHeight="1">
      <c r="E686" s="117"/>
      <c r="F686" s="117"/>
      <c r="G686" s="117"/>
      <c r="H686" s="117"/>
      <c r="I686" s="117"/>
      <c r="J686" s="117"/>
    </row>
    <row r="687" spans="5:10" ht="14.25" customHeight="1">
      <c r="E687" s="117"/>
      <c r="F687" s="117"/>
      <c r="G687" s="117"/>
      <c r="H687" s="117"/>
      <c r="I687" s="117"/>
      <c r="J687" s="117"/>
    </row>
    <row r="688" spans="5:10" ht="14.25" customHeight="1">
      <c r="E688" s="117"/>
      <c r="F688" s="117"/>
      <c r="G688" s="117"/>
      <c r="H688" s="117"/>
      <c r="I688" s="117"/>
      <c r="J688" s="117"/>
    </row>
    <row r="689" spans="5:10" ht="14.25" customHeight="1">
      <c r="E689" s="117"/>
      <c r="F689" s="117"/>
      <c r="G689" s="117"/>
      <c r="H689" s="117"/>
      <c r="I689" s="117"/>
      <c r="J689" s="117"/>
    </row>
    <row r="690" spans="5:10" ht="14.25" customHeight="1">
      <c r="E690" s="117"/>
      <c r="F690" s="117"/>
      <c r="G690" s="117"/>
      <c r="H690" s="117"/>
      <c r="I690" s="117"/>
      <c r="J690" s="117"/>
    </row>
    <row r="691" spans="5:10" ht="14.25" customHeight="1">
      <c r="E691" s="117"/>
      <c r="F691" s="117"/>
      <c r="G691" s="117"/>
      <c r="H691" s="117"/>
      <c r="I691" s="117"/>
      <c r="J691" s="117"/>
    </row>
    <row r="692" spans="5:10" ht="14.25" customHeight="1">
      <c r="E692" s="117"/>
      <c r="F692" s="117"/>
      <c r="G692" s="117"/>
      <c r="H692" s="117"/>
      <c r="I692" s="117"/>
      <c r="J692" s="117"/>
    </row>
    <row r="693" spans="5:10" ht="14.25" customHeight="1">
      <c r="E693" s="117"/>
      <c r="F693" s="117"/>
      <c r="G693" s="117"/>
      <c r="H693" s="117"/>
      <c r="I693" s="117"/>
      <c r="J693" s="117"/>
    </row>
    <row r="694" spans="5:10" ht="14.25" customHeight="1">
      <c r="E694" s="117"/>
      <c r="F694" s="117"/>
      <c r="G694" s="117"/>
      <c r="H694" s="117"/>
      <c r="I694" s="117"/>
      <c r="J694" s="117"/>
    </row>
    <row r="695" spans="5:10" ht="14.25" customHeight="1">
      <c r="E695" s="117"/>
      <c r="F695" s="117"/>
      <c r="G695" s="117"/>
      <c r="H695" s="117"/>
      <c r="I695" s="117"/>
      <c r="J695" s="117"/>
    </row>
    <row r="696" spans="5:10" ht="14.25" customHeight="1">
      <c r="E696" s="117"/>
      <c r="F696" s="117"/>
      <c r="G696" s="117"/>
      <c r="H696" s="117"/>
      <c r="I696" s="117"/>
      <c r="J696" s="117"/>
    </row>
    <row r="697" spans="5:10" ht="14.25" customHeight="1">
      <c r="E697" s="117"/>
      <c r="F697" s="117"/>
      <c r="G697" s="117"/>
      <c r="H697" s="117"/>
      <c r="I697" s="117"/>
      <c r="J697" s="117"/>
    </row>
    <row r="698" spans="5:10" ht="14.25" customHeight="1">
      <c r="E698" s="117"/>
      <c r="F698" s="117"/>
      <c r="G698" s="117"/>
      <c r="H698" s="117"/>
      <c r="I698" s="117"/>
      <c r="J698" s="117"/>
    </row>
    <row r="699" spans="5:10" ht="14.25" customHeight="1">
      <c r="E699" s="117"/>
      <c r="F699" s="117"/>
      <c r="G699" s="117"/>
      <c r="H699" s="117"/>
      <c r="I699" s="117"/>
      <c r="J699" s="117"/>
    </row>
    <row r="700" spans="5:10" ht="14.25" customHeight="1">
      <c r="E700" s="117"/>
      <c r="F700" s="117"/>
      <c r="G700" s="117"/>
      <c r="H700" s="117"/>
      <c r="I700" s="117"/>
      <c r="J700" s="117"/>
    </row>
    <row r="701" spans="5:10" ht="14.25" customHeight="1">
      <c r="E701" s="117"/>
      <c r="F701" s="117"/>
      <c r="G701" s="117"/>
      <c r="H701" s="117"/>
      <c r="I701" s="117"/>
      <c r="J701" s="117"/>
    </row>
    <row r="702" spans="5:10" ht="14.25" customHeight="1">
      <c r="E702" s="117"/>
      <c r="F702" s="117"/>
      <c r="G702" s="117"/>
      <c r="H702" s="117"/>
      <c r="I702" s="117"/>
      <c r="J702" s="117"/>
    </row>
    <row r="703" spans="5:10" ht="14.25" customHeight="1">
      <c r="E703" s="117"/>
      <c r="F703" s="117"/>
      <c r="G703" s="117"/>
      <c r="H703" s="117"/>
      <c r="I703" s="117"/>
      <c r="J703" s="117"/>
    </row>
    <row r="704" spans="5:10" ht="14.25" customHeight="1">
      <c r="E704" s="117"/>
      <c r="F704" s="117"/>
      <c r="G704" s="117"/>
      <c r="H704" s="117"/>
      <c r="I704" s="117"/>
      <c r="J704" s="117"/>
    </row>
    <row r="705" spans="5:10" ht="14.25" customHeight="1">
      <c r="E705" s="117"/>
      <c r="F705" s="117"/>
      <c r="G705" s="117"/>
      <c r="H705" s="117"/>
      <c r="I705" s="117"/>
      <c r="J705" s="117"/>
    </row>
    <row r="706" spans="5:10" ht="14.25" customHeight="1">
      <c r="E706" s="117"/>
      <c r="F706" s="117"/>
      <c r="G706" s="117"/>
      <c r="H706" s="117"/>
      <c r="I706" s="117"/>
      <c r="J706" s="117"/>
    </row>
    <row r="707" spans="5:10" ht="14.25" customHeight="1">
      <c r="E707" s="117"/>
      <c r="F707" s="117"/>
      <c r="G707" s="117"/>
      <c r="H707" s="117"/>
      <c r="I707" s="117"/>
      <c r="J707" s="117"/>
    </row>
    <row r="708" spans="5:10" ht="14.25" customHeight="1">
      <c r="E708" s="117"/>
      <c r="F708" s="117"/>
      <c r="G708" s="117"/>
      <c r="H708" s="117"/>
      <c r="I708" s="117"/>
      <c r="J708" s="117"/>
    </row>
    <row r="709" spans="5:10" ht="14.25" customHeight="1">
      <c r="E709" s="117"/>
      <c r="F709" s="117"/>
      <c r="G709" s="117"/>
      <c r="H709" s="117"/>
      <c r="I709" s="117"/>
      <c r="J709" s="117"/>
    </row>
    <row r="710" spans="5:10" ht="14.25" customHeight="1">
      <c r="E710" s="117"/>
      <c r="F710" s="117"/>
      <c r="G710" s="117"/>
      <c r="H710" s="117"/>
      <c r="I710" s="117"/>
      <c r="J710" s="117"/>
    </row>
    <row r="711" spans="5:10" ht="14.25" customHeight="1">
      <c r="E711" s="117"/>
      <c r="F711" s="117"/>
      <c r="G711" s="117"/>
      <c r="H711" s="117"/>
      <c r="I711" s="117"/>
      <c r="J711" s="117"/>
    </row>
    <row r="712" spans="5:10" ht="14.25" customHeight="1">
      <c r="E712" s="117"/>
      <c r="F712" s="117"/>
      <c r="G712" s="117"/>
      <c r="H712" s="117"/>
      <c r="I712" s="117"/>
      <c r="J712" s="117"/>
    </row>
    <row r="713" spans="5:10" ht="14.25" customHeight="1">
      <c r="E713" s="117"/>
      <c r="F713" s="117"/>
      <c r="G713" s="117"/>
      <c r="H713" s="117"/>
      <c r="I713" s="117"/>
      <c r="J713" s="117"/>
    </row>
    <row r="714" spans="5:10" ht="14.25" customHeight="1">
      <c r="E714" s="117"/>
      <c r="F714" s="117"/>
      <c r="G714" s="117"/>
      <c r="H714" s="117"/>
      <c r="I714" s="117"/>
      <c r="J714" s="117"/>
    </row>
    <row r="715" spans="5:10" ht="14.25" customHeight="1">
      <c r="E715" s="117"/>
      <c r="F715" s="117"/>
      <c r="G715" s="117"/>
      <c r="H715" s="117"/>
      <c r="I715" s="117"/>
      <c r="J715" s="117"/>
    </row>
    <row r="716" spans="5:10" ht="14.25" customHeight="1">
      <c r="E716" s="117"/>
      <c r="F716" s="117"/>
      <c r="G716" s="117"/>
      <c r="H716" s="117"/>
      <c r="I716" s="117"/>
      <c r="J716" s="117"/>
    </row>
    <row r="717" spans="5:10" ht="14.25" customHeight="1">
      <c r="E717" s="117"/>
      <c r="F717" s="117"/>
      <c r="G717" s="117"/>
      <c r="H717" s="117"/>
      <c r="I717" s="117"/>
      <c r="J717" s="117"/>
    </row>
    <row r="718" spans="5:10" ht="14.25" customHeight="1">
      <c r="E718" s="117"/>
      <c r="F718" s="117"/>
      <c r="G718" s="117"/>
      <c r="H718" s="117"/>
      <c r="I718" s="117"/>
      <c r="J718" s="117"/>
    </row>
    <row r="719" spans="5:10" ht="14.25" customHeight="1">
      <c r="E719" s="117"/>
      <c r="F719" s="117"/>
      <c r="G719" s="117"/>
      <c r="H719" s="117"/>
      <c r="I719" s="117"/>
      <c r="J719" s="117"/>
    </row>
    <row r="720" spans="5:10" ht="14.25" customHeight="1">
      <c r="E720" s="117"/>
      <c r="F720" s="117"/>
      <c r="G720" s="117"/>
      <c r="H720" s="117"/>
      <c r="I720" s="117"/>
      <c r="J720" s="117"/>
    </row>
    <row r="721" spans="5:10" ht="14.25" customHeight="1">
      <c r="E721" s="117"/>
      <c r="F721" s="117"/>
      <c r="G721" s="117"/>
      <c r="H721" s="117"/>
      <c r="I721" s="117"/>
      <c r="J721" s="117"/>
    </row>
    <row r="722" spans="5:10" ht="14.25" customHeight="1">
      <c r="E722" s="117"/>
      <c r="F722" s="117"/>
      <c r="G722" s="117"/>
      <c r="H722" s="117"/>
      <c r="I722" s="117"/>
      <c r="J722" s="117"/>
    </row>
    <row r="723" spans="5:10" ht="14.25" customHeight="1">
      <c r="E723" s="117"/>
      <c r="F723" s="117"/>
      <c r="G723" s="117"/>
      <c r="H723" s="117"/>
      <c r="I723" s="117"/>
      <c r="J723" s="117"/>
    </row>
    <row r="724" spans="5:10" ht="14.25" customHeight="1">
      <c r="E724" s="117"/>
      <c r="F724" s="117"/>
      <c r="G724" s="117"/>
      <c r="H724" s="117"/>
      <c r="I724" s="117"/>
      <c r="J724" s="117"/>
    </row>
    <row r="725" spans="5:10" ht="14.25" customHeight="1">
      <c r="E725" s="117"/>
      <c r="F725" s="117"/>
      <c r="G725" s="117"/>
      <c r="H725" s="117"/>
      <c r="I725" s="117"/>
      <c r="J725" s="117"/>
    </row>
    <row r="726" spans="5:10" ht="14.25" customHeight="1">
      <c r="E726" s="117"/>
      <c r="F726" s="117"/>
      <c r="G726" s="117"/>
      <c r="H726" s="117"/>
      <c r="I726" s="117"/>
      <c r="J726" s="117"/>
    </row>
    <row r="727" spans="5:10" ht="14.25" customHeight="1">
      <c r="E727" s="117"/>
      <c r="F727" s="117"/>
      <c r="G727" s="117"/>
      <c r="H727" s="117"/>
      <c r="I727" s="117"/>
      <c r="J727" s="117"/>
    </row>
    <row r="728" spans="5:10" ht="14.25" customHeight="1">
      <c r="E728" s="117"/>
      <c r="F728" s="117"/>
      <c r="G728" s="117"/>
      <c r="H728" s="117"/>
      <c r="I728" s="117"/>
      <c r="J728" s="117"/>
    </row>
    <row r="729" spans="5:10" ht="14.25" customHeight="1">
      <c r="E729" s="117"/>
      <c r="F729" s="117"/>
      <c r="G729" s="117"/>
      <c r="H729" s="117"/>
      <c r="I729" s="117"/>
      <c r="J729" s="117"/>
    </row>
    <row r="730" spans="5:10" ht="14.25" customHeight="1">
      <c r="E730" s="117"/>
      <c r="F730" s="117"/>
      <c r="G730" s="117"/>
      <c r="H730" s="117"/>
      <c r="I730" s="117"/>
      <c r="J730" s="117"/>
    </row>
    <row r="731" spans="5:10" ht="14.25" customHeight="1">
      <c r="E731" s="117"/>
      <c r="F731" s="117"/>
      <c r="G731" s="117"/>
      <c r="H731" s="117"/>
      <c r="I731" s="117"/>
      <c r="J731" s="117"/>
    </row>
    <row r="732" spans="5:10" ht="14.25" customHeight="1">
      <c r="E732" s="117"/>
      <c r="F732" s="117"/>
      <c r="G732" s="117"/>
      <c r="H732" s="117"/>
      <c r="I732" s="117"/>
      <c r="J732" s="117"/>
    </row>
    <row r="733" spans="5:10" ht="14.25" customHeight="1">
      <c r="E733" s="117"/>
      <c r="F733" s="117"/>
      <c r="G733" s="117"/>
      <c r="H733" s="117"/>
      <c r="I733" s="117"/>
      <c r="J733" s="117"/>
    </row>
    <row r="734" spans="5:10" ht="14.25" customHeight="1">
      <c r="E734" s="117"/>
      <c r="F734" s="117"/>
      <c r="G734" s="117"/>
      <c r="H734" s="117"/>
      <c r="I734" s="117"/>
      <c r="J734" s="117"/>
    </row>
    <row r="735" spans="5:10" ht="14.25" customHeight="1">
      <c r="E735" s="117"/>
      <c r="F735" s="117"/>
      <c r="G735" s="117"/>
      <c r="H735" s="117"/>
      <c r="I735" s="117"/>
      <c r="J735" s="117"/>
    </row>
    <row r="736" spans="5:10" ht="14.25" customHeight="1">
      <c r="E736" s="117"/>
      <c r="F736" s="117"/>
      <c r="G736" s="117"/>
      <c r="H736" s="117"/>
      <c r="I736" s="117"/>
      <c r="J736" s="117"/>
    </row>
    <row r="737" spans="5:10" ht="14.25" customHeight="1">
      <c r="E737" s="117"/>
      <c r="F737" s="117"/>
      <c r="G737" s="117"/>
      <c r="H737" s="117"/>
      <c r="I737" s="117"/>
      <c r="J737" s="117"/>
    </row>
    <row r="738" spans="5:10" ht="14.25" customHeight="1">
      <c r="E738" s="117"/>
      <c r="F738" s="117"/>
      <c r="G738" s="117"/>
      <c r="H738" s="117"/>
      <c r="I738" s="117"/>
      <c r="J738" s="117"/>
    </row>
    <row r="739" spans="5:10" ht="14.25" customHeight="1">
      <c r="E739" s="117"/>
      <c r="F739" s="117"/>
      <c r="G739" s="117"/>
      <c r="H739" s="117"/>
      <c r="I739" s="117"/>
      <c r="J739" s="117"/>
    </row>
    <row r="740" spans="5:10" ht="14.25" customHeight="1">
      <c r="E740" s="117"/>
      <c r="F740" s="117"/>
      <c r="G740" s="117"/>
      <c r="H740" s="117"/>
      <c r="I740" s="117"/>
      <c r="J740" s="117"/>
    </row>
    <row r="741" spans="5:10" ht="14.25" customHeight="1">
      <c r="E741" s="117"/>
      <c r="F741" s="117"/>
      <c r="G741" s="117"/>
      <c r="H741" s="117"/>
      <c r="I741" s="117"/>
      <c r="J741" s="117"/>
    </row>
    <row r="742" spans="5:10" ht="14.25" customHeight="1">
      <c r="E742" s="117"/>
      <c r="F742" s="117"/>
      <c r="G742" s="117"/>
      <c r="H742" s="117"/>
      <c r="I742" s="117"/>
      <c r="J742" s="117"/>
    </row>
    <row r="743" spans="5:10" ht="14.25" customHeight="1">
      <c r="E743" s="117"/>
      <c r="F743" s="117"/>
      <c r="G743" s="117"/>
      <c r="H743" s="117"/>
      <c r="I743" s="117"/>
      <c r="J743" s="117"/>
    </row>
    <row r="744" spans="5:10" ht="14.25" customHeight="1">
      <c r="E744" s="117"/>
      <c r="F744" s="117"/>
      <c r="G744" s="117"/>
      <c r="H744" s="117"/>
      <c r="I744" s="117"/>
      <c r="J744" s="117"/>
    </row>
    <row r="745" spans="5:10" ht="14.25" customHeight="1">
      <c r="E745" s="117"/>
      <c r="F745" s="117"/>
      <c r="G745" s="117"/>
      <c r="H745" s="117"/>
      <c r="I745" s="117"/>
      <c r="J745" s="117"/>
    </row>
    <row r="746" spans="5:10" ht="14.25" customHeight="1">
      <c r="E746" s="117"/>
      <c r="F746" s="117"/>
      <c r="G746" s="117"/>
      <c r="H746" s="117"/>
      <c r="I746" s="117"/>
      <c r="J746" s="117"/>
    </row>
    <row r="747" spans="5:10" ht="14.25" customHeight="1">
      <c r="E747" s="117"/>
      <c r="F747" s="117"/>
      <c r="G747" s="117"/>
      <c r="H747" s="117"/>
      <c r="I747" s="117"/>
      <c r="J747" s="117"/>
    </row>
    <row r="748" spans="5:10" ht="14.25" customHeight="1">
      <c r="E748" s="117"/>
      <c r="F748" s="117"/>
      <c r="G748" s="117"/>
      <c r="H748" s="117"/>
      <c r="I748" s="117"/>
      <c r="J748" s="117"/>
    </row>
    <row r="749" spans="5:10" ht="14.25" customHeight="1">
      <c r="E749" s="117"/>
      <c r="F749" s="117"/>
      <c r="G749" s="117"/>
      <c r="H749" s="117"/>
      <c r="I749" s="117"/>
      <c r="J749" s="117"/>
    </row>
    <row r="750" spans="5:10" ht="14.25" customHeight="1">
      <c r="E750" s="117"/>
      <c r="F750" s="117"/>
      <c r="G750" s="117"/>
      <c r="H750" s="117"/>
      <c r="I750" s="117"/>
      <c r="J750" s="117"/>
    </row>
    <row r="751" spans="5:10" ht="14.25" customHeight="1">
      <c r="E751" s="117"/>
      <c r="F751" s="117"/>
      <c r="G751" s="117"/>
      <c r="H751" s="117"/>
      <c r="I751" s="117"/>
      <c r="J751" s="117"/>
    </row>
    <row r="752" spans="5:10" ht="14.25" customHeight="1">
      <c r="E752" s="117"/>
      <c r="F752" s="117"/>
      <c r="G752" s="117"/>
      <c r="H752" s="117"/>
      <c r="I752" s="117"/>
      <c r="J752" s="117"/>
    </row>
    <row r="753" spans="5:10" ht="14.25" customHeight="1">
      <c r="E753" s="117"/>
      <c r="F753" s="117"/>
      <c r="G753" s="117"/>
      <c r="H753" s="117"/>
      <c r="I753" s="117"/>
      <c r="J753" s="117"/>
    </row>
    <row r="754" spans="5:10" ht="14.25" customHeight="1">
      <c r="E754" s="117"/>
      <c r="F754" s="117"/>
      <c r="G754" s="117"/>
      <c r="H754" s="117"/>
      <c r="I754" s="117"/>
      <c r="J754" s="117"/>
    </row>
    <row r="755" spans="5:10" ht="14.25" customHeight="1">
      <c r="E755" s="117"/>
      <c r="F755" s="117"/>
      <c r="G755" s="117"/>
      <c r="H755" s="117"/>
      <c r="I755" s="117"/>
      <c r="J755" s="117"/>
    </row>
    <row r="756" spans="5:10" ht="14.25" customHeight="1">
      <c r="E756" s="117"/>
      <c r="F756" s="117"/>
      <c r="G756" s="117"/>
      <c r="H756" s="117"/>
      <c r="I756" s="117"/>
      <c r="J756" s="117"/>
    </row>
    <row r="757" spans="5:10" ht="14.25" customHeight="1">
      <c r="E757" s="117"/>
      <c r="F757" s="117"/>
      <c r="G757" s="117"/>
      <c r="H757" s="117"/>
      <c r="I757" s="117"/>
      <c r="J757" s="117"/>
    </row>
    <row r="758" spans="5:10" ht="14.25" customHeight="1">
      <c r="E758" s="117"/>
      <c r="F758" s="117"/>
      <c r="G758" s="117"/>
      <c r="H758" s="117"/>
      <c r="I758" s="117"/>
      <c r="J758" s="117"/>
    </row>
    <row r="759" spans="5:10" ht="14.25" customHeight="1">
      <c r="E759" s="117"/>
      <c r="F759" s="117"/>
      <c r="G759" s="117"/>
      <c r="H759" s="117"/>
      <c r="I759" s="117"/>
      <c r="J759" s="117"/>
    </row>
    <row r="760" spans="5:10" ht="14.25" customHeight="1">
      <c r="E760" s="117"/>
      <c r="F760" s="117"/>
      <c r="G760" s="117"/>
      <c r="H760" s="117"/>
      <c r="I760" s="117"/>
      <c r="J760" s="117"/>
    </row>
    <row r="761" spans="5:10" ht="14.25" customHeight="1">
      <c r="E761" s="117"/>
      <c r="F761" s="117"/>
      <c r="G761" s="117"/>
      <c r="H761" s="117"/>
      <c r="I761" s="117"/>
      <c r="J761" s="117"/>
    </row>
    <row r="762" spans="5:10" ht="14.25" customHeight="1">
      <c r="E762" s="117"/>
      <c r="F762" s="117"/>
      <c r="G762" s="117"/>
      <c r="H762" s="117"/>
      <c r="I762" s="117"/>
      <c r="J762" s="117"/>
    </row>
    <row r="763" spans="5:10" ht="14.25" customHeight="1">
      <c r="E763" s="117"/>
      <c r="F763" s="117"/>
      <c r="G763" s="117"/>
      <c r="H763" s="117"/>
      <c r="I763" s="117"/>
      <c r="J763" s="117"/>
    </row>
    <row r="764" spans="5:10" ht="14.25" customHeight="1">
      <c r="E764" s="117"/>
      <c r="F764" s="117"/>
      <c r="G764" s="117"/>
      <c r="H764" s="117"/>
      <c r="I764" s="117"/>
      <c r="J764" s="117"/>
    </row>
    <row r="765" spans="5:10" ht="14.25" customHeight="1">
      <c r="E765" s="117"/>
      <c r="F765" s="117"/>
      <c r="G765" s="117"/>
      <c r="H765" s="117"/>
      <c r="I765" s="117"/>
      <c r="J765" s="117"/>
    </row>
    <row r="766" spans="5:10" ht="14.25" customHeight="1">
      <c r="E766" s="117"/>
      <c r="F766" s="117"/>
      <c r="G766" s="117"/>
      <c r="H766" s="117"/>
      <c r="I766" s="117"/>
      <c r="J766" s="117"/>
    </row>
    <row r="767" spans="5:10" ht="14.25" customHeight="1">
      <c r="E767" s="117"/>
      <c r="F767" s="117"/>
      <c r="G767" s="117"/>
      <c r="H767" s="117"/>
      <c r="I767" s="117"/>
      <c r="J767" s="117"/>
    </row>
    <row r="768" spans="5:10" ht="14.25" customHeight="1">
      <c r="E768" s="117"/>
      <c r="F768" s="117"/>
      <c r="G768" s="117"/>
      <c r="H768" s="117"/>
      <c r="I768" s="117"/>
      <c r="J768" s="117"/>
    </row>
    <row r="769" spans="5:10" ht="14.25" customHeight="1">
      <c r="E769" s="117"/>
      <c r="F769" s="117"/>
      <c r="G769" s="117"/>
      <c r="H769" s="117"/>
      <c r="I769" s="117"/>
      <c r="J769" s="117"/>
    </row>
    <row r="770" spans="5:10" ht="14.25" customHeight="1">
      <c r="E770" s="117"/>
      <c r="F770" s="117"/>
      <c r="G770" s="117"/>
      <c r="H770" s="117"/>
      <c r="I770" s="117"/>
      <c r="J770" s="117"/>
    </row>
    <row r="771" spans="5:10" ht="14.25" customHeight="1">
      <c r="E771" s="117"/>
      <c r="F771" s="117"/>
      <c r="G771" s="117"/>
      <c r="H771" s="117"/>
      <c r="I771" s="117"/>
      <c r="J771" s="117"/>
    </row>
    <row r="772" spans="5:10" ht="14.25" customHeight="1">
      <c r="E772" s="117"/>
      <c r="F772" s="117"/>
      <c r="G772" s="117"/>
      <c r="H772" s="117"/>
      <c r="I772" s="117"/>
      <c r="J772" s="117"/>
    </row>
    <row r="773" spans="5:10" ht="14.25" customHeight="1">
      <c r="E773" s="117"/>
      <c r="F773" s="117"/>
      <c r="G773" s="117"/>
      <c r="H773" s="117"/>
      <c r="I773" s="117"/>
      <c r="J773" s="117"/>
    </row>
    <row r="774" spans="5:10" ht="14.25" customHeight="1">
      <c r="E774" s="117"/>
      <c r="F774" s="117"/>
      <c r="G774" s="117"/>
      <c r="H774" s="117"/>
      <c r="I774" s="117"/>
      <c r="J774" s="117"/>
    </row>
    <row r="775" spans="5:10" ht="14.25" customHeight="1">
      <c r="E775" s="117"/>
      <c r="F775" s="117"/>
      <c r="G775" s="117"/>
      <c r="H775" s="117"/>
      <c r="I775" s="117"/>
      <c r="J775" s="117"/>
    </row>
    <row r="776" spans="5:10" ht="14.25" customHeight="1">
      <c r="E776" s="117"/>
      <c r="F776" s="117"/>
      <c r="G776" s="117"/>
      <c r="H776" s="117"/>
      <c r="I776" s="117"/>
      <c r="J776" s="117"/>
    </row>
    <row r="777" spans="5:10" ht="14.25" customHeight="1">
      <c r="E777" s="117"/>
      <c r="F777" s="117"/>
      <c r="G777" s="117"/>
      <c r="H777" s="117"/>
      <c r="I777" s="117"/>
      <c r="J777" s="117"/>
    </row>
    <row r="778" spans="5:10" ht="14.25" customHeight="1">
      <c r="E778" s="117"/>
      <c r="F778" s="117"/>
      <c r="G778" s="117"/>
      <c r="H778" s="117"/>
      <c r="I778" s="117"/>
      <c r="J778" s="117"/>
    </row>
    <row r="779" spans="5:10" ht="14.25" customHeight="1">
      <c r="E779" s="117"/>
      <c r="F779" s="117"/>
      <c r="G779" s="117"/>
      <c r="H779" s="117"/>
      <c r="I779" s="117"/>
      <c r="J779" s="117"/>
    </row>
    <row r="780" spans="5:10" ht="14.25" customHeight="1">
      <c r="E780" s="117"/>
      <c r="F780" s="117"/>
      <c r="G780" s="117"/>
      <c r="H780" s="117"/>
      <c r="I780" s="117"/>
      <c r="J780" s="117"/>
    </row>
    <row r="781" spans="5:10" ht="14.25" customHeight="1">
      <c r="E781" s="117"/>
      <c r="F781" s="117"/>
      <c r="G781" s="117"/>
      <c r="H781" s="117"/>
      <c r="I781" s="117"/>
      <c r="J781" s="117"/>
    </row>
    <row r="782" spans="5:10" ht="14.25" customHeight="1">
      <c r="E782" s="117"/>
      <c r="F782" s="117"/>
      <c r="G782" s="117"/>
      <c r="H782" s="117"/>
      <c r="I782" s="117"/>
      <c r="J782" s="117"/>
    </row>
    <row r="783" spans="5:10" ht="14.25" customHeight="1">
      <c r="E783" s="117"/>
      <c r="F783" s="117"/>
      <c r="G783" s="117"/>
      <c r="H783" s="117"/>
      <c r="I783" s="117"/>
      <c r="J783" s="117"/>
    </row>
    <row r="784" spans="5:10" ht="14.25" customHeight="1">
      <c r="E784" s="117"/>
      <c r="F784" s="117"/>
      <c r="G784" s="117"/>
      <c r="H784" s="117"/>
      <c r="I784" s="117"/>
      <c r="J784" s="117"/>
    </row>
    <row r="785" spans="5:10" ht="14.25" customHeight="1">
      <c r="E785" s="117"/>
      <c r="F785" s="117"/>
      <c r="G785" s="117"/>
      <c r="H785" s="117"/>
      <c r="I785" s="117"/>
      <c r="J785" s="117"/>
    </row>
    <row r="786" spans="5:10" ht="14.25" customHeight="1">
      <c r="E786" s="117"/>
      <c r="F786" s="117"/>
      <c r="G786" s="117"/>
      <c r="H786" s="117"/>
      <c r="I786" s="117"/>
      <c r="J786" s="117"/>
    </row>
    <row r="787" spans="5:10" ht="14.25" customHeight="1">
      <c r="E787" s="117"/>
      <c r="F787" s="117"/>
      <c r="G787" s="117"/>
      <c r="H787" s="117"/>
      <c r="I787" s="117"/>
      <c r="J787" s="117"/>
    </row>
    <row r="788" spans="5:10" ht="14.25" customHeight="1">
      <c r="E788" s="117"/>
      <c r="F788" s="117"/>
      <c r="G788" s="117"/>
      <c r="H788" s="117"/>
      <c r="I788" s="117"/>
      <c r="J788" s="117"/>
    </row>
    <row r="789" spans="5:10" ht="14.25" customHeight="1">
      <c r="E789" s="117"/>
      <c r="F789" s="117"/>
      <c r="G789" s="117"/>
      <c r="H789" s="117"/>
      <c r="I789" s="117"/>
      <c r="J789" s="117"/>
    </row>
    <row r="790" spans="5:10" ht="14.25" customHeight="1">
      <c r="E790" s="117"/>
      <c r="F790" s="117"/>
      <c r="G790" s="117"/>
      <c r="H790" s="117"/>
      <c r="I790" s="117"/>
      <c r="J790" s="117"/>
    </row>
    <row r="791" spans="5:10" ht="14.25" customHeight="1">
      <c r="E791" s="117"/>
      <c r="F791" s="117"/>
      <c r="G791" s="117"/>
      <c r="H791" s="117"/>
      <c r="I791" s="117"/>
      <c r="J791" s="117"/>
    </row>
    <row r="792" spans="5:10" ht="14.25" customHeight="1">
      <c r="E792" s="117"/>
      <c r="F792" s="117"/>
      <c r="G792" s="117"/>
      <c r="H792" s="117"/>
      <c r="I792" s="117"/>
      <c r="J792" s="117"/>
    </row>
    <row r="793" spans="5:10" ht="14.25" customHeight="1">
      <c r="E793" s="117"/>
      <c r="F793" s="117"/>
      <c r="G793" s="117"/>
      <c r="H793" s="117"/>
      <c r="I793" s="117"/>
      <c r="J793" s="117"/>
    </row>
    <row r="794" spans="5:10" ht="14.25" customHeight="1">
      <c r="E794" s="117"/>
      <c r="F794" s="117"/>
      <c r="G794" s="117"/>
      <c r="H794" s="117"/>
      <c r="I794" s="117"/>
      <c r="J794" s="117"/>
    </row>
    <row r="795" spans="5:10" ht="14.25" customHeight="1">
      <c r="E795" s="117"/>
      <c r="F795" s="117"/>
      <c r="G795" s="117"/>
      <c r="H795" s="117"/>
      <c r="I795" s="117"/>
      <c r="J795" s="117"/>
    </row>
    <row r="796" spans="5:10" ht="14.25" customHeight="1">
      <c r="E796" s="117"/>
      <c r="F796" s="117"/>
      <c r="G796" s="117"/>
      <c r="H796" s="117"/>
      <c r="I796" s="117"/>
      <c r="J796" s="117"/>
    </row>
    <row r="797" spans="5:10" ht="14.25" customHeight="1">
      <c r="E797" s="117"/>
      <c r="F797" s="117"/>
      <c r="G797" s="117"/>
      <c r="H797" s="117"/>
      <c r="I797" s="117"/>
      <c r="J797" s="117"/>
    </row>
    <row r="798" spans="5:10" ht="14.25" customHeight="1">
      <c r="E798" s="117"/>
      <c r="F798" s="117"/>
      <c r="G798" s="117"/>
      <c r="H798" s="117"/>
      <c r="I798" s="117"/>
      <c r="J798" s="117"/>
    </row>
    <row r="799" spans="5:10" ht="14.25" customHeight="1">
      <c r="E799" s="117"/>
      <c r="F799" s="117"/>
      <c r="G799" s="117"/>
      <c r="H799" s="117"/>
      <c r="I799" s="117"/>
      <c r="J799" s="117"/>
    </row>
    <row r="800" spans="5:10" ht="14.25" customHeight="1">
      <c r="E800" s="117"/>
      <c r="F800" s="117"/>
      <c r="G800" s="117"/>
      <c r="H800" s="117"/>
      <c r="I800" s="117"/>
      <c r="J800" s="117"/>
    </row>
    <row r="801" spans="5:10" ht="14.25" customHeight="1">
      <c r="E801" s="117"/>
      <c r="F801" s="117"/>
      <c r="G801" s="117"/>
      <c r="H801" s="117"/>
      <c r="I801" s="117"/>
      <c r="J801" s="117"/>
    </row>
    <row r="802" spans="5:10" ht="14.25" customHeight="1">
      <c r="E802" s="117"/>
      <c r="F802" s="117"/>
      <c r="G802" s="117"/>
      <c r="H802" s="117"/>
      <c r="I802" s="117"/>
      <c r="J802" s="117"/>
    </row>
    <row r="803" spans="5:10" ht="14.25" customHeight="1">
      <c r="E803" s="117"/>
      <c r="F803" s="117"/>
      <c r="G803" s="117"/>
      <c r="H803" s="117"/>
      <c r="I803" s="117"/>
      <c r="J803" s="117"/>
    </row>
    <row r="804" spans="5:10" ht="14.25" customHeight="1">
      <c r="E804" s="117"/>
      <c r="F804" s="117"/>
      <c r="G804" s="117"/>
      <c r="H804" s="117"/>
      <c r="I804" s="117"/>
      <c r="J804" s="117"/>
    </row>
    <row r="805" spans="5:10" ht="14.25" customHeight="1">
      <c r="E805" s="117"/>
      <c r="F805" s="117"/>
      <c r="G805" s="117"/>
      <c r="H805" s="117"/>
      <c r="I805" s="117"/>
      <c r="J805" s="117"/>
    </row>
    <row r="806" spans="5:10" ht="14.25" customHeight="1">
      <c r="E806" s="117"/>
      <c r="F806" s="117"/>
      <c r="G806" s="117"/>
      <c r="H806" s="117"/>
      <c r="I806" s="117"/>
      <c r="J806" s="117"/>
    </row>
    <row r="807" spans="5:10" ht="14.25" customHeight="1">
      <c r="E807" s="117"/>
      <c r="F807" s="117"/>
      <c r="G807" s="117"/>
      <c r="H807" s="117"/>
      <c r="I807" s="117"/>
      <c r="J807" s="117"/>
    </row>
    <row r="808" spans="5:10" ht="14.25" customHeight="1">
      <c r="E808" s="117"/>
      <c r="F808" s="117"/>
      <c r="G808" s="117"/>
      <c r="H808" s="117"/>
      <c r="I808" s="117"/>
      <c r="J808" s="117"/>
    </row>
    <row r="809" spans="5:10" ht="14.25" customHeight="1">
      <c r="E809" s="117"/>
      <c r="F809" s="117"/>
      <c r="G809" s="117"/>
      <c r="H809" s="117"/>
      <c r="I809" s="117"/>
      <c r="J809" s="117"/>
    </row>
    <row r="810" spans="5:10" ht="14.25" customHeight="1">
      <c r="E810" s="117"/>
      <c r="F810" s="117"/>
      <c r="G810" s="117"/>
      <c r="H810" s="117"/>
      <c r="I810" s="117"/>
      <c r="J810" s="117"/>
    </row>
    <row r="811" spans="5:10" ht="14.25" customHeight="1">
      <c r="E811" s="117"/>
      <c r="F811" s="117"/>
      <c r="G811" s="117"/>
      <c r="H811" s="117"/>
      <c r="I811" s="117"/>
      <c r="J811" s="117"/>
    </row>
    <row r="812" spans="5:10" ht="14.25" customHeight="1">
      <c r="E812" s="117"/>
      <c r="F812" s="117"/>
      <c r="G812" s="117"/>
      <c r="H812" s="117"/>
      <c r="I812" s="117"/>
      <c r="J812" s="117"/>
    </row>
    <row r="813" spans="5:10" ht="14.25" customHeight="1">
      <c r="E813" s="117"/>
      <c r="F813" s="117"/>
      <c r="G813" s="117"/>
      <c r="H813" s="117"/>
      <c r="I813" s="117"/>
      <c r="J813" s="117"/>
    </row>
    <row r="814" spans="5:10" ht="14.25" customHeight="1">
      <c r="E814" s="117"/>
      <c r="F814" s="117"/>
      <c r="G814" s="117"/>
      <c r="H814" s="117"/>
      <c r="I814" s="117"/>
      <c r="J814" s="117"/>
    </row>
    <row r="815" spans="5:10" ht="14.25" customHeight="1">
      <c r="E815" s="117"/>
      <c r="F815" s="117"/>
      <c r="G815" s="117"/>
      <c r="H815" s="117"/>
      <c r="I815" s="117"/>
      <c r="J815" s="117"/>
    </row>
    <row r="816" spans="5:10" ht="14.25" customHeight="1">
      <c r="E816" s="117"/>
      <c r="F816" s="117"/>
      <c r="G816" s="117"/>
      <c r="H816" s="117"/>
      <c r="I816" s="117"/>
      <c r="J816" s="117"/>
    </row>
    <row r="817" spans="5:10" ht="14.25" customHeight="1">
      <c r="E817" s="117"/>
      <c r="F817" s="117"/>
      <c r="G817" s="117"/>
      <c r="H817" s="117"/>
      <c r="I817" s="117"/>
      <c r="J817" s="117"/>
    </row>
    <row r="818" spans="5:10" ht="14.25" customHeight="1">
      <c r="E818" s="117"/>
      <c r="F818" s="117"/>
      <c r="G818" s="117"/>
      <c r="H818" s="117"/>
      <c r="I818" s="117"/>
      <c r="J818" s="117"/>
    </row>
    <row r="819" spans="5:10" ht="14.25" customHeight="1">
      <c r="E819" s="117"/>
      <c r="F819" s="117"/>
      <c r="G819" s="117"/>
      <c r="H819" s="117"/>
      <c r="I819" s="117"/>
      <c r="J819" s="117"/>
    </row>
    <row r="820" spans="5:10" ht="14.25" customHeight="1">
      <c r="E820" s="117"/>
      <c r="F820" s="117"/>
      <c r="G820" s="117"/>
      <c r="H820" s="117"/>
      <c r="I820" s="117"/>
      <c r="J820" s="117"/>
    </row>
    <row r="821" spans="5:10" ht="14.25" customHeight="1">
      <c r="E821" s="117"/>
      <c r="F821" s="117"/>
      <c r="G821" s="117"/>
      <c r="H821" s="117"/>
      <c r="I821" s="117"/>
      <c r="J821" s="117"/>
    </row>
    <row r="822" spans="5:10" ht="14.25" customHeight="1">
      <c r="E822" s="117"/>
      <c r="F822" s="117"/>
      <c r="G822" s="117"/>
      <c r="H822" s="117"/>
      <c r="I822" s="117"/>
      <c r="J822" s="117"/>
    </row>
    <row r="823" spans="5:10" ht="14.25" customHeight="1">
      <c r="E823" s="117"/>
      <c r="F823" s="117"/>
      <c r="G823" s="117"/>
      <c r="H823" s="117"/>
      <c r="I823" s="117"/>
      <c r="J823" s="117"/>
    </row>
    <row r="824" spans="5:10" ht="14.25" customHeight="1">
      <c r="E824" s="117"/>
      <c r="F824" s="117"/>
      <c r="G824" s="117"/>
      <c r="H824" s="117"/>
      <c r="I824" s="117"/>
      <c r="J824" s="117"/>
    </row>
    <row r="825" spans="5:10" ht="14.25" customHeight="1">
      <c r="E825" s="117"/>
      <c r="F825" s="117"/>
      <c r="G825" s="117"/>
      <c r="H825" s="117"/>
      <c r="I825" s="117"/>
      <c r="J825" s="117"/>
    </row>
    <row r="826" spans="5:10" ht="14.25" customHeight="1">
      <c r="E826" s="117"/>
      <c r="F826" s="117"/>
      <c r="G826" s="117"/>
      <c r="H826" s="117"/>
      <c r="I826" s="117"/>
      <c r="J826" s="117"/>
    </row>
    <row r="827" spans="5:10" ht="14.25" customHeight="1">
      <c r="E827" s="117"/>
      <c r="F827" s="117"/>
      <c r="G827" s="117"/>
      <c r="H827" s="117"/>
      <c r="I827" s="117"/>
      <c r="J827" s="117"/>
    </row>
    <row r="828" spans="5:10" ht="14.25" customHeight="1">
      <c r="E828" s="117"/>
      <c r="F828" s="117"/>
      <c r="G828" s="117"/>
      <c r="H828" s="117"/>
      <c r="I828" s="117"/>
      <c r="J828" s="117"/>
    </row>
    <row r="829" spans="5:10" ht="14.25" customHeight="1">
      <c r="E829" s="117"/>
      <c r="F829" s="117"/>
      <c r="G829" s="117"/>
      <c r="H829" s="117"/>
      <c r="I829" s="117"/>
      <c r="J829" s="117"/>
    </row>
    <row r="830" spans="5:10" ht="14.25" customHeight="1">
      <c r="E830" s="117"/>
      <c r="F830" s="117"/>
      <c r="G830" s="117"/>
      <c r="H830" s="117"/>
      <c r="I830" s="117"/>
      <c r="J830" s="117"/>
    </row>
    <row r="831" spans="5:10" ht="14.25" customHeight="1">
      <c r="E831" s="117"/>
      <c r="F831" s="117"/>
      <c r="G831" s="117"/>
      <c r="H831" s="117"/>
      <c r="I831" s="117"/>
      <c r="J831" s="117"/>
    </row>
    <row r="832" spans="5:10" ht="14.25" customHeight="1">
      <c r="E832" s="117"/>
      <c r="F832" s="117"/>
      <c r="G832" s="117"/>
      <c r="H832" s="117"/>
      <c r="I832" s="117"/>
      <c r="J832" s="117"/>
    </row>
    <row r="833" spans="5:10" ht="14.25" customHeight="1">
      <c r="E833" s="117"/>
      <c r="F833" s="117"/>
      <c r="G833" s="117"/>
      <c r="H833" s="117"/>
      <c r="I833" s="117"/>
      <c r="J833" s="117"/>
    </row>
    <row r="834" spans="5:10" ht="14.25" customHeight="1">
      <c r="E834" s="117"/>
      <c r="F834" s="117"/>
      <c r="G834" s="117"/>
      <c r="H834" s="117"/>
      <c r="I834" s="117"/>
      <c r="J834" s="117"/>
    </row>
    <row r="835" spans="5:10" ht="14.25" customHeight="1">
      <c r="E835" s="117"/>
      <c r="F835" s="117"/>
      <c r="G835" s="117"/>
      <c r="H835" s="117"/>
      <c r="I835" s="117"/>
      <c r="J835" s="117"/>
    </row>
    <row r="836" spans="5:10" ht="14.25" customHeight="1">
      <c r="E836" s="117"/>
      <c r="F836" s="117"/>
      <c r="G836" s="117"/>
      <c r="H836" s="117"/>
      <c r="I836" s="117"/>
      <c r="J836" s="117"/>
    </row>
    <row r="837" spans="5:10" ht="14.25" customHeight="1">
      <c r="E837" s="117"/>
      <c r="F837" s="117"/>
      <c r="G837" s="117"/>
      <c r="H837" s="117"/>
      <c r="I837" s="117"/>
      <c r="J837" s="117"/>
    </row>
    <row r="838" spans="5:10" ht="14.25" customHeight="1">
      <c r="E838" s="117"/>
      <c r="F838" s="117"/>
      <c r="G838" s="117"/>
      <c r="H838" s="117"/>
      <c r="I838" s="117"/>
      <c r="J838" s="117"/>
    </row>
    <row r="839" spans="5:10" ht="14.25" customHeight="1">
      <c r="E839" s="117"/>
      <c r="F839" s="117"/>
      <c r="G839" s="117"/>
      <c r="H839" s="117"/>
      <c r="I839" s="117"/>
      <c r="J839" s="117"/>
    </row>
    <row r="840" spans="5:10" ht="14.25" customHeight="1">
      <c r="E840" s="117"/>
      <c r="F840" s="117"/>
      <c r="G840" s="117"/>
      <c r="H840" s="117"/>
      <c r="I840" s="117"/>
      <c r="J840" s="117"/>
    </row>
    <row r="841" spans="5:10" ht="14.25" customHeight="1">
      <c r="E841" s="117"/>
      <c r="F841" s="117"/>
      <c r="G841" s="117"/>
      <c r="H841" s="117"/>
      <c r="I841" s="117"/>
      <c r="J841" s="117"/>
    </row>
    <row r="842" spans="5:10" ht="14.25" customHeight="1">
      <c r="E842" s="117"/>
      <c r="F842" s="117"/>
      <c r="G842" s="117"/>
      <c r="H842" s="117"/>
      <c r="I842" s="117"/>
      <c r="J842" s="117"/>
    </row>
    <row r="843" spans="5:10" ht="14.25" customHeight="1">
      <c r="E843" s="117"/>
      <c r="F843" s="117"/>
      <c r="G843" s="117"/>
      <c r="H843" s="117"/>
      <c r="I843" s="117"/>
      <c r="J843" s="117"/>
    </row>
    <row r="844" spans="5:10" ht="14.25" customHeight="1">
      <c r="E844" s="117"/>
      <c r="F844" s="117"/>
      <c r="G844" s="117"/>
      <c r="H844" s="117"/>
      <c r="I844" s="117"/>
      <c r="J844" s="117"/>
    </row>
    <row r="845" spans="5:10" ht="14.25" customHeight="1">
      <c r="E845" s="117"/>
      <c r="F845" s="117"/>
      <c r="G845" s="117"/>
      <c r="H845" s="117"/>
      <c r="I845" s="117"/>
      <c r="J845" s="117"/>
    </row>
    <row r="846" spans="5:10" ht="14.25" customHeight="1">
      <c r="E846" s="117"/>
      <c r="F846" s="117"/>
      <c r="G846" s="117"/>
      <c r="H846" s="117"/>
      <c r="I846" s="117"/>
      <c r="J846" s="117"/>
    </row>
    <row r="847" spans="5:10" ht="14.25" customHeight="1">
      <c r="E847" s="117"/>
      <c r="F847" s="117"/>
      <c r="G847" s="117"/>
      <c r="H847" s="117"/>
      <c r="I847" s="117"/>
      <c r="J847" s="117"/>
    </row>
    <row r="848" spans="5:10" ht="14.25" customHeight="1">
      <c r="E848" s="117"/>
      <c r="F848" s="117"/>
      <c r="G848" s="117"/>
      <c r="H848" s="117"/>
      <c r="I848" s="117"/>
      <c r="J848" s="117"/>
    </row>
    <row r="849" spans="5:10" ht="14.25" customHeight="1">
      <c r="E849" s="117"/>
      <c r="F849" s="117"/>
      <c r="G849" s="117"/>
      <c r="H849" s="117"/>
      <c r="I849" s="117"/>
      <c r="J849" s="117"/>
    </row>
    <row r="850" spans="5:10" ht="14.25" customHeight="1">
      <c r="E850" s="117"/>
      <c r="F850" s="117"/>
      <c r="G850" s="117"/>
      <c r="H850" s="117"/>
      <c r="I850" s="117"/>
      <c r="J850" s="117"/>
    </row>
    <row r="851" spans="5:10" ht="14.25" customHeight="1">
      <c r="E851" s="117"/>
      <c r="F851" s="117"/>
      <c r="G851" s="117"/>
      <c r="H851" s="117"/>
      <c r="I851" s="117"/>
      <c r="J851" s="117"/>
    </row>
    <row r="852" spans="5:10" ht="14.25" customHeight="1">
      <c r="E852" s="117"/>
      <c r="F852" s="117"/>
      <c r="G852" s="117"/>
      <c r="H852" s="117"/>
      <c r="I852" s="117"/>
      <c r="J852" s="117"/>
    </row>
    <row r="853" spans="5:10" ht="14.25" customHeight="1">
      <c r="E853" s="117"/>
      <c r="F853" s="117"/>
      <c r="G853" s="117"/>
      <c r="H853" s="117"/>
      <c r="I853" s="117"/>
      <c r="J853" s="117"/>
    </row>
    <row r="854" spans="5:10" ht="14.25" customHeight="1">
      <c r="E854" s="117"/>
      <c r="F854" s="117"/>
      <c r="G854" s="117"/>
      <c r="H854" s="117"/>
      <c r="I854" s="117"/>
      <c r="J854" s="117"/>
    </row>
    <row r="855" spans="5:10" ht="14.25" customHeight="1">
      <c r="E855" s="117"/>
      <c r="F855" s="117"/>
      <c r="G855" s="117"/>
      <c r="H855" s="117"/>
      <c r="I855" s="117"/>
      <c r="J855" s="117"/>
    </row>
    <row r="856" spans="5:10" ht="14.25" customHeight="1">
      <c r="E856" s="117"/>
      <c r="F856" s="117"/>
      <c r="G856" s="117"/>
      <c r="H856" s="117"/>
      <c r="I856" s="117"/>
      <c r="J856" s="117"/>
    </row>
    <row r="857" spans="5:10" ht="14.25" customHeight="1">
      <c r="E857" s="117"/>
      <c r="F857" s="117"/>
      <c r="G857" s="117"/>
      <c r="H857" s="117"/>
      <c r="I857" s="117"/>
      <c r="J857" s="117"/>
    </row>
    <row r="858" spans="5:10" ht="14.25" customHeight="1">
      <c r="E858" s="117"/>
      <c r="F858" s="117"/>
      <c r="G858" s="117"/>
      <c r="H858" s="117"/>
      <c r="I858" s="117"/>
      <c r="J858" s="117"/>
    </row>
    <row r="859" spans="5:10" ht="14.25" customHeight="1">
      <c r="E859" s="117"/>
      <c r="F859" s="117"/>
      <c r="G859" s="117"/>
      <c r="H859" s="117"/>
      <c r="I859" s="117"/>
      <c r="J859" s="117"/>
    </row>
    <row r="860" spans="5:10" ht="14.25" customHeight="1">
      <c r="E860" s="117"/>
      <c r="F860" s="117"/>
      <c r="G860" s="117"/>
      <c r="H860" s="117"/>
      <c r="I860" s="117"/>
      <c r="J860" s="117"/>
    </row>
    <row r="861" spans="5:10" ht="14.25" customHeight="1">
      <c r="E861" s="117"/>
      <c r="F861" s="117"/>
      <c r="G861" s="117"/>
      <c r="H861" s="117"/>
      <c r="I861" s="117"/>
      <c r="J861" s="117"/>
    </row>
    <row r="862" spans="5:10" ht="14.25" customHeight="1">
      <c r="E862" s="117"/>
      <c r="F862" s="117"/>
      <c r="G862" s="117"/>
      <c r="H862" s="117"/>
      <c r="I862" s="117"/>
      <c r="J862" s="117"/>
    </row>
    <row r="863" spans="5:10" ht="14.25" customHeight="1">
      <c r="E863" s="117"/>
      <c r="F863" s="117"/>
      <c r="G863" s="117"/>
      <c r="H863" s="117"/>
      <c r="I863" s="117"/>
      <c r="J863" s="117"/>
    </row>
    <row r="864" spans="5:10" ht="14.25" customHeight="1">
      <c r="E864" s="117"/>
      <c r="F864" s="117"/>
      <c r="G864" s="117"/>
      <c r="H864" s="117"/>
      <c r="I864" s="117"/>
      <c r="J864" s="117"/>
    </row>
    <row r="865" spans="5:10" ht="14.25" customHeight="1">
      <c r="E865" s="117"/>
      <c r="F865" s="117"/>
      <c r="G865" s="117"/>
      <c r="H865" s="117"/>
      <c r="I865" s="117"/>
      <c r="J865" s="117"/>
    </row>
    <row r="866" spans="5:10" ht="14.25" customHeight="1">
      <c r="E866" s="117"/>
      <c r="F866" s="117"/>
      <c r="G866" s="117"/>
      <c r="H866" s="117"/>
      <c r="I866" s="117"/>
      <c r="J866" s="117"/>
    </row>
    <row r="867" spans="5:10" ht="14.25" customHeight="1">
      <c r="E867" s="117"/>
      <c r="F867" s="117"/>
      <c r="G867" s="117"/>
      <c r="H867" s="117"/>
      <c r="I867" s="117"/>
      <c r="J867" s="117"/>
    </row>
    <row r="868" spans="5:10" ht="14.25" customHeight="1">
      <c r="E868" s="117"/>
      <c r="F868" s="117"/>
      <c r="G868" s="117"/>
      <c r="H868" s="117"/>
      <c r="I868" s="117"/>
      <c r="J868" s="117"/>
    </row>
    <row r="869" spans="5:10" ht="14.25" customHeight="1">
      <c r="E869" s="117"/>
      <c r="F869" s="117"/>
      <c r="G869" s="117"/>
      <c r="H869" s="117"/>
      <c r="I869" s="117"/>
      <c r="J869" s="117"/>
    </row>
    <row r="870" spans="5:10" ht="14.25" customHeight="1">
      <c r="E870" s="117"/>
      <c r="F870" s="117"/>
      <c r="G870" s="117"/>
      <c r="H870" s="117"/>
      <c r="I870" s="117"/>
      <c r="J870" s="117"/>
    </row>
    <row r="871" spans="5:10" ht="14.25" customHeight="1">
      <c r="E871" s="117"/>
      <c r="F871" s="117"/>
      <c r="G871" s="117"/>
      <c r="H871" s="117"/>
      <c r="I871" s="117"/>
      <c r="J871" s="117"/>
    </row>
    <row r="872" spans="5:10" ht="14.25" customHeight="1">
      <c r="E872" s="117"/>
      <c r="F872" s="117"/>
      <c r="G872" s="117"/>
      <c r="H872" s="117"/>
      <c r="I872" s="117"/>
      <c r="J872" s="117"/>
    </row>
    <row r="873" spans="5:10" ht="14.25" customHeight="1">
      <c r="E873" s="117"/>
      <c r="F873" s="117"/>
      <c r="G873" s="117"/>
      <c r="H873" s="117"/>
      <c r="I873" s="117"/>
      <c r="J873" s="117"/>
    </row>
    <row r="874" spans="5:10" ht="14.25" customHeight="1">
      <c r="E874" s="117"/>
      <c r="F874" s="117"/>
      <c r="G874" s="117"/>
      <c r="H874" s="117"/>
      <c r="I874" s="117"/>
      <c r="J874" s="117"/>
    </row>
    <row r="875" spans="5:10" ht="14.25" customHeight="1">
      <c r="E875" s="117"/>
      <c r="F875" s="117"/>
      <c r="G875" s="117"/>
      <c r="H875" s="117"/>
      <c r="I875" s="117"/>
      <c r="J875" s="117"/>
    </row>
    <row r="876" spans="5:10" ht="14.25" customHeight="1">
      <c r="E876" s="117"/>
      <c r="F876" s="117"/>
      <c r="G876" s="117"/>
      <c r="H876" s="117"/>
      <c r="I876" s="117"/>
      <c r="J876" s="117"/>
    </row>
    <row r="877" spans="5:10" ht="14.25" customHeight="1">
      <c r="E877" s="117"/>
      <c r="F877" s="117"/>
      <c r="G877" s="117"/>
      <c r="H877" s="117"/>
      <c r="I877" s="117"/>
      <c r="J877" s="117"/>
    </row>
    <row r="878" spans="5:10" ht="14.25" customHeight="1">
      <c r="E878" s="117"/>
      <c r="F878" s="117"/>
      <c r="G878" s="117"/>
      <c r="H878" s="117"/>
      <c r="I878" s="117"/>
      <c r="J878" s="117"/>
    </row>
    <row r="879" spans="5:10" ht="14.25" customHeight="1">
      <c r="E879" s="117"/>
      <c r="F879" s="117"/>
      <c r="G879" s="117"/>
      <c r="H879" s="117"/>
      <c r="I879" s="117"/>
      <c r="J879" s="117"/>
    </row>
    <row r="880" spans="5:10" ht="14.25" customHeight="1">
      <c r="E880" s="117"/>
      <c r="F880" s="117"/>
      <c r="G880" s="117"/>
      <c r="H880" s="117"/>
      <c r="I880" s="117"/>
      <c r="J880" s="117"/>
    </row>
    <row r="881" spans="5:10" ht="14.25" customHeight="1">
      <c r="E881" s="117"/>
      <c r="F881" s="117"/>
      <c r="G881" s="117"/>
      <c r="H881" s="117"/>
      <c r="I881" s="117"/>
      <c r="J881" s="117"/>
    </row>
    <row r="882" spans="5:10" ht="14.25" customHeight="1">
      <c r="E882" s="117"/>
      <c r="F882" s="117"/>
      <c r="G882" s="117"/>
      <c r="H882" s="117"/>
      <c r="I882" s="117"/>
      <c r="J882" s="117"/>
    </row>
    <row r="883" spans="5:10" ht="14.25" customHeight="1">
      <c r="E883" s="117"/>
      <c r="F883" s="117"/>
      <c r="G883" s="117"/>
      <c r="H883" s="117"/>
      <c r="I883" s="117"/>
      <c r="J883" s="117"/>
    </row>
    <row r="884" spans="5:10" ht="14.25" customHeight="1">
      <c r="E884" s="117"/>
      <c r="F884" s="117"/>
      <c r="G884" s="117"/>
      <c r="H884" s="117"/>
      <c r="I884" s="117"/>
      <c r="J884" s="117"/>
    </row>
    <row r="885" spans="5:10" ht="14.25" customHeight="1">
      <c r="E885" s="117"/>
      <c r="F885" s="117"/>
      <c r="G885" s="117"/>
      <c r="H885" s="117"/>
      <c r="I885" s="117"/>
      <c r="J885" s="117"/>
    </row>
    <row r="886" spans="5:10" ht="14.25" customHeight="1">
      <c r="E886" s="117"/>
      <c r="F886" s="117"/>
      <c r="G886" s="117"/>
      <c r="H886" s="117"/>
      <c r="I886" s="117"/>
      <c r="J886" s="117"/>
    </row>
    <row r="887" spans="5:10" ht="14.25" customHeight="1">
      <c r="E887" s="117"/>
      <c r="F887" s="117"/>
      <c r="G887" s="117"/>
      <c r="H887" s="117"/>
      <c r="I887" s="117"/>
      <c r="J887" s="117"/>
    </row>
    <row r="888" spans="5:10" ht="14.25" customHeight="1">
      <c r="E888" s="117"/>
      <c r="F888" s="117"/>
      <c r="G888" s="117"/>
      <c r="H888" s="117"/>
      <c r="I888" s="117"/>
      <c r="J888" s="117"/>
    </row>
    <row r="889" spans="5:10" ht="14.25" customHeight="1">
      <c r="E889" s="117"/>
      <c r="F889" s="117"/>
      <c r="G889" s="117"/>
      <c r="H889" s="117"/>
      <c r="I889" s="117"/>
      <c r="J889" s="117"/>
    </row>
    <row r="890" spans="5:10" ht="14.25" customHeight="1">
      <c r="E890" s="117"/>
      <c r="F890" s="117"/>
      <c r="G890" s="117"/>
      <c r="H890" s="117"/>
      <c r="I890" s="117"/>
      <c r="J890" s="117"/>
    </row>
    <row r="891" spans="5:10" ht="14.25" customHeight="1">
      <c r="E891" s="117"/>
      <c r="F891" s="117"/>
      <c r="G891" s="117"/>
      <c r="H891" s="117"/>
      <c r="I891" s="117"/>
      <c r="J891" s="117"/>
    </row>
    <row r="892" spans="5:10" ht="14.25" customHeight="1">
      <c r="E892" s="117"/>
      <c r="F892" s="117"/>
      <c r="G892" s="117"/>
      <c r="H892" s="117"/>
      <c r="I892" s="117"/>
      <c r="J892" s="117"/>
    </row>
    <row r="893" spans="5:10" ht="14.25" customHeight="1">
      <c r="E893" s="117"/>
      <c r="F893" s="117"/>
      <c r="G893" s="117"/>
      <c r="H893" s="117"/>
      <c r="I893" s="117"/>
      <c r="J893" s="117"/>
    </row>
    <row r="894" spans="5:10" ht="14.25" customHeight="1">
      <c r="E894" s="117"/>
      <c r="F894" s="117"/>
      <c r="G894" s="117"/>
      <c r="H894" s="117"/>
      <c r="I894" s="117"/>
      <c r="J894" s="117"/>
    </row>
    <row r="895" spans="5:10" ht="14.25" customHeight="1">
      <c r="E895" s="117"/>
      <c r="F895" s="117"/>
      <c r="G895" s="117"/>
      <c r="H895" s="117"/>
      <c r="I895" s="117"/>
      <c r="J895" s="117"/>
    </row>
    <row r="896" spans="5:10" ht="14.25" customHeight="1">
      <c r="E896" s="117"/>
      <c r="F896" s="117"/>
      <c r="G896" s="117"/>
      <c r="H896" s="117"/>
      <c r="I896" s="117"/>
      <c r="J896" s="117"/>
    </row>
    <row r="897" spans="5:10" ht="14.25" customHeight="1">
      <c r="E897" s="117"/>
      <c r="F897" s="117"/>
      <c r="G897" s="117"/>
      <c r="H897" s="117"/>
      <c r="I897" s="117"/>
      <c r="J897" s="117"/>
    </row>
    <row r="898" spans="5:10" ht="14.25" customHeight="1">
      <c r="E898" s="117"/>
      <c r="F898" s="117"/>
      <c r="G898" s="117"/>
      <c r="H898" s="117"/>
      <c r="I898" s="117"/>
      <c r="J898" s="117"/>
    </row>
    <row r="899" spans="5:10" ht="14.25" customHeight="1">
      <c r="E899" s="117"/>
      <c r="F899" s="117"/>
      <c r="G899" s="117"/>
      <c r="H899" s="117"/>
      <c r="I899" s="117"/>
      <c r="J899" s="117"/>
    </row>
    <row r="900" spans="5:10" ht="14.25" customHeight="1">
      <c r="E900" s="117"/>
      <c r="F900" s="117"/>
      <c r="G900" s="117"/>
      <c r="H900" s="117"/>
      <c r="I900" s="117"/>
      <c r="J900" s="117"/>
    </row>
    <row r="901" spans="5:10" ht="14.25" customHeight="1">
      <c r="E901" s="117"/>
      <c r="F901" s="117"/>
      <c r="G901" s="117"/>
      <c r="H901" s="117"/>
      <c r="I901" s="117"/>
      <c r="J901" s="117"/>
    </row>
    <row r="902" spans="5:10" ht="14.25" customHeight="1">
      <c r="E902" s="117"/>
      <c r="F902" s="117"/>
      <c r="G902" s="117"/>
      <c r="H902" s="117"/>
      <c r="I902" s="117"/>
      <c r="J902" s="117"/>
    </row>
    <row r="903" spans="5:10" ht="14.25" customHeight="1">
      <c r="E903" s="117"/>
      <c r="F903" s="117"/>
      <c r="G903" s="117"/>
      <c r="H903" s="117"/>
      <c r="I903" s="117"/>
      <c r="J903" s="117"/>
    </row>
    <row r="904" spans="5:10" ht="14.25" customHeight="1">
      <c r="E904" s="117"/>
      <c r="F904" s="117"/>
      <c r="G904" s="117"/>
      <c r="H904" s="117"/>
      <c r="I904" s="117"/>
      <c r="J904" s="117"/>
    </row>
    <row r="905" spans="5:10" ht="14.25" customHeight="1">
      <c r="E905" s="117"/>
      <c r="F905" s="117"/>
      <c r="G905" s="117"/>
      <c r="H905" s="117"/>
      <c r="I905" s="117"/>
      <c r="J905" s="117"/>
    </row>
    <row r="906" spans="5:10" ht="14.25" customHeight="1">
      <c r="E906" s="117"/>
      <c r="F906" s="117"/>
      <c r="G906" s="117"/>
      <c r="H906" s="117"/>
      <c r="I906" s="117"/>
      <c r="J906" s="117"/>
    </row>
    <row r="907" spans="5:10" ht="14.25" customHeight="1">
      <c r="E907" s="117"/>
      <c r="F907" s="117"/>
      <c r="G907" s="117"/>
      <c r="H907" s="117"/>
      <c r="I907" s="117"/>
      <c r="J907" s="117"/>
    </row>
    <row r="908" spans="5:10" ht="14.25" customHeight="1">
      <c r="E908" s="117"/>
      <c r="F908" s="117"/>
      <c r="G908" s="117"/>
      <c r="H908" s="117"/>
      <c r="I908" s="117"/>
      <c r="J908" s="117"/>
    </row>
    <row r="909" spans="5:10" ht="14.25" customHeight="1">
      <c r="E909" s="117"/>
      <c r="F909" s="117"/>
      <c r="G909" s="117"/>
      <c r="H909" s="117"/>
      <c r="I909" s="117"/>
      <c r="J909" s="117"/>
    </row>
    <row r="910" spans="5:10" ht="14.25" customHeight="1">
      <c r="E910" s="117"/>
      <c r="F910" s="117"/>
      <c r="G910" s="117"/>
      <c r="H910" s="117"/>
      <c r="I910" s="117"/>
      <c r="J910" s="117"/>
    </row>
    <row r="911" spans="5:10" ht="14.25" customHeight="1">
      <c r="E911" s="117"/>
      <c r="F911" s="117"/>
      <c r="G911" s="117"/>
      <c r="H911" s="117"/>
      <c r="I911" s="117"/>
      <c r="J911" s="117"/>
    </row>
    <row r="912" spans="5:10" ht="14.25" customHeight="1">
      <c r="E912" s="117"/>
      <c r="F912" s="117"/>
      <c r="G912" s="117"/>
      <c r="H912" s="117"/>
      <c r="I912" s="117"/>
      <c r="J912" s="117"/>
    </row>
    <row r="913" spans="5:10" ht="14.25" customHeight="1">
      <c r="E913" s="117"/>
      <c r="F913" s="117"/>
      <c r="G913" s="117"/>
      <c r="H913" s="117"/>
      <c r="I913" s="117"/>
      <c r="J913" s="117"/>
    </row>
    <row r="914" spans="5:10" ht="14.25" customHeight="1">
      <c r="E914" s="117"/>
      <c r="F914" s="117"/>
      <c r="G914" s="117"/>
      <c r="H914" s="117"/>
      <c r="I914" s="117"/>
      <c r="J914" s="117"/>
    </row>
    <row r="915" spans="5:10" ht="14.25" customHeight="1">
      <c r="E915" s="117"/>
      <c r="F915" s="117"/>
      <c r="G915" s="117"/>
      <c r="H915" s="117"/>
      <c r="I915" s="117"/>
      <c r="J915" s="117"/>
    </row>
    <row r="916" spans="5:10" ht="14.25" customHeight="1">
      <c r="E916" s="117"/>
      <c r="F916" s="117"/>
      <c r="G916" s="117"/>
      <c r="H916" s="117"/>
      <c r="I916" s="117"/>
      <c r="J916" s="117"/>
    </row>
    <row r="917" spans="5:10" ht="14.25" customHeight="1">
      <c r="E917" s="117"/>
      <c r="F917" s="117"/>
      <c r="G917" s="117"/>
      <c r="H917" s="117"/>
      <c r="I917" s="117"/>
      <c r="J917" s="117"/>
    </row>
    <row r="918" spans="5:10" ht="14.25" customHeight="1">
      <c r="E918" s="117"/>
      <c r="F918" s="117"/>
      <c r="G918" s="117"/>
      <c r="H918" s="117"/>
      <c r="I918" s="117"/>
      <c r="J918" s="117"/>
    </row>
    <row r="919" spans="5:10" ht="14.25" customHeight="1">
      <c r="E919" s="117"/>
      <c r="F919" s="117"/>
      <c r="G919" s="117"/>
      <c r="H919" s="117"/>
      <c r="I919" s="117"/>
      <c r="J919" s="117"/>
    </row>
    <row r="920" spans="5:10" ht="14.25" customHeight="1">
      <c r="E920" s="117"/>
      <c r="F920" s="117"/>
      <c r="G920" s="117"/>
      <c r="H920" s="117"/>
      <c r="I920" s="117"/>
      <c r="J920" s="117"/>
    </row>
    <row r="921" spans="5:10" ht="14.25" customHeight="1">
      <c r="E921" s="117"/>
      <c r="F921" s="117"/>
      <c r="G921" s="117"/>
      <c r="H921" s="117"/>
      <c r="I921" s="117"/>
      <c r="J921" s="117"/>
    </row>
    <row r="922" spans="5:10" ht="14.25" customHeight="1">
      <c r="E922" s="117"/>
      <c r="F922" s="117"/>
      <c r="G922" s="117"/>
      <c r="H922" s="117"/>
      <c r="I922" s="117"/>
      <c r="J922" s="117"/>
    </row>
    <row r="923" spans="5:10" ht="14.25" customHeight="1">
      <c r="E923" s="117"/>
      <c r="F923" s="117"/>
      <c r="G923" s="117"/>
      <c r="H923" s="117"/>
      <c r="I923" s="117"/>
      <c r="J923" s="117"/>
    </row>
    <row r="924" spans="5:10" ht="14.25" customHeight="1">
      <c r="E924" s="117"/>
      <c r="F924" s="117"/>
      <c r="G924" s="117"/>
      <c r="H924" s="117"/>
      <c r="I924" s="117"/>
      <c r="J924" s="117"/>
    </row>
    <row r="925" spans="5:10" ht="14.25" customHeight="1">
      <c r="E925" s="117"/>
      <c r="F925" s="117"/>
      <c r="G925" s="117"/>
      <c r="H925" s="117"/>
      <c r="I925" s="117"/>
      <c r="J925" s="117"/>
    </row>
    <row r="926" spans="5:10" ht="14.25" customHeight="1">
      <c r="E926" s="117"/>
      <c r="F926" s="117"/>
      <c r="G926" s="117"/>
      <c r="H926" s="117"/>
      <c r="I926" s="117"/>
      <c r="J926" s="117"/>
    </row>
    <row r="927" spans="5:10" ht="14.25" customHeight="1">
      <c r="E927" s="117"/>
      <c r="F927" s="117"/>
      <c r="G927" s="117"/>
      <c r="H927" s="117"/>
      <c r="I927" s="117"/>
      <c r="J927" s="117"/>
    </row>
    <row r="928" spans="5:10" ht="14.25" customHeight="1">
      <c r="E928" s="117"/>
      <c r="F928" s="117"/>
      <c r="G928" s="117"/>
      <c r="H928" s="117"/>
      <c r="I928" s="117"/>
      <c r="J928" s="117"/>
    </row>
    <row r="929" spans="5:10" ht="14.25" customHeight="1">
      <c r="E929" s="117"/>
      <c r="F929" s="117"/>
      <c r="G929" s="117"/>
      <c r="H929" s="117"/>
      <c r="I929" s="117"/>
      <c r="J929" s="117"/>
    </row>
    <row r="930" spans="5:10" ht="14.25" customHeight="1">
      <c r="E930" s="117"/>
      <c r="F930" s="117"/>
      <c r="G930" s="117"/>
      <c r="H930" s="117"/>
      <c r="I930" s="117"/>
      <c r="J930" s="117"/>
    </row>
    <row r="931" spans="5:10" ht="14.25" customHeight="1">
      <c r="E931" s="117"/>
      <c r="F931" s="117"/>
      <c r="G931" s="117"/>
      <c r="H931" s="117"/>
      <c r="I931" s="117"/>
      <c r="J931" s="117"/>
    </row>
    <row r="932" spans="5:10" ht="14.25" customHeight="1">
      <c r="E932" s="117"/>
      <c r="F932" s="117"/>
      <c r="G932" s="117"/>
      <c r="H932" s="117"/>
      <c r="I932" s="117"/>
      <c r="J932" s="117"/>
    </row>
    <row r="933" spans="5:10" ht="14.25" customHeight="1">
      <c r="E933" s="117"/>
      <c r="F933" s="117"/>
      <c r="G933" s="117"/>
      <c r="H933" s="117"/>
      <c r="I933" s="117"/>
      <c r="J933" s="117"/>
    </row>
    <row r="934" spans="5:10" ht="14.25" customHeight="1">
      <c r="E934" s="117"/>
      <c r="F934" s="117"/>
      <c r="G934" s="117"/>
      <c r="H934" s="117"/>
      <c r="I934" s="117"/>
      <c r="J934" s="117"/>
    </row>
    <row r="935" spans="5:10" ht="14.25" customHeight="1">
      <c r="E935" s="117"/>
      <c r="F935" s="117"/>
      <c r="G935" s="117"/>
      <c r="H935" s="117"/>
      <c r="I935" s="117"/>
      <c r="J935" s="117"/>
    </row>
    <row r="936" spans="5:10" ht="14.25" customHeight="1">
      <c r="E936" s="117"/>
      <c r="F936" s="117"/>
      <c r="G936" s="117"/>
      <c r="H936" s="117"/>
      <c r="I936" s="117"/>
      <c r="J936" s="117"/>
    </row>
    <row r="937" spans="5:10" ht="14.25" customHeight="1">
      <c r="E937" s="117"/>
      <c r="F937" s="117"/>
      <c r="G937" s="117"/>
      <c r="H937" s="117"/>
      <c r="I937" s="117"/>
      <c r="J937" s="117"/>
    </row>
    <row r="938" spans="5:10" ht="14.25" customHeight="1">
      <c r="E938" s="117"/>
      <c r="F938" s="117"/>
      <c r="G938" s="117"/>
      <c r="H938" s="117"/>
      <c r="I938" s="117"/>
      <c r="J938" s="117"/>
    </row>
    <row r="939" spans="5:10" ht="14.25" customHeight="1">
      <c r="E939" s="117"/>
      <c r="F939" s="117"/>
      <c r="G939" s="117"/>
      <c r="H939" s="117"/>
      <c r="I939" s="117"/>
      <c r="J939" s="117"/>
    </row>
    <row r="940" spans="5:10" ht="14.25" customHeight="1">
      <c r="E940" s="117"/>
      <c r="F940" s="117"/>
      <c r="G940" s="117"/>
      <c r="H940" s="117"/>
      <c r="I940" s="117"/>
      <c r="J940" s="117"/>
    </row>
    <row r="941" spans="5:10" ht="14.25" customHeight="1">
      <c r="E941" s="117"/>
      <c r="F941" s="117"/>
      <c r="G941" s="117"/>
      <c r="H941" s="117"/>
      <c r="I941" s="117"/>
      <c r="J941" s="117"/>
    </row>
    <row r="942" spans="5:10" ht="14.25" customHeight="1">
      <c r="E942" s="117"/>
      <c r="F942" s="117"/>
      <c r="G942" s="117"/>
      <c r="H942" s="117"/>
      <c r="I942" s="117"/>
      <c r="J942" s="117"/>
    </row>
    <row r="943" spans="5:10" ht="14.25" customHeight="1">
      <c r="E943" s="117"/>
      <c r="F943" s="117"/>
      <c r="G943" s="117"/>
      <c r="H943" s="117"/>
      <c r="I943" s="117"/>
      <c r="J943" s="117"/>
    </row>
    <row r="944" spans="5:10" ht="14.25" customHeight="1">
      <c r="E944" s="117"/>
      <c r="F944" s="117"/>
      <c r="G944" s="117"/>
      <c r="H944" s="117"/>
      <c r="I944" s="117"/>
      <c r="J944" s="117"/>
    </row>
    <row r="945" spans="5:10" ht="14.25" customHeight="1">
      <c r="E945" s="117"/>
      <c r="F945" s="117"/>
      <c r="G945" s="117"/>
      <c r="H945" s="117"/>
      <c r="I945" s="117"/>
      <c r="J945" s="117"/>
    </row>
    <row r="946" spans="5:10" ht="14.25" customHeight="1">
      <c r="E946" s="117"/>
      <c r="F946" s="117"/>
      <c r="G946" s="117"/>
      <c r="H946" s="117"/>
      <c r="I946" s="117"/>
      <c r="J946" s="117"/>
    </row>
    <row r="947" spans="5:10" ht="14.25" customHeight="1">
      <c r="E947" s="117"/>
      <c r="F947" s="117"/>
      <c r="G947" s="117"/>
      <c r="H947" s="117"/>
      <c r="I947" s="117"/>
      <c r="J947" s="117"/>
    </row>
    <row r="948" spans="5:10" ht="14.25" customHeight="1">
      <c r="E948" s="117"/>
      <c r="F948" s="117"/>
      <c r="G948" s="117"/>
      <c r="H948" s="117"/>
      <c r="I948" s="117"/>
      <c r="J948" s="117"/>
    </row>
    <row r="949" spans="5:10" ht="14.25" customHeight="1">
      <c r="E949" s="117"/>
      <c r="F949" s="117"/>
      <c r="G949" s="117"/>
      <c r="H949" s="117"/>
      <c r="I949" s="117"/>
      <c r="J949" s="117"/>
    </row>
    <row r="950" spans="5:10" ht="14.25" customHeight="1">
      <c r="E950" s="117"/>
      <c r="F950" s="117"/>
      <c r="G950" s="117"/>
      <c r="H950" s="117"/>
      <c r="I950" s="117"/>
      <c r="J950" s="117"/>
    </row>
    <row r="951" spans="5:10" ht="14.25" customHeight="1">
      <c r="E951" s="117"/>
      <c r="F951" s="117"/>
      <c r="G951" s="117"/>
      <c r="H951" s="117"/>
      <c r="I951" s="117"/>
      <c r="J951" s="117"/>
    </row>
    <row r="952" spans="5:10" ht="14.25" customHeight="1">
      <c r="E952" s="117"/>
      <c r="F952" s="117"/>
      <c r="G952" s="117"/>
      <c r="H952" s="117"/>
      <c r="I952" s="117"/>
      <c r="J952" s="117"/>
    </row>
    <row r="953" spans="5:10" ht="14.25" customHeight="1">
      <c r="E953" s="117"/>
      <c r="F953" s="117"/>
      <c r="G953" s="117"/>
      <c r="H953" s="117"/>
      <c r="I953" s="117"/>
      <c r="J953" s="117"/>
    </row>
    <row r="954" spans="5:10" ht="14.25" customHeight="1">
      <c r="E954" s="117"/>
      <c r="F954" s="117"/>
      <c r="G954" s="117"/>
      <c r="H954" s="117"/>
      <c r="I954" s="117"/>
      <c r="J954" s="117"/>
    </row>
    <row r="955" spans="5:10" ht="14.25" customHeight="1">
      <c r="E955" s="117"/>
      <c r="F955" s="117"/>
      <c r="G955" s="117"/>
      <c r="H955" s="117"/>
      <c r="I955" s="117"/>
      <c r="J955" s="117"/>
    </row>
    <row r="956" spans="5:10" ht="14.25" customHeight="1">
      <c r="E956" s="117"/>
      <c r="F956" s="117"/>
      <c r="G956" s="117"/>
      <c r="H956" s="117"/>
      <c r="I956" s="117"/>
      <c r="J956" s="117"/>
    </row>
    <row r="957" spans="5:10" ht="14.25" customHeight="1">
      <c r="E957" s="117"/>
      <c r="F957" s="117"/>
      <c r="G957" s="117"/>
      <c r="H957" s="117"/>
      <c r="I957" s="117"/>
      <c r="J957" s="117"/>
    </row>
    <row r="958" spans="5:10" ht="14.25" customHeight="1">
      <c r="E958" s="117"/>
      <c r="F958" s="117"/>
      <c r="G958" s="117"/>
      <c r="H958" s="117"/>
      <c r="I958" s="117"/>
      <c r="J958" s="117"/>
    </row>
    <row r="959" spans="5:10" ht="14.25" customHeight="1">
      <c r="E959" s="117"/>
      <c r="F959" s="117"/>
      <c r="G959" s="117"/>
      <c r="H959" s="117"/>
      <c r="I959" s="117"/>
      <c r="J959" s="117"/>
    </row>
    <row r="960" spans="5:10" ht="14.25" customHeight="1">
      <c r="E960" s="117"/>
      <c r="F960" s="117"/>
      <c r="G960" s="117"/>
      <c r="H960" s="117"/>
      <c r="I960" s="117"/>
      <c r="J960" s="117"/>
    </row>
    <row r="961" spans="5:10" ht="14.25" customHeight="1">
      <c r="E961" s="117"/>
      <c r="F961" s="117"/>
      <c r="G961" s="117"/>
      <c r="H961" s="117"/>
      <c r="I961" s="117"/>
      <c r="J961" s="117"/>
    </row>
    <row r="962" spans="5:10" ht="14.25" customHeight="1">
      <c r="E962" s="117"/>
      <c r="F962" s="117"/>
      <c r="G962" s="117"/>
      <c r="H962" s="117"/>
      <c r="I962" s="117"/>
      <c r="J962" s="117"/>
    </row>
    <row r="963" spans="5:10" ht="14.25" customHeight="1">
      <c r="E963" s="117"/>
      <c r="F963" s="117"/>
      <c r="G963" s="117"/>
      <c r="H963" s="117"/>
      <c r="I963" s="117"/>
      <c r="J963" s="117"/>
    </row>
    <row r="964" spans="5:10" ht="14.25" customHeight="1">
      <c r="E964" s="117"/>
      <c r="F964" s="117"/>
      <c r="G964" s="117"/>
      <c r="H964" s="117"/>
      <c r="I964" s="117"/>
      <c r="J964" s="117"/>
    </row>
    <row r="965" spans="5:10" ht="14.25" customHeight="1">
      <c r="E965" s="117"/>
      <c r="F965" s="117"/>
      <c r="G965" s="117"/>
      <c r="H965" s="117"/>
      <c r="I965" s="117"/>
      <c r="J965" s="117"/>
    </row>
    <row r="966" spans="5:10" ht="14.25" customHeight="1">
      <c r="E966" s="117"/>
      <c r="F966" s="117"/>
      <c r="G966" s="117"/>
      <c r="H966" s="117"/>
      <c r="I966" s="117"/>
      <c r="J966" s="117"/>
    </row>
    <row r="967" spans="5:10" ht="14.25" customHeight="1">
      <c r="E967" s="117"/>
      <c r="F967" s="117"/>
      <c r="G967" s="117"/>
      <c r="H967" s="117"/>
      <c r="I967" s="117"/>
      <c r="J967" s="117"/>
    </row>
    <row r="968" spans="5:10" ht="14.25" customHeight="1">
      <c r="E968" s="117"/>
      <c r="F968" s="117"/>
      <c r="G968" s="117"/>
      <c r="H968" s="117"/>
      <c r="I968" s="117"/>
      <c r="J968" s="117"/>
    </row>
    <row r="969" spans="5:10" ht="14.25" customHeight="1">
      <c r="E969" s="117"/>
      <c r="F969" s="117"/>
      <c r="G969" s="117"/>
      <c r="H969" s="117"/>
      <c r="I969" s="117"/>
      <c r="J969" s="117"/>
    </row>
    <row r="970" spans="5:10" ht="14.25" customHeight="1">
      <c r="E970" s="117"/>
      <c r="F970" s="117"/>
      <c r="G970" s="117"/>
      <c r="H970" s="117"/>
      <c r="I970" s="117"/>
      <c r="J970" s="117"/>
    </row>
    <row r="971" spans="5:10" ht="14.25" customHeight="1">
      <c r="E971" s="117"/>
      <c r="F971" s="117"/>
      <c r="G971" s="117"/>
      <c r="H971" s="117"/>
      <c r="I971" s="117"/>
      <c r="J971" s="117"/>
    </row>
    <row r="972" spans="5:10" ht="14.25" customHeight="1">
      <c r="E972" s="117"/>
      <c r="F972" s="117"/>
      <c r="G972" s="117"/>
      <c r="H972" s="117"/>
      <c r="I972" s="117"/>
      <c r="J972" s="117"/>
    </row>
    <row r="973" spans="5:10" ht="14.25" customHeight="1">
      <c r="E973" s="117"/>
      <c r="F973" s="117"/>
      <c r="G973" s="117"/>
      <c r="H973" s="117"/>
      <c r="I973" s="117"/>
      <c r="J973" s="117"/>
    </row>
    <row r="974" spans="5:10" ht="14.25" customHeight="1">
      <c r="E974" s="117"/>
      <c r="F974" s="117"/>
      <c r="G974" s="117"/>
      <c r="H974" s="117"/>
      <c r="I974" s="117"/>
      <c r="J974" s="117"/>
    </row>
    <row r="975" spans="5:10" ht="14.25" customHeight="1">
      <c r="E975" s="117"/>
      <c r="F975" s="117"/>
      <c r="G975" s="117"/>
      <c r="H975" s="117"/>
      <c r="I975" s="117"/>
      <c r="J975" s="117"/>
    </row>
    <row r="976" spans="5:10" ht="14.25" customHeight="1">
      <c r="E976" s="117"/>
      <c r="F976" s="117"/>
      <c r="G976" s="117"/>
      <c r="H976" s="117"/>
      <c r="I976" s="117"/>
      <c r="J976" s="117"/>
    </row>
    <row r="977" spans="5:10" ht="14.25" customHeight="1">
      <c r="E977" s="117"/>
      <c r="F977" s="117"/>
      <c r="G977" s="117"/>
      <c r="H977" s="117"/>
      <c r="I977" s="117"/>
      <c r="J977" s="117"/>
    </row>
    <row r="978" spans="5:10" ht="14.25" customHeight="1">
      <c r="E978" s="117"/>
      <c r="F978" s="117"/>
      <c r="G978" s="117"/>
      <c r="H978" s="117"/>
      <c r="I978" s="117"/>
      <c r="J978" s="117"/>
    </row>
    <row r="979" spans="5:10" ht="14.25" customHeight="1">
      <c r="E979" s="117"/>
      <c r="F979" s="117"/>
      <c r="G979" s="117"/>
      <c r="H979" s="117"/>
      <c r="I979" s="117"/>
      <c r="J979" s="117"/>
    </row>
    <row r="980" spans="5:10" ht="14.25" customHeight="1">
      <c r="E980" s="117"/>
      <c r="F980" s="117"/>
      <c r="G980" s="117"/>
      <c r="H980" s="117"/>
      <c r="I980" s="117"/>
      <c r="J980" s="117"/>
    </row>
    <row r="981" spans="5:10" ht="14.25" customHeight="1">
      <c r="E981" s="117"/>
      <c r="F981" s="117"/>
      <c r="G981" s="117"/>
      <c r="H981" s="117"/>
      <c r="I981" s="117"/>
      <c r="J981" s="117"/>
    </row>
    <row r="982" spans="5:10" ht="14.25" customHeight="1">
      <c r="E982" s="117"/>
      <c r="F982" s="117"/>
      <c r="G982" s="117"/>
      <c r="H982" s="117"/>
      <c r="I982" s="117"/>
      <c r="J982" s="117"/>
    </row>
    <row r="983" spans="5:10" ht="14.25" customHeight="1">
      <c r="E983" s="117"/>
      <c r="F983" s="117"/>
      <c r="G983" s="117"/>
      <c r="H983" s="117"/>
      <c r="I983" s="117"/>
      <c r="J983" s="117"/>
    </row>
    <row r="984" spans="5:10" ht="14.25" customHeight="1">
      <c r="E984" s="117"/>
      <c r="F984" s="117"/>
      <c r="G984" s="117"/>
      <c r="H984" s="117"/>
      <c r="I984" s="117"/>
      <c r="J984" s="117"/>
    </row>
    <row r="985" spans="5:10" ht="14.25" customHeight="1">
      <c r="E985" s="117"/>
      <c r="F985" s="117"/>
      <c r="G985" s="117"/>
      <c r="H985" s="117"/>
      <c r="I985" s="117"/>
      <c r="J985" s="117"/>
    </row>
    <row r="986" spans="5:10" ht="14.25" customHeight="1">
      <c r="E986" s="117"/>
      <c r="F986" s="117"/>
      <c r="G986" s="117"/>
      <c r="H986" s="117"/>
      <c r="I986" s="117"/>
      <c r="J986" s="117"/>
    </row>
    <row r="987" spans="5:10" ht="14.25" customHeight="1">
      <c r="E987" s="117"/>
      <c r="F987" s="117"/>
      <c r="G987" s="117"/>
      <c r="H987" s="117"/>
      <c r="I987" s="117"/>
      <c r="J987" s="117"/>
    </row>
    <row r="988" spans="5:10" ht="14.25" customHeight="1">
      <c r="E988" s="117"/>
      <c r="F988" s="117"/>
      <c r="G988" s="117"/>
      <c r="H988" s="117"/>
      <c r="I988" s="117"/>
      <c r="J988" s="117"/>
    </row>
    <row r="989" spans="5:10" ht="14.25" customHeight="1">
      <c r="E989" s="117"/>
      <c r="F989" s="117"/>
      <c r="G989" s="117"/>
      <c r="H989" s="117"/>
      <c r="I989" s="117"/>
      <c r="J989" s="117"/>
    </row>
    <row r="990" spans="5:10" ht="14.25" customHeight="1">
      <c r="E990" s="117"/>
      <c r="F990" s="117"/>
      <c r="G990" s="117"/>
      <c r="H990" s="117"/>
      <c r="I990" s="117"/>
      <c r="J990" s="117"/>
    </row>
    <row r="991" spans="5:10" ht="14.25" customHeight="1">
      <c r="E991" s="117"/>
      <c r="F991" s="117"/>
      <c r="G991" s="117"/>
      <c r="H991" s="117"/>
      <c r="I991" s="117"/>
      <c r="J991" s="117"/>
    </row>
    <row r="992" spans="5:10" ht="14.25" customHeight="1">
      <c r="E992" s="117"/>
      <c r="F992" s="117"/>
      <c r="G992" s="117"/>
      <c r="H992" s="117"/>
      <c r="I992" s="117"/>
      <c r="J992" s="117"/>
    </row>
    <row r="993" spans="5:10" ht="14.25" customHeight="1">
      <c r="E993" s="117"/>
      <c r="F993" s="117"/>
      <c r="G993" s="117"/>
      <c r="H993" s="117"/>
      <c r="I993" s="117"/>
      <c r="J993" s="117"/>
    </row>
    <row r="994" spans="5:10" ht="14.25" customHeight="1">
      <c r="E994" s="117"/>
      <c r="F994" s="117"/>
      <c r="G994" s="117"/>
      <c r="H994" s="117"/>
      <c r="I994" s="117"/>
      <c r="J994" s="117"/>
    </row>
    <row r="995" spans="5:10" ht="14.25" customHeight="1">
      <c r="E995" s="117"/>
      <c r="F995" s="117"/>
      <c r="G995" s="117"/>
      <c r="H995" s="117"/>
      <c r="I995" s="117"/>
      <c r="J995" s="117"/>
    </row>
    <row r="996" spans="5:10" ht="14.25" customHeight="1">
      <c r="E996" s="117"/>
      <c r="F996" s="117"/>
      <c r="G996" s="117"/>
      <c r="H996" s="117"/>
      <c r="I996" s="117"/>
      <c r="J996" s="117"/>
    </row>
    <row r="997" spans="5:10" ht="14.25" customHeight="1">
      <c r="E997" s="117"/>
      <c r="F997" s="117"/>
      <c r="G997" s="117"/>
      <c r="H997" s="117"/>
      <c r="I997" s="117"/>
      <c r="J997" s="117"/>
    </row>
    <row r="998" spans="5:10" ht="14.25" customHeight="1">
      <c r="E998" s="117"/>
      <c r="F998" s="117"/>
      <c r="G998" s="117"/>
      <c r="H998" s="117"/>
      <c r="I998" s="117"/>
      <c r="J998" s="117"/>
    </row>
    <row r="999" spans="5:10" ht="14.25" customHeight="1">
      <c r="E999" s="117"/>
      <c r="F999" s="117"/>
      <c r="G999" s="117"/>
      <c r="H999" s="117"/>
      <c r="I999" s="117"/>
      <c r="J999" s="117"/>
    </row>
    <row r="1000" spans="5:10" ht="14.25" customHeight="1">
      <c r="E1000" s="117"/>
      <c r="F1000" s="117"/>
      <c r="G1000" s="117"/>
      <c r="H1000" s="117"/>
      <c r="I1000" s="117"/>
      <c r="J1000" s="117"/>
    </row>
  </sheetData>
  <autoFilter ref="A1:I341"/>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defaultColWidth="14.3984375" defaultRowHeight="15" customHeight="1"/>
  <cols>
    <col min="1" max="1" width="36.86328125" customWidth="1"/>
    <col min="2" max="2" width="7" customWidth="1"/>
    <col min="3" max="3" width="32" customWidth="1"/>
    <col min="4" max="4" width="35.3984375" hidden="1" customWidth="1"/>
    <col min="5" max="5" width="19.73046875" customWidth="1"/>
    <col min="6" max="6" width="15.265625" customWidth="1"/>
    <col min="7" max="26" width="8.73046875" customWidth="1"/>
  </cols>
  <sheetData>
    <row r="1" spans="1:5" ht="14.25" customHeight="1">
      <c r="B1" s="121" t="s">
        <v>712</v>
      </c>
      <c r="C1" s="121" t="s">
        <v>718</v>
      </c>
      <c r="D1" s="122"/>
      <c r="E1" s="128" t="s">
        <v>720</v>
      </c>
    </row>
    <row r="2" spans="1:5" ht="14.25" customHeight="1">
      <c r="A2" s="69" t="str">
        <f t="shared" ref="A2:A27" si="0">CONCATENATE(B2,"-",C2)</f>
        <v>1895-Huntington SD 16J</v>
      </c>
      <c r="B2" s="124">
        <v>1895</v>
      </c>
      <c r="C2" s="125" t="s">
        <v>480</v>
      </c>
      <c r="D2" s="129"/>
      <c r="E2" s="116">
        <v>59814.57</v>
      </c>
    </row>
    <row r="3" spans="1:5" ht="14.25" customHeight="1">
      <c r="A3" s="69" t="str">
        <f t="shared" si="0"/>
        <v>1899-Alsea SD 7J</v>
      </c>
      <c r="B3" s="124">
        <v>1899</v>
      </c>
      <c r="C3" s="125" t="s">
        <v>356</v>
      </c>
      <c r="D3" s="129"/>
      <c r="E3" s="116">
        <v>85001.15</v>
      </c>
    </row>
    <row r="4" spans="1:5" ht="14.25" customHeight="1">
      <c r="A4" s="69" t="str">
        <f t="shared" si="0"/>
        <v>1924-North Clackamas SD 12</v>
      </c>
      <c r="B4" s="124">
        <v>1924</v>
      </c>
      <c r="C4" s="125" t="s">
        <v>563</v>
      </c>
      <c r="D4" s="129"/>
      <c r="E4" s="116">
        <v>267660.45</v>
      </c>
    </row>
    <row r="5" spans="1:5" ht="14.25" customHeight="1">
      <c r="A5" s="69" t="str">
        <f t="shared" si="0"/>
        <v>1945-Clatskanie SD 6J</v>
      </c>
      <c r="B5" s="124">
        <v>1945</v>
      </c>
      <c r="C5" s="125" t="s">
        <v>404</v>
      </c>
      <c r="D5" s="129"/>
      <c r="E5" s="116">
        <v>55373.14</v>
      </c>
    </row>
    <row r="6" spans="1:5" ht="14.25" customHeight="1">
      <c r="A6" s="69" t="str">
        <f t="shared" si="0"/>
        <v>1946-Rainier SD 13</v>
      </c>
      <c r="B6" s="124">
        <v>1946</v>
      </c>
      <c r="C6" s="125" t="s">
        <v>613</v>
      </c>
      <c r="D6" s="129"/>
      <c r="E6" s="116">
        <v>63293.71</v>
      </c>
    </row>
    <row r="7" spans="1:5" ht="14.25" customHeight="1">
      <c r="A7" s="69" t="str">
        <f t="shared" si="0"/>
        <v>1965-Coos Bay SD 9</v>
      </c>
      <c r="B7" s="124">
        <v>1965</v>
      </c>
      <c r="C7" s="125" t="s">
        <v>409</v>
      </c>
      <c r="D7" s="129"/>
      <c r="E7" s="116">
        <v>174083.96</v>
      </c>
    </row>
    <row r="8" spans="1:5" ht="14.25" customHeight="1">
      <c r="A8" s="69" t="str">
        <f t="shared" si="0"/>
        <v>1972-Central Curry SD 1</v>
      </c>
      <c r="B8" s="124">
        <v>1972</v>
      </c>
      <c r="C8" s="125" t="s">
        <v>395</v>
      </c>
      <c r="D8" s="129"/>
      <c r="E8" s="116">
        <v>56061.89</v>
      </c>
    </row>
    <row r="9" spans="1:5" ht="14.25" customHeight="1">
      <c r="A9" s="69" t="str">
        <f t="shared" si="0"/>
        <v>1976-Bend-LaPine Administrative SD 1</v>
      </c>
      <c r="B9" s="124">
        <v>1976</v>
      </c>
      <c r="C9" s="125" t="s">
        <v>378</v>
      </c>
      <c r="D9" s="129"/>
      <c r="E9" s="116">
        <v>320781.75</v>
      </c>
    </row>
    <row r="10" spans="1:5" ht="14.25" customHeight="1">
      <c r="A10" s="69" t="str">
        <f t="shared" si="0"/>
        <v>1997-Yoncalla SD 32</v>
      </c>
      <c r="B10" s="124">
        <v>1997</v>
      </c>
      <c r="C10" s="125" t="s">
        <v>706</v>
      </c>
      <c r="D10" s="129"/>
      <c r="E10" s="116">
        <v>92379.75</v>
      </c>
    </row>
    <row r="11" spans="1:5" ht="14.25" customHeight="1">
      <c r="A11" s="69" t="str">
        <f t="shared" si="0"/>
        <v>2001-Reedsport SD 105</v>
      </c>
      <c r="B11" s="124">
        <v>2001</v>
      </c>
      <c r="C11" s="125" t="s">
        <v>616</v>
      </c>
      <c r="D11" s="129"/>
      <c r="E11" s="116">
        <v>53766.07</v>
      </c>
    </row>
    <row r="12" spans="1:5" ht="14.25" customHeight="1">
      <c r="A12" s="69" t="str">
        <f t="shared" si="0"/>
        <v>2015-Harney County SD 4</v>
      </c>
      <c r="B12" s="124">
        <v>2015</v>
      </c>
      <c r="C12" s="125" t="s">
        <v>468</v>
      </c>
      <c r="D12" s="129"/>
      <c r="E12" s="116">
        <v>95629.3</v>
      </c>
    </row>
    <row r="13" spans="1:5" ht="14.25" customHeight="1">
      <c r="A13" s="69" t="str">
        <f t="shared" si="0"/>
        <v>2053-Jefferson County SD 509J</v>
      </c>
      <c r="B13" s="124">
        <v>2053</v>
      </c>
      <c r="C13" s="125" t="s">
        <v>490</v>
      </c>
      <c r="D13" s="129"/>
      <c r="E13" s="116">
        <v>217223.31</v>
      </c>
    </row>
    <row r="14" spans="1:5" ht="14.25" customHeight="1">
      <c r="A14" s="69" t="str">
        <f t="shared" si="0"/>
        <v>2057-Klamath County SD</v>
      </c>
      <c r="B14" s="124">
        <v>2057</v>
      </c>
      <c r="C14" s="125" t="s">
        <v>506</v>
      </c>
      <c r="D14" s="129"/>
      <c r="E14" s="116">
        <v>231099.58</v>
      </c>
    </row>
    <row r="15" spans="1:5" ht="14.25" customHeight="1">
      <c r="A15" s="69" t="str">
        <f t="shared" si="0"/>
        <v>2082-Eugene SD 4J</v>
      </c>
      <c r="B15" s="124">
        <v>2082</v>
      </c>
      <c r="C15" s="125" t="s">
        <v>447</v>
      </c>
      <c r="D15" s="129"/>
      <c r="E15" s="116">
        <v>244781.68</v>
      </c>
    </row>
    <row r="16" spans="1:5" ht="14.25" customHeight="1">
      <c r="A16" s="69" t="str">
        <f t="shared" si="0"/>
        <v>2083-Springfield SD 19</v>
      </c>
      <c r="B16" s="124">
        <v>2083</v>
      </c>
      <c r="C16" s="125" t="s">
        <v>657</v>
      </c>
      <c r="D16" s="129"/>
      <c r="E16" s="116">
        <v>233444.22</v>
      </c>
    </row>
    <row r="17" spans="1:5" ht="14.25" customHeight="1">
      <c r="A17" s="69" t="str">
        <f t="shared" si="0"/>
        <v>2085-Mapleton SD 32</v>
      </c>
      <c r="B17" s="124">
        <v>2085</v>
      </c>
      <c r="C17" s="125" t="s">
        <v>528</v>
      </c>
      <c r="D17" s="129"/>
      <c r="E17" s="116">
        <v>43147.92</v>
      </c>
    </row>
    <row r="18" spans="1:5" ht="14.25" customHeight="1">
      <c r="A18" s="69" t="str">
        <f t="shared" si="0"/>
        <v>2087-South Lane SD 45J3</v>
      </c>
      <c r="B18" s="124">
        <v>2087</v>
      </c>
      <c r="C18" s="125" t="s">
        <v>652</v>
      </c>
      <c r="D18" s="129"/>
      <c r="E18" s="116">
        <v>191073</v>
      </c>
    </row>
    <row r="19" spans="1:5" ht="14.25" customHeight="1">
      <c r="A19" s="69" t="str">
        <f t="shared" si="0"/>
        <v>2097-Lincoln County SD</v>
      </c>
      <c r="B19" s="124">
        <v>2097</v>
      </c>
      <c r="C19" s="125" t="s">
        <v>520</v>
      </c>
      <c r="D19" s="129"/>
      <c r="E19" s="116">
        <v>168472.63</v>
      </c>
    </row>
    <row r="20" spans="1:5" ht="14.25" customHeight="1">
      <c r="A20" s="69" t="str">
        <f t="shared" si="0"/>
        <v>2100-Greater Albany Public SD 8J</v>
      </c>
      <c r="B20" s="124">
        <v>2100</v>
      </c>
      <c r="C20" s="125" t="s">
        <v>463</v>
      </c>
      <c r="D20" s="129"/>
      <c r="E20" s="116">
        <v>266627.33</v>
      </c>
    </row>
    <row r="21" spans="1:5" ht="14.25" customHeight="1">
      <c r="A21" s="69" t="str">
        <f t="shared" si="0"/>
        <v>2105-Central Linn SD 552</v>
      </c>
      <c r="B21" s="124">
        <v>2105</v>
      </c>
      <c r="C21" s="125" t="s">
        <v>396</v>
      </c>
      <c r="D21" s="129"/>
      <c r="E21" s="116">
        <v>56922.82</v>
      </c>
    </row>
    <row r="22" spans="1:5" ht="14.25" customHeight="1">
      <c r="A22" s="69" t="str">
        <f t="shared" si="0"/>
        <v>2142-Salem-Keizer SD 24J</v>
      </c>
      <c r="B22" s="124">
        <v>2142</v>
      </c>
      <c r="C22" s="125" t="s">
        <v>631</v>
      </c>
      <c r="D22" s="129"/>
      <c r="E22" s="116">
        <v>1856626.66</v>
      </c>
    </row>
    <row r="23" spans="1:5" ht="14.25" customHeight="1">
      <c r="A23" s="69" t="str">
        <f t="shared" si="0"/>
        <v>2146-Woodburn SD 103</v>
      </c>
      <c r="B23" s="124">
        <v>2146</v>
      </c>
      <c r="C23" s="125" t="s">
        <v>703</v>
      </c>
      <c r="D23" s="129"/>
      <c r="E23" s="116">
        <v>362119.86</v>
      </c>
    </row>
    <row r="24" spans="1:5" ht="14.25" customHeight="1">
      <c r="A24" s="69" t="str">
        <f t="shared" si="0"/>
        <v>2180-Portland SD 1J</v>
      </c>
      <c r="B24" s="124">
        <v>2180</v>
      </c>
      <c r="C24" s="125" t="s">
        <v>607</v>
      </c>
      <c r="D24" s="129"/>
      <c r="E24" s="116">
        <v>1507230.32</v>
      </c>
    </row>
    <row r="25" spans="1:5" ht="14.25" customHeight="1">
      <c r="A25" s="69" t="str">
        <f t="shared" si="0"/>
        <v>2181-Parkrose SD 3</v>
      </c>
      <c r="B25" s="124">
        <v>2181</v>
      </c>
      <c r="C25" s="125" t="s">
        <v>591</v>
      </c>
      <c r="D25" s="129"/>
      <c r="E25" s="116">
        <v>196079.82</v>
      </c>
    </row>
    <row r="26" spans="1:5" ht="14.25" customHeight="1">
      <c r="A26" s="69" t="str">
        <f t="shared" si="0"/>
        <v>2182-Reynolds SD 7</v>
      </c>
      <c r="B26" s="124">
        <v>2182</v>
      </c>
      <c r="C26" s="125" t="s">
        <v>620</v>
      </c>
      <c r="D26" s="129"/>
      <c r="E26" s="116">
        <v>1005918.05</v>
      </c>
    </row>
    <row r="27" spans="1:5" ht="14.25" customHeight="1">
      <c r="A27" s="69" t="str">
        <f t="shared" si="0"/>
        <v>2183-Gresham-Barlow SD 10J</v>
      </c>
      <c r="B27" s="124">
        <v>2183</v>
      </c>
      <c r="C27" s="125" t="s">
        <v>465</v>
      </c>
      <c r="D27" s="129"/>
      <c r="E27" s="116">
        <v>254680.52</v>
      </c>
    </row>
    <row r="28" spans="1:5" ht="14.25" customHeight="1">
      <c r="A28" s="69" t="s">
        <v>726</v>
      </c>
      <c r="B28" s="124">
        <v>4740</v>
      </c>
      <c r="C28" s="130" t="s">
        <v>534</v>
      </c>
      <c r="D28" s="129"/>
      <c r="E28" s="116">
        <v>105788.29</v>
      </c>
    </row>
    <row r="29" spans="1:5" ht="14.25" customHeight="1">
      <c r="A29" s="69" t="str">
        <f t="shared" ref="A29:A37" si="1">CONCATENATE(B29,"-",C29)</f>
        <v>2185-Centennial SD 28J</v>
      </c>
      <c r="B29" s="124">
        <v>2185</v>
      </c>
      <c r="C29" s="125" t="s">
        <v>393</v>
      </c>
      <c r="D29" s="129"/>
      <c r="E29" s="131">
        <v>245254.26</v>
      </c>
    </row>
    <row r="30" spans="1:5" ht="14.25" customHeight="1">
      <c r="A30" s="69" t="str">
        <f t="shared" si="1"/>
        <v>2187-David Douglas SD 40</v>
      </c>
      <c r="B30" s="124">
        <v>2187</v>
      </c>
      <c r="C30" s="125" t="s">
        <v>423</v>
      </c>
      <c r="D30" s="129"/>
      <c r="E30" s="116">
        <v>416694.31</v>
      </c>
    </row>
    <row r="31" spans="1:5" ht="14.25" customHeight="1">
      <c r="A31" s="69" t="str">
        <f t="shared" si="1"/>
        <v>2191-Central SD 13J</v>
      </c>
      <c r="B31" s="124">
        <v>2191</v>
      </c>
      <c r="C31" s="125" t="s">
        <v>398</v>
      </c>
      <c r="D31" s="129"/>
      <c r="E31" s="116">
        <v>260442.05</v>
      </c>
    </row>
    <row r="32" spans="1:5" ht="14.25" customHeight="1">
      <c r="A32" s="69" t="str">
        <f t="shared" si="1"/>
        <v>2193-Falls City SD 57</v>
      </c>
      <c r="B32" s="124">
        <v>2193</v>
      </c>
      <c r="C32" s="125" t="s">
        <v>448</v>
      </c>
      <c r="D32" s="129"/>
      <c r="E32" s="116">
        <v>64865.37</v>
      </c>
    </row>
    <row r="33" spans="1:5" ht="14.25" customHeight="1">
      <c r="A33" s="69" t="str">
        <f t="shared" si="1"/>
        <v>2199-Nestucca Valley SD 101J</v>
      </c>
      <c r="B33" s="124">
        <v>2199</v>
      </c>
      <c r="C33" s="125" t="s">
        <v>555</v>
      </c>
      <c r="D33" s="129"/>
      <c r="E33" s="116">
        <v>52445.98</v>
      </c>
    </row>
    <row r="34" spans="1:5" ht="14.25" customHeight="1">
      <c r="A34" s="69" t="str">
        <f t="shared" si="1"/>
        <v>2213-Union SD 5</v>
      </c>
      <c r="B34" s="124">
        <v>2213</v>
      </c>
      <c r="C34" s="125" t="s">
        <v>687</v>
      </c>
      <c r="D34" s="129"/>
      <c r="E34" s="116">
        <v>48944.86</v>
      </c>
    </row>
    <row r="35" spans="1:5" ht="14.25" customHeight="1">
      <c r="A35" s="69" t="str">
        <f t="shared" si="1"/>
        <v>2242-Tigard-Tualatin SD 23J</v>
      </c>
      <c r="B35" s="124">
        <v>2242</v>
      </c>
      <c r="C35" s="125" t="s">
        <v>679</v>
      </c>
      <c r="D35" s="129"/>
      <c r="E35" s="116">
        <v>282539.27</v>
      </c>
    </row>
    <row r="36" spans="1:5" ht="14.25" customHeight="1">
      <c r="A36" s="69" t="str">
        <f t="shared" si="1"/>
        <v>2249-Mitchell SD 55</v>
      </c>
      <c r="B36" s="124">
        <v>2249</v>
      </c>
      <c r="C36" s="125" t="s">
        <v>538</v>
      </c>
      <c r="D36" s="129"/>
      <c r="E36" s="116">
        <v>150106.10999999999</v>
      </c>
    </row>
    <row r="37" spans="1:5" ht="14.25" customHeight="1">
      <c r="A37" s="69" t="str">
        <f t="shared" si="1"/>
        <v>2253-Dayton SD 8</v>
      </c>
      <c r="B37" s="124">
        <v>2253</v>
      </c>
      <c r="C37" s="125" t="s">
        <v>424</v>
      </c>
      <c r="D37" s="129"/>
      <c r="E37" s="116">
        <v>113616.05</v>
      </c>
    </row>
    <row r="38" spans="1:5" ht="14.25" customHeight="1">
      <c r="E38" s="117"/>
    </row>
    <row r="39" spans="1:5" ht="14.25" customHeight="1">
      <c r="E39" s="117"/>
    </row>
    <row r="40" spans="1:5" ht="14.25" customHeight="1">
      <c r="E40" s="117"/>
    </row>
    <row r="41" spans="1:5" ht="14.25" customHeight="1">
      <c r="E41" s="117"/>
    </row>
    <row r="42" spans="1:5" ht="14.25" customHeight="1">
      <c r="E42" s="117"/>
    </row>
    <row r="43" spans="1:5" ht="14.25" customHeight="1">
      <c r="E43" s="117"/>
    </row>
    <row r="44" spans="1:5" ht="14.25" customHeight="1">
      <c r="E44" s="117"/>
    </row>
    <row r="45" spans="1:5" ht="14.25" customHeight="1">
      <c r="E45" s="117"/>
    </row>
    <row r="46" spans="1:5" ht="14.25" customHeight="1">
      <c r="E46" s="117"/>
    </row>
    <row r="47" spans="1:5" ht="14.25" customHeight="1">
      <c r="E47" s="117"/>
    </row>
    <row r="48" spans="1:5" ht="14.25" customHeight="1">
      <c r="E48" s="117"/>
    </row>
    <row r="49" spans="5:5" ht="14.25" customHeight="1">
      <c r="E49" s="117"/>
    </row>
    <row r="50" spans="5:5" ht="14.25" customHeight="1">
      <c r="E50" s="117"/>
    </row>
    <row r="51" spans="5:5" ht="14.25" customHeight="1">
      <c r="E51" s="117"/>
    </row>
    <row r="52" spans="5:5" ht="14.25" customHeight="1">
      <c r="E52" s="117"/>
    </row>
    <row r="53" spans="5:5" ht="14.25" customHeight="1">
      <c r="E53" s="117"/>
    </row>
    <row r="54" spans="5:5" ht="14.25" customHeight="1">
      <c r="E54" s="117"/>
    </row>
    <row r="55" spans="5:5" ht="14.25" customHeight="1">
      <c r="E55" s="117"/>
    </row>
    <row r="56" spans="5:5" ht="14.25" customHeight="1">
      <c r="E56" s="117"/>
    </row>
    <row r="57" spans="5:5" ht="14.25" customHeight="1">
      <c r="E57" s="117"/>
    </row>
    <row r="58" spans="5:5" ht="14.25" customHeight="1">
      <c r="E58" s="117"/>
    </row>
    <row r="59" spans="5:5" ht="14.25" customHeight="1">
      <c r="E59" s="117"/>
    </row>
    <row r="60" spans="5:5" ht="14.25" customHeight="1">
      <c r="E60" s="117"/>
    </row>
    <row r="61" spans="5:5" ht="14.25" customHeight="1">
      <c r="E61" s="117"/>
    </row>
    <row r="62" spans="5:5" ht="14.25" customHeight="1">
      <c r="E62" s="117"/>
    </row>
    <row r="63" spans="5:5" ht="14.25" customHeight="1">
      <c r="E63" s="117"/>
    </row>
    <row r="64" spans="5:5" ht="14.25" customHeight="1">
      <c r="E64" s="117"/>
    </row>
    <row r="65" spans="5:5" ht="14.25" customHeight="1">
      <c r="E65" s="117"/>
    </row>
    <row r="66" spans="5:5" ht="14.25" customHeight="1">
      <c r="E66" s="117"/>
    </row>
    <row r="67" spans="5:5" ht="14.25" customHeight="1">
      <c r="E67" s="117"/>
    </row>
    <row r="68" spans="5:5" ht="14.25" customHeight="1">
      <c r="E68" s="117"/>
    </row>
    <row r="69" spans="5:5" ht="14.25" customHeight="1">
      <c r="E69" s="117"/>
    </row>
    <row r="70" spans="5:5" ht="14.25" customHeight="1">
      <c r="E70" s="117"/>
    </row>
    <row r="71" spans="5:5" ht="14.25" customHeight="1">
      <c r="E71" s="117"/>
    </row>
    <row r="72" spans="5:5" ht="14.25" customHeight="1">
      <c r="E72" s="117"/>
    </row>
    <row r="73" spans="5:5" ht="14.25" customHeight="1">
      <c r="E73" s="117"/>
    </row>
    <row r="74" spans="5:5" ht="14.25" customHeight="1">
      <c r="E74" s="117"/>
    </row>
    <row r="75" spans="5:5" ht="14.25" customHeight="1">
      <c r="E75" s="117"/>
    </row>
    <row r="76" spans="5:5" ht="14.25" customHeight="1">
      <c r="E76" s="117"/>
    </row>
    <row r="77" spans="5:5" ht="14.25" customHeight="1">
      <c r="E77" s="117"/>
    </row>
    <row r="78" spans="5:5" ht="14.25" customHeight="1">
      <c r="E78" s="117"/>
    </row>
    <row r="79" spans="5:5" ht="14.25" customHeight="1">
      <c r="E79" s="117"/>
    </row>
    <row r="80" spans="5:5" ht="14.25" customHeight="1">
      <c r="E80" s="117"/>
    </row>
    <row r="81" spans="5:5" ht="14.25" customHeight="1">
      <c r="E81" s="117"/>
    </row>
    <row r="82" spans="5:5" ht="14.25" customHeight="1">
      <c r="E82" s="117"/>
    </row>
    <row r="83" spans="5:5" ht="14.25" customHeight="1">
      <c r="E83" s="117"/>
    </row>
    <row r="84" spans="5:5" ht="14.25" customHeight="1">
      <c r="E84" s="117"/>
    </row>
    <row r="85" spans="5:5" ht="14.25" customHeight="1">
      <c r="E85" s="117"/>
    </row>
    <row r="86" spans="5:5" ht="14.25" customHeight="1">
      <c r="E86" s="117"/>
    </row>
    <row r="87" spans="5:5" ht="14.25" customHeight="1">
      <c r="E87" s="117"/>
    </row>
    <row r="88" spans="5:5" ht="14.25" customHeight="1">
      <c r="E88" s="117"/>
    </row>
    <row r="89" spans="5:5" ht="14.25" customHeight="1">
      <c r="E89" s="117"/>
    </row>
    <row r="90" spans="5:5" ht="14.25" customHeight="1">
      <c r="E90" s="117"/>
    </row>
    <row r="91" spans="5:5" ht="14.25" customHeight="1">
      <c r="E91" s="117"/>
    </row>
    <row r="92" spans="5:5" ht="14.25" customHeight="1">
      <c r="E92" s="117"/>
    </row>
    <row r="93" spans="5:5" ht="14.25" customHeight="1">
      <c r="E93" s="117"/>
    </row>
    <row r="94" spans="5:5" ht="14.25" customHeight="1">
      <c r="E94" s="117"/>
    </row>
    <row r="95" spans="5:5" ht="14.25" customHeight="1">
      <c r="E95" s="117"/>
    </row>
    <row r="96" spans="5:5" ht="14.25" customHeight="1">
      <c r="E96" s="117"/>
    </row>
    <row r="97" spans="5:5" ht="14.25" customHeight="1">
      <c r="E97" s="117"/>
    </row>
    <row r="98" spans="5:5" ht="14.25" customHeight="1">
      <c r="E98" s="117"/>
    </row>
    <row r="99" spans="5:5" ht="14.25" customHeight="1">
      <c r="E99" s="117"/>
    </row>
    <row r="100" spans="5:5" ht="14.25" customHeight="1">
      <c r="E100" s="117"/>
    </row>
    <row r="101" spans="5:5" ht="14.25" customHeight="1">
      <c r="E101" s="117"/>
    </row>
    <row r="102" spans="5:5" ht="14.25" customHeight="1">
      <c r="E102" s="117"/>
    </row>
    <row r="103" spans="5:5" ht="14.25" customHeight="1">
      <c r="E103" s="117"/>
    </row>
    <row r="104" spans="5:5" ht="14.25" customHeight="1">
      <c r="E104" s="117"/>
    </row>
    <row r="105" spans="5:5" ht="14.25" customHeight="1">
      <c r="E105" s="117"/>
    </row>
    <row r="106" spans="5:5" ht="14.25" customHeight="1">
      <c r="E106" s="117"/>
    </row>
    <row r="107" spans="5:5" ht="14.25" customHeight="1">
      <c r="E107" s="117"/>
    </row>
    <row r="108" spans="5:5" ht="14.25" customHeight="1">
      <c r="E108" s="117"/>
    </row>
    <row r="109" spans="5:5" ht="14.25" customHeight="1">
      <c r="E109" s="117"/>
    </row>
    <row r="110" spans="5:5" ht="14.25" customHeight="1">
      <c r="E110" s="117"/>
    </row>
    <row r="111" spans="5:5" ht="14.25" customHeight="1">
      <c r="E111" s="117"/>
    </row>
    <row r="112" spans="5:5" ht="14.25" customHeight="1">
      <c r="E112" s="117"/>
    </row>
    <row r="113" spans="5:5" ht="14.25" customHeight="1">
      <c r="E113" s="117"/>
    </row>
    <row r="114" spans="5:5" ht="14.25" customHeight="1">
      <c r="E114" s="117"/>
    </row>
    <row r="115" spans="5:5" ht="14.25" customHeight="1">
      <c r="E115" s="117"/>
    </row>
    <row r="116" spans="5:5" ht="14.25" customHeight="1">
      <c r="E116" s="117"/>
    </row>
    <row r="117" spans="5:5" ht="14.25" customHeight="1">
      <c r="E117" s="117"/>
    </row>
    <row r="118" spans="5:5" ht="14.25" customHeight="1">
      <c r="E118" s="117"/>
    </row>
    <row r="119" spans="5:5" ht="14.25" customHeight="1">
      <c r="E119" s="117"/>
    </row>
    <row r="120" spans="5:5" ht="14.25" customHeight="1">
      <c r="E120" s="117"/>
    </row>
    <row r="121" spans="5:5" ht="14.25" customHeight="1">
      <c r="E121" s="117"/>
    </row>
    <row r="122" spans="5:5" ht="14.25" customHeight="1">
      <c r="E122" s="117"/>
    </row>
    <row r="123" spans="5:5" ht="14.25" customHeight="1">
      <c r="E123" s="117"/>
    </row>
    <row r="124" spans="5:5" ht="14.25" customHeight="1">
      <c r="E124" s="117"/>
    </row>
    <row r="125" spans="5:5" ht="14.25" customHeight="1">
      <c r="E125" s="117"/>
    </row>
    <row r="126" spans="5:5" ht="14.25" customHeight="1">
      <c r="E126" s="117"/>
    </row>
    <row r="127" spans="5:5" ht="14.25" customHeight="1">
      <c r="E127" s="117"/>
    </row>
    <row r="128" spans="5:5" ht="14.25" customHeight="1">
      <c r="E128" s="117"/>
    </row>
    <row r="129" spans="5:5" ht="14.25" customHeight="1">
      <c r="E129" s="117"/>
    </row>
    <row r="130" spans="5:5" ht="14.25" customHeight="1">
      <c r="E130" s="117"/>
    </row>
    <row r="131" spans="5:5" ht="14.25" customHeight="1">
      <c r="E131" s="117"/>
    </row>
    <row r="132" spans="5:5" ht="14.25" customHeight="1">
      <c r="E132" s="117"/>
    </row>
    <row r="133" spans="5:5" ht="14.25" customHeight="1">
      <c r="E133" s="117"/>
    </row>
    <row r="134" spans="5:5" ht="14.25" customHeight="1">
      <c r="E134" s="117"/>
    </row>
    <row r="135" spans="5:5" ht="14.25" customHeight="1">
      <c r="E135" s="117"/>
    </row>
    <row r="136" spans="5:5" ht="14.25" customHeight="1">
      <c r="E136" s="117"/>
    </row>
    <row r="137" spans="5:5" ht="14.25" customHeight="1">
      <c r="E137" s="117"/>
    </row>
    <row r="138" spans="5:5" ht="14.25" customHeight="1">
      <c r="E138" s="117"/>
    </row>
    <row r="139" spans="5:5" ht="14.25" customHeight="1">
      <c r="E139" s="117"/>
    </row>
    <row r="140" spans="5:5" ht="14.25" customHeight="1">
      <c r="E140" s="117"/>
    </row>
    <row r="141" spans="5:5" ht="14.25" customHeight="1">
      <c r="E141" s="117"/>
    </row>
    <row r="142" spans="5:5" ht="14.25" customHeight="1">
      <c r="E142" s="117"/>
    </row>
    <row r="143" spans="5:5" ht="14.25" customHeight="1">
      <c r="E143" s="117"/>
    </row>
    <row r="144" spans="5:5" ht="14.25" customHeight="1">
      <c r="E144" s="117"/>
    </row>
    <row r="145" spans="5:5" ht="14.25" customHeight="1">
      <c r="E145" s="117"/>
    </row>
    <row r="146" spans="5:5" ht="14.25" customHeight="1">
      <c r="E146" s="117"/>
    </row>
    <row r="147" spans="5:5" ht="14.25" customHeight="1">
      <c r="E147" s="117"/>
    </row>
    <row r="148" spans="5:5" ht="14.25" customHeight="1">
      <c r="E148" s="117"/>
    </row>
    <row r="149" spans="5:5" ht="14.25" customHeight="1">
      <c r="E149" s="117"/>
    </row>
    <row r="150" spans="5:5" ht="14.25" customHeight="1">
      <c r="E150" s="117"/>
    </row>
    <row r="151" spans="5:5" ht="14.25" customHeight="1">
      <c r="E151" s="117"/>
    </row>
    <row r="152" spans="5:5" ht="14.25" customHeight="1">
      <c r="E152" s="117"/>
    </row>
    <row r="153" spans="5:5" ht="14.25" customHeight="1">
      <c r="E153" s="117"/>
    </row>
    <row r="154" spans="5:5" ht="14.25" customHeight="1">
      <c r="E154" s="117"/>
    </row>
    <row r="155" spans="5:5" ht="14.25" customHeight="1">
      <c r="E155" s="117"/>
    </row>
    <row r="156" spans="5:5" ht="14.25" customHeight="1">
      <c r="E156" s="117"/>
    </row>
    <row r="157" spans="5:5" ht="14.25" customHeight="1">
      <c r="E157" s="117"/>
    </row>
    <row r="158" spans="5:5" ht="14.25" customHeight="1">
      <c r="E158" s="117"/>
    </row>
    <row r="159" spans="5:5" ht="14.25" customHeight="1">
      <c r="E159" s="117"/>
    </row>
    <row r="160" spans="5:5" ht="14.25" customHeight="1">
      <c r="E160" s="117"/>
    </row>
    <row r="161" spans="5:5" ht="14.25" customHeight="1">
      <c r="E161" s="117"/>
    </row>
    <row r="162" spans="5:5" ht="14.25" customHeight="1">
      <c r="E162" s="117"/>
    </row>
    <row r="163" spans="5:5" ht="14.25" customHeight="1">
      <c r="E163" s="117"/>
    </row>
    <row r="164" spans="5:5" ht="14.25" customHeight="1">
      <c r="E164" s="117"/>
    </row>
    <row r="165" spans="5:5" ht="14.25" customHeight="1">
      <c r="E165" s="117"/>
    </row>
    <row r="166" spans="5:5" ht="14.25" customHeight="1">
      <c r="E166" s="117"/>
    </row>
    <row r="167" spans="5:5" ht="14.25" customHeight="1">
      <c r="E167" s="117"/>
    </row>
    <row r="168" spans="5:5" ht="14.25" customHeight="1">
      <c r="E168" s="117"/>
    </row>
    <row r="169" spans="5:5" ht="14.25" customHeight="1">
      <c r="E169" s="117"/>
    </row>
    <row r="170" spans="5:5" ht="14.25" customHeight="1">
      <c r="E170" s="117"/>
    </row>
    <row r="171" spans="5:5" ht="14.25" customHeight="1">
      <c r="E171" s="117"/>
    </row>
    <row r="172" spans="5:5" ht="14.25" customHeight="1">
      <c r="E172" s="117"/>
    </row>
    <row r="173" spans="5:5" ht="14.25" customHeight="1">
      <c r="E173" s="117"/>
    </row>
    <row r="174" spans="5:5" ht="14.25" customHeight="1">
      <c r="E174" s="117"/>
    </row>
    <row r="175" spans="5:5" ht="14.25" customHeight="1">
      <c r="E175" s="117"/>
    </row>
    <row r="176" spans="5:5" ht="14.25" customHeight="1">
      <c r="E176" s="117"/>
    </row>
    <row r="177" spans="5:5" ht="14.25" customHeight="1">
      <c r="E177" s="117"/>
    </row>
    <row r="178" spans="5:5" ht="14.25" customHeight="1">
      <c r="E178" s="117"/>
    </row>
    <row r="179" spans="5:5" ht="14.25" customHeight="1">
      <c r="E179" s="117"/>
    </row>
    <row r="180" spans="5:5" ht="14.25" customHeight="1">
      <c r="E180" s="117"/>
    </row>
    <row r="181" spans="5:5" ht="14.25" customHeight="1">
      <c r="E181" s="117"/>
    </row>
    <row r="182" spans="5:5" ht="14.25" customHeight="1">
      <c r="E182" s="117"/>
    </row>
    <row r="183" spans="5:5" ht="14.25" customHeight="1">
      <c r="E183" s="117"/>
    </row>
    <row r="184" spans="5:5" ht="14.25" customHeight="1">
      <c r="E184" s="117"/>
    </row>
    <row r="185" spans="5:5" ht="14.25" customHeight="1">
      <c r="E185" s="117"/>
    </row>
    <row r="186" spans="5:5" ht="14.25" customHeight="1">
      <c r="E186" s="117"/>
    </row>
    <row r="187" spans="5:5" ht="14.25" customHeight="1">
      <c r="E187" s="117"/>
    </row>
    <row r="188" spans="5:5" ht="14.25" customHeight="1">
      <c r="E188" s="117"/>
    </row>
    <row r="189" spans="5:5" ht="14.25" customHeight="1">
      <c r="E189" s="117"/>
    </row>
    <row r="190" spans="5:5" ht="14.25" customHeight="1">
      <c r="E190" s="117"/>
    </row>
    <row r="191" spans="5:5" ht="14.25" customHeight="1">
      <c r="E191" s="117"/>
    </row>
    <row r="192" spans="5:5" ht="14.25" customHeight="1">
      <c r="E192" s="117"/>
    </row>
    <row r="193" spans="5:5" ht="14.25" customHeight="1">
      <c r="E193" s="117"/>
    </row>
    <row r="194" spans="5:5" ht="14.25" customHeight="1">
      <c r="E194" s="117"/>
    </row>
    <row r="195" spans="5:5" ht="14.25" customHeight="1">
      <c r="E195" s="117"/>
    </row>
    <row r="196" spans="5:5" ht="14.25" customHeight="1">
      <c r="E196" s="117"/>
    </row>
    <row r="197" spans="5:5" ht="14.25" customHeight="1">
      <c r="E197" s="117"/>
    </row>
    <row r="198" spans="5:5" ht="14.25" customHeight="1">
      <c r="E198" s="117"/>
    </row>
    <row r="199" spans="5:5" ht="14.25" customHeight="1">
      <c r="E199" s="117"/>
    </row>
    <row r="200" spans="5:5" ht="14.25" customHeight="1">
      <c r="E200" s="117"/>
    </row>
    <row r="201" spans="5:5" ht="14.25" customHeight="1">
      <c r="E201" s="117"/>
    </row>
    <row r="202" spans="5:5" ht="14.25" customHeight="1">
      <c r="E202" s="117"/>
    </row>
    <row r="203" spans="5:5" ht="14.25" customHeight="1">
      <c r="E203" s="117"/>
    </row>
    <row r="204" spans="5:5" ht="14.25" customHeight="1">
      <c r="E204" s="117"/>
    </row>
    <row r="205" spans="5:5" ht="14.25" customHeight="1">
      <c r="E205" s="117"/>
    </row>
    <row r="206" spans="5:5" ht="14.25" customHeight="1">
      <c r="E206" s="117"/>
    </row>
    <row r="207" spans="5:5" ht="14.25" customHeight="1">
      <c r="E207" s="117"/>
    </row>
    <row r="208" spans="5:5" ht="14.25" customHeight="1">
      <c r="E208" s="117"/>
    </row>
    <row r="209" spans="5:5" ht="14.25" customHeight="1">
      <c r="E209" s="117"/>
    </row>
    <row r="210" spans="5:5" ht="14.25" customHeight="1">
      <c r="E210" s="117"/>
    </row>
    <row r="211" spans="5:5" ht="14.25" customHeight="1">
      <c r="E211" s="117"/>
    </row>
    <row r="212" spans="5:5" ht="14.25" customHeight="1">
      <c r="E212" s="117"/>
    </row>
    <row r="213" spans="5:5" ht="14.25" customHeight="1">
      <c r="E213" s="117"/>
    </row>
    <row r="214" spans="5:5" ht="14.25" customHeight="1">
      <c r="E214" s="117"/>
    </row>
    <row r="215" spans="5:5" ht="14.25" customHeight="1">
      <c r="E215" s="117"/>
    </row>
    <row r="216" spans="5:5" ht="14.25" customHeight="1">
      <c r="E216" s="117"/>
    </row>
    <row r="217" spans="5:5" ht="14.25" customHeight="1">
      <c r="E217" s="117"/>
    </row>
    <row r="218" spans="5:5" ht="14.25" customHeight="1">
      <c r="E218" s="117"/>
    </row>
    <row r="219" spans="5:5" ht="14.25" customHeight="1">
      <c r="E219" s="117"/>
    </row>
    <row r="220" spans="5:5" ht="14.25" customHeight="1">
      <c r="E220" s="117"/>
    </row>
    <row r="221" spans="5:5" ht="14.25" customHeight="1">
      <c r="E221" s="117"/>
    </row>
    <row r="222" spans="5:5" ht="14.25" customHeight="1">
      <c r="E222" s="117"/>
    </row>
    <row r="223" spans="5:5" ht="14.25" customHeight="1">
      <c r="E223" s="117"/>
    </row>
    <row r="224" spans="5:5" ht="14.25" customHeight="1">
      <c r="E224" s="117"/>
    </row>
    <row r="225" spans="5:5" ht="14.25" customHeight="1">
      <c r="E225" s="117"/>
    </row>
    <row r="226" spans="5:5" ht="14.25" customHeight="1">
      <c r="E226" s="117"/>
    </row>
    <row r="227" spans="5:5" ht="14.25" customHeight="1">
      <c r="E227" s="117"/>
    </row>
    <row r="228" spans="5:5" ht="14.25" customHeight="1">
      <c r="E228" s="117"/>
    </row>
    <row r="229" spans="5:5" ht="14.25" customHeight="1">
      <c r="E229" s="117"/>
    </row>
    <row r="230" spans="5:5" ht="14.25" customHeight="1">
      <c r="E230" s="117"/>
    </row>
    <row r="231" spans="5:5" ht="14.25" customHeight="1">
      <c r="E231" s="117"/>
    </row>
    <row r="232" spans="5:5" ht="14.25" customHeight="1">
      <c r="E232" s="117"/>
    </row>
    <row r="233" spans="5:5" ht="14.25" customHeight="1">
      <c r="E233" s="117"/>
    </row>
    <row r="234" spans="5:5" ht="14.25" customHeight="1">
      <c r="E234" s="117"/>
    </row>
    <row r="235" spans="5:5" ht="14.25" customHeight="1">
      <c r="E235" s="117"/>
    </row>
    <row r="236" spans="5:5" ht="14.25" customHeight="1">
      <c r="E236" s="117"/>
    </row>
    <row r="237" spans="5:5" ht="14.25" customHeight="1">
      <c r="E237" s="117"/>
    </row>
    <row r="238" spans="5:5" ht="14.25" customHeight="1">
      <c r="E238" s="117"/>
    </row>
    <row r="239" spans="5:5" ht="14.25" customHeight="1">
      <c r="E239" s="117"/>
    </row>
    <row r="240" spans="5:5" ht="14.25" customHeight="1">
      <c r="E240" s="117"/>
    </row>
    <row r="241" spans="5:5" ht="14.25" customHeight="1">
      <c r="E241" s="117"/>
    </row>
    <row r="242" spans="5:5" ht="14.25" customHeight="1">
      <c r="E242" s="117"/>
    </row>
    <row r="243" spans="5:5" ht="14.25" customHeight="1">
      <c r="E243" s="117"/>
    </row>
    <row r="244" spans="5:5" ht="14.25" customHeight="1">
      <c r="E244" s="117"/>
    </row>
    <row r="245" spans="5:5" ht="14.25" customHeight="1">
      <c r="E245" s="117"/>
    </row>
    <row r="246" spans="5:5" ht="14.25" customHeight="1">
      <c r="E246" s="117"/>
    </row>
    <row r="247" spans="5:5" ht="14.25" customHeight="1">
      <c r="E247" s="117"/>
    </row>
    <row r="248" spans="5:5" ht="14.25" customHeight="1">
      <c r="E248" s="117"/>
    </row>
    <row r="249" spans="5:5" ht="14.25" customHeight="1">
      <c r="E249" s="117"/>
    </row>
    <row r="250" spans="5:5" ht="14.25" customHeight="1">
      <c r="E250" s="117"/>
    </row>
    <row r="251" spans="5:5" ht="14.25" customHeight="1">
      <c r="E251" s="117"/>
    </row>
    <row r="252" spans="5:5" ht="14.25" customHeight="1">
      <c r="E252" s="117"/>
    </row>
    <row r="253" spans="5:5" ht="14.25" customHeight="1">
      <c r="E253" s="117"/>
    </row>
    <row r="254" spans="5:5" ht="14.25" customHeight="1">
      <c r="E254" s="117"/>
    </row>
    <row r="255" spans="5:5" ht="14.25" customHeight="1">
      <c r="E255" s="117"/>
    </row>
    <row r="256" spans="5:5" ht="14.25" customHeight="1">
      <c r="E256" s="117"/>
    </row>
    <row r="257" spans="5:5" ht="14.25" customHeight="1">
      <c r="E257" s="117"/>
    </row>
    <row r="258" spans="5:5" ht="14.25" customHeight="1">
      <c r="E258" s="117"/>
    </row>
    <row r="259" spans="5:5" ht="14.25" customHeight="1">
      <c r="E259" s="117"/>
    </row>
    <row r="260" spans="5:5" ht="14.25" customHeight="1">
      <c r="E260" s="117"/>
    </row>
    <row r="261" spans="5:5" ht="14.25" customHeight="1">
      <c r="E261" s="117"/>
    </row>
    <row r="262" spans="5:5" ht="14.25" customHeight="1">
      <c r="E262" s="117"/>
    </row>
    <row r="263" spans="5:5" ht="14.25" customHeight="1">
      <c r="E263" s="117"/>
    </row>
    <row r="264" spans="5:5" ht="14.25" customHeight="1">
      <c r="E264" s="117"/>
    </row>
    <row r="265" spans="5:5" ht="14.25" customHeight="1">
      <c r="E265" s="117"/>
    </row>
    <row r="266" spans="5:5" ht="14.25" customHeight="1">
      <c r="E266" s="117"/>
    </row>
    <row r="267" spans="5:5" ht="14.25" customHeight="1">
      <c r="E267" s="117"/>
    </row>
    <row r="268" spans="5:5" ht="14.25" customHeight="1">
      <c r="E268" s="117"/>
    </row>
    <row r="269" spans="5:5" ht="14.25" customHeight="1">
      <c r="E269" s="117"/>
    </row>
    <row r="270" spans="5:5" ht="14.25" customHeight="1">
      <c r="E270" s="117"/>
    </row>
    <row r="271" spans="5:5" ht="14.25" customHeight="1">
      <c r="E271" s="117"/>
    </row>
    <row r="272" spans="5:5" ht="14.25" customHeight="1">
      <c r="E272" s="117"/>
    </row>
    <row r="273" spans="5:5" ht="14.25" customHeight="1">
      <c r="E273" s="117"/>
    </row>
    <row r="274" spans="5:5" ht="14.25" customHeight="1">
      <c r="E274" s="117"/>
    </row>
    <row r="275" spans="5:5" ht="14.25" customHeight="1">
      <c r="E275" s="117"/>
    </row>
    <row r="276" spans="5:5" ht="14.25" customHeight="1">
      <c r="E276" s="117"/>
    </row>
    <row r="277" spans="5:5" ht="14.25" customHeight="1">
      <c r="E277" s="117"/>
    </row>
    <row r="278" spans="5:5" ht="14.25" customHeight="1">
      <c r="E278" s="117"/>
    </row>
    <row r="279" spans="5:5" ht="14.25" customHeight="1">
      <c r="E279" s="117"/>
    </row>
    <row r="280" spans="5:5" ht="14.25" customHeight="1">
      <c r="E280" s="117"/>
    </row>
    <row r="281" spans="5:5" ht="14.25" customHeight="1">
      <c r="E281" s="117"/>
    </row>
    <row r="282" spans="5:5" ht="14.25" customHeight="1">
      <c r="E282" s="117"/>
    </row>
    <row r="283" spans="5:5" ht="14.25" customHeight="1">
      <c r="E283" s="117"/>
    </row>
    <row r="284" spans="5:5" ht="14.25" customHeight="1">
      <c r="E284" s="117"/>
    </row>
    <row r="285" spans="5:5" ht="14.25" customHeight="1">
      <c r="E285" s="117"/>
    </row>
    <row r="286" spans="5:5" ht="14.25" customHeight="1">
      <c r="E286" s="117"/>
    </row>
    <row r="287" spans="5:5" ht="14.25" customHeight="1">
      <c r="E287" s="117"/>
    </row>
    <row r="288" spans="5:5" ht="14.25" customHeight="1">
      <c r="E288" s="117"/>
    </row>
    <row r="289" spans="5:5" ht="14.25" customHeight="1">
      <c r="E289" s="117"/>
    </row>
    <row r="290" spans="5:5" ht="14.25" customHeight="1">
      <c r="E290" s="117"/>
    </row>
    <row r="291" spans="5:5" ht="14.25" customHeight="1">
      <c r="E291" s="117"/>
    </row>
    <row r="292" spans="5:5" ht="14.25" customHeight="1">
      <c r="E292" s="117"/>
    </row>
    <row r="293" spans="5:5" ht="14.25" customHeight="1">
      <c r="E293" s="117"/>
    </row>
    <row r="294" spans="5:5" ht="14.25" customHeight="1">
      <c r="E294" s="117"/>
    </row>
    <row r="295" spans="5:5" ht="14.25" customHeight="1">
      <c r="E295" s="117"/>
    </row>
    <row r="296" spans="5:5" ht="14.25" customHeight="1">
      <c r="E296" s="117"/>
    </row>
    <row r="297" spans="5:5" ht="14.25" customHeight="1">
      <c r="E297" s="117"/>
    </row>
    <row r="298" spans="5:5" ht="14.25" customHeight="1">
      <c r="E298" s="117"/>
    </row>
    <row r="299" spans="5:5" ht="14.25" customHeight="1">
      <c r="E299" s="117"/>
    </row>
    <row r="300" spans="5:5" ht="14.25" customHeight="1">
      <c r="E300" s="117"/>
    </row>
    <row r="301" spans="5:5" ht="14.25" customHeight="1">
      <c r="E301" s="117"/>
    </row>
    <row r="302" spans="5:5" ht="14.25" customHeight="1">
      <c r="E302" s="117"/>
    </row>
    <row r="303" spans="5:5" ht="14.25" customHeight="1">
      <c r="E303" s="117"/>
    </row>
    <row r="304" spans="5:5" ht="14.25" customHeight="1">
      <c r="E304" s="117"/>
    </row>
    <row r="305" spans="5:5" ht="14.25" customHeight="1">
      <c r="E305" s="117"/>
    </row>
    <row r="306" spans="5:5" ht="14.25" customHeight="1">
      <c r="E306" s="117"/>
    </row>
    <row r="307" spans="5:5" ht="14.25" customHeight="1">
      <c r="E307" s="117"/>
    </row>
    <row r="308" spans="5:5" ht="14.25" customHeight="1">
      <c r="E308" s="117"/>
    </row>
    <row r="309" spans="5:5" ht="14.25" customHeight="1">
      <c r="E309" s="117"/>
    </row>
    <row r="310" spans="5:5" ht="14.25" customHeight="1">
      <c r="E310" s="117"/>
    </row>
    <row r="311" spans="5:5" ht="14.25" customHeight="1">
      <c r="E311" s="117"/>
    </row>
    <row r="312" spans="5:5" ht="14.25" customHeight="1">
      <c r="E312" s="117"/>
    </row>
    <row r="313" spans="5:5" ht="14.25" customHeight="1">
      <c r="E313" s="117"/>
    </row>
    <row r="314" spans="5:5" ht="14.25" customHeight="1">
      <c r="E314" s="117"/>
    </row>
    <row r="315" spans="5:5" ht="14.25" customHeight="1">
      <c r="E315" s="117"/>
    </row>
    <row r="316" spans="5:5" ht="14.25" customHeight="1">
      <c r="E316" s="117"/>
    </row>
    <row r="317" spans="5:5" ht="14.25" customHeight="1">
      <c r="E317" s="117"/>
    </row>
    <row r="318" spans="5:5" ht="14.25" customHeight="1">
      <c r="E318" s="117"/>
    </row>
    <row r="319" spans="5:5" ht="14.25" customHeight="1">
      <c r="E319" s="117"/>
    </row>
    <row r="320" spans="5:5" ht="14.25" customHeight="1">
      <c r="E320" s="117"/>
    </row>
    <row r="321" spans="5:5" ht="14.25" customHeight="1">
      <c r="E321" s="117"/>
    </row>
    <row r="322" spans="5:5" ht="14.25" customHeight="1">
      <c r="E322" s="117"/>
    </row>
    <row r="323" spans="5:5" ht="14.25" customHeight="1">
      <c r="E323" s="117"/>
    </row>
    <row r="324" spans="5:5" ht="14.25" customHeight="1">
      <c r="E324" s="117"/>
    </row>
    <row r="325" spans="5:5" ht="14.25" customHeight="1">
      <c r="E325" s="117"/>
    </row>
    <row r="326" spans="5:5" ht="14.25" customHeight="1">
      <c r="E326" s="117"/>
    </row>
    <row r="327" spans="5:5" ht="14.25" customHeight="1">
      <c r="E327" s="117"/>
    </row>
    <row r="328" spans="5:5" ht="14.25" customHeight="1">
      <c r="E328" s="117"/>
    </row>
    <row r="329" spans="5:5" ht="14.25" customHeight="1">
      <c r="E329" s="117"/>
    </row>
    <row r="330" spans="5:5" ht="14.25" customHeight="1">
      <c r="E330" s="117"/>
    </row>
    <row r="331" spans="5:5" ht="14.25" customHeight="1">
      <c r="E331" s="117"/>
    </row>
    <row r="332" spans="5:5" ht="14.25" customHeight="1">
      <c r="E332" s="117"/>
    </row>
    <row r="333" spans="5:5" ht="14.25" customHeight="1">
      <c r="E333" s="117"/>
    </row>
    <row r="334" spans="5:5" ht="14.25" customHeight="1">
      <c r="E334" s="117"/>
    </row>
    <row r="335" spans="5:5" ht="14.25" customHeight="1">
      <c r="E335" s="117"/>
    </row>
    <row r="336" spans="5:5" ht="14.25" customHeight="1">
      <c r="E336" s="117"/>
    </row>
    <row r="337" spans="5:5" ht="14.25" customHeight="1">
      <c r="E337" s="117"/>
    </row>
    <row r="338" spans="5:5" ht="14.25" customHeight="1">
      <c r="E338" s="117"/>
    </row>
    <row r="339" spans="5:5" ht="14.25" customHeight="1">
      <c r="E339" s="117"/>
    </row>
    <row r="340" spans="5:5" ht="14.25" customHeight="1">
      <c r="E340" s="117"/>
    </row>
    <row r="341" spans="5:5" ht="14.25" customHeight="1">
      <c r="E341" s="117"/>
    </row>
    <row r="342" spans="5:5" ht="14.25" customHeight="1">
      <c r="E342" s="117"/>
    </row>
    <row r="343" spans="5:5" ht="14.25" customHeight="1">
      <c r="E343" s="117"/>
    </row>
    <row r="344" spans="5:5" ht="14.25" customHeight="1">
      <c r="E344" s="117"/>
    </row>
    <row r="345" spans="5:5" ht="14.25" customHeight="1">
      <c r="E345" s="117"/>
    </row>
    <row r="346" spans="5:5" ht="14.25" customHeight="1">
      <c r="E346" s="117"/>
    </row>
    <row r="347" spans="5:5" ht="14.25" customHeight="1">
      <c r="E347" s="117"/>
    </row>
    <row r="348" spans="5:5" ht="14.25" customHeight="1">
      <c r="E348" s="117"/>
    </row>
    <row r="349" spans="5:5" ht="14.25" customHeight="1">
      <c r="E349" s="117"/>
    </row>
    <row r="350" spans="5:5" ht="14.25" customHeight="1">
      <c r="E350" s="117"/>
    </row>
    <row r="351" spans="5:5" ht="14.25" customHeight="1">
      <c r="E351" s="117"/>
    </row>
    <row r="352" spans="5:5" ht="14.25" customHeight="1">
      <c r="E352" s="117"/>
    </row>
    <row r="353" spans="5:5" ht="14.25" customHeight="1">
      <c r="E353" s="117"/>
    </row>
    <row r="354" spans="5:5" ht="14.25" customHeight="1">
      <c r="E354" s="117"/>
    </row>
    <row r="355" spans="5:5" ht="14.25" customHeight="1">
      <c r="E355" s="117"/>
    </row>
    <row r="356" spans="5:5" ht="14.25" customHeight="1">
      <c r="E356" s="117"/>
    </row>
    <row r="357" spans="5:5" ht="14.25" customHeight="1">
      <c r="E357" s="117"/>
    </row>
    <row r="358" spans="5:5" ht="14.25" customHeight="1">
      <c r="E358" s="117"/>
    </row>
    <row r="359" spans="5:5" ht="14.25" customHeight="1">
      <c r="E359" s="117"/>
    </row>
    <row r="360" spans="5:5" ht="14.25" customHeight="1">
      <c r="E360" s="117"/>
    </row>
    <row r="361" spans="5:5" ht="14.25" customHeight="1">
      <c r="E361" s="117"/>
    </row>
    <row r="362" spans="5:5" ht="14.25" customHeight="1">
      <c r="E362" s="117"/>
    </row>
    <row r="363" spans="5:5" ht="14.25" customHeight="1">
      <c r="E363" s="117"/>
    </row>
    <row r="364" spans="5:5" ht="14.25" customHeight="1">
      <c r="E364" s="117"/>
    </row>
    <row r="365" spans="5:5" ht="14.25" customHeight="1">
      <c r="E365" s="117"/>
    </row>
    <row r="366" spans="5:5" ht="14.25" customHeight="1">
      <c r="E366" s="117"/>
    </row>
    <row r="367" spans="5:5" ht="14.25" customHeight="1">
      <c r="E367" s="117"/>
    </row>
    <row r="368" spans="5:5" ht="14.25" customHeight="1">
      <c r="E368" s="117"/>
    </row>
    <row r="369" spans="5:5" ht="14.25" customHeight="1">
      <c r="E369" s="117"/>
    </row>
    <row r="370" spans="5:5" ht="14.25" customHeight="1">
      <c r="E370" s="117"/>
    </row>
    <row r="371" spans="5:5" ht="14.25" customHeight="1">
      <c r="E371" s="117"/>
    </row>
    <row r="372" spans="5:5" ht="14.25" customHeight="1">
      <c r="E372" s="117"/>
    </row>
    <row r="373" spans="5:5" ht="14.25" customHeight="1">
      <c r="E373" s="117"/>
    </row>
    <row r="374" spans="5:5" ht="14.25" customHeight="1">
      <c r="E374" s="117"/>
    </row>
    <row r="375" spans="5:5" ht="14.25" customHeight="1">
      <c r="E375" s="117"/>
    </row>
    <row r="376" spans="5:5" ht="14.25" customHeight="1">
      <c r="E376" s="117"/>
    </row>
    <row r="377" spans="5:5" ht="14.25" customHeight="1">
      <c r="E377" s="117"/>
    </row>
    <row r="378" spans="5:5" ht="14.25" customHeight="1">
      <c r="E378" s="117"/>
    </row>
    <row r="379" spans="5:5" ht="14.25" customHeight="1">
      <c r="E379" s="117"/>
    </row>
    <row r="380" spans="5:5" ht="14.25" customHeight="1">
      <c r="E380" s="117"/>
    </row>
    <row r="381" spans="5:5" ht="14.25" customHeight="1">
      <c r="E381" s="117"/>
    </row>
    <row r="382" spans="5:5" ht="14.25" customHeight="1">
      <c r="E382" s="117"/>
    </row>
    <row r="383" spans="5:5" ht="14.25" customHeight="1">
      <c r="E383" s="117"/>
    </row>
    <row r="384" spans="5:5" ht="14.25" customHeight="1">
      <c r="E384" s="117"/>
    </row>
    <row r="385" spans="5:5" ht="14.25" customHeight="1">
      <c r="E385" s="117"/>
    </row>
    <row r="386" spans="5:5" ht="14.25" customHeight="1">
      <c r="E386" s="117"/>
    </row>
    <row r="387" spans="5:5" ht="14.25" customHeight="1">
      <c r="E387" s="117"/>
    </row>
    <row r="388" spans="5:5" ht="14.25" customHeight="1">
      <c r="E388" s="117"/>
    </row>
    <row r="389" spans="5:5" ht="14.25" customHeight="1">
      <c r="E389" s="117"/>
    </row>
    <row r="390" spans="5:5" ht="14.25" customHeight="1">
      <c r="E390" s="117"/>
    </row>
    <row r="391" spans="5:5" ht="14.25" customHeight="1">
      <c r="E391" s="117"/>
    </row>
    <row r="392" spans="5:5" ht="14.25" customHeight="1">
      <c r="E392" s="117"/>
    </row>
    <row r="393" spans="5:5" ht="14.25" customHeight="1">
      <c r="E393" s="117"/>
    </row>
    <row r="394" spans="5:5" ht="14.25" customHeight="1">
      <c r="E394" s="117"/>
    </row>
    <row r="395" spans="5:5" ht="14.25" customHeight="1">
      <c r="E395" s="117"/>
    </row>
    <row r="396" spans="5:5" ht="14.25" customHeight="1">
      <c r="E396" s="117"/>
    </row>
    <row r="397" spans="5:5" ht="14.25" customHeight="1">
      <c r="E397" s="117"/>
    </row>
    <row r="398" spans="5:5" ht="14.25" customHeight="1">
      <c r="E398" s="117"/>
    </row>
    <row r="399" spans="5:5" ht="14.25" customHeight="1">
      <c r="E399" s="117"/>
    </row>
    <row r="400" spans="5:5" ht="14.25" customHeight="1">
      <c r="E400" s="117"/>
    </row>
    <row r="401" spans="5:5" ht="14.25" customHeight="1">
      <c r="E401" s="117"/>
    </row>
    <row r="402" spans="5:5" ht="14.25" customHeight="1">
      <c r="E402" s="117"/>
    </row>
    <row r="403" spans="5:5" ht="14.25" customHeight="1">
      <c r="E403" s="117"/>
    </row>
    <row r="404" spans="5:5" ht="14.25" customHeight="1">
      <c r="E404" s="117"/>
    </row>
    <row r="405" spans="5:5" ht="14.25" customHeight="1">
      <c r="E405" s="117"/>
    </row>
    <row r="406" spans="5:5" ht="14.25" customHeight="1">
      <c r="E406" s="117"/>
    </row>
    <row r="407" spans="5:5" ht="14.25" customHeight="1">
      <c r="E407" s="117"/>
    </row>
    <row r="408" spans="5:5" ht="14.25" customHeight="1">
      <c r="E408" s="117"/>
    </row>
    <row r="409" spans="5:5" ht="14.25" customHeight="1">
      <c r="E409" s="117"/>
    </row>
    <row r="410" spans="5:5" ht="14.25" customHeight="1">
      <c r="E410" s="117"/>
    </row>
    <row r="411" spans="5:5" ht="14.25" customHeight="1">
      <c r="E411" s="117"/>
    </row>
    <row r="412" spans="5:5" ht="14.25" customHeight="1">
      <c r="E412" s="117"/>
    </row>
    <row r="413" spans="5:5" ht="14.25" customHeight="1">
      <c r="E413" s="117"/>
    </row>
    <row r="414" spans="5:5" ht="14.25" customHeight="1">
      <c r="E414" s="117"/>
    </row>
    <row r="415" spans="5:5" ht="14.25" customHeight="1">
      <c r="E415" s="117"/>
    </row>
    <row r="416" spans="5:5" ht="14.25" customHeight="1">
      <c r="E416" s="117"/>
    </row>
    <row r="417" spans="5:5" ht="14.25" customHeight="1">
      <c r="E417" s="117"/>
    </row>
    <row r="418" spans="5:5" ht="14.25" customHeight="1">
      <c r="E418" s="117"/>
    </row>
    <row r="419" spans="5:5" ht="14.25" customHeight="1">
      <c r="E419" s="117"/>
    </row>
    <row r="420" spans="5:5" ht="14.25" customHeight="1">
      <c r="E420" s="117"/>
    </row>
    <row r="421" spans="5:5" ht="14.25" customHeight="1">
      <c r="E421" s="117"/>
    </row>
    <row r="422" spans="5:5" ht="14.25" customHeight="1">
      <c r="E422" s="117"/>
    </row>
    <row r="423" spans="5:5" ht="14.25" customHeight="1">
      <c r="E423" s="117"/>
    </row>
    <row r="424" spans="5:5" ht="14.25" customHeight="1">
      <c r="E424" s="117"/>
    </row>
    <row r="425" spans="5:5" ht="14.25" customHeight="1">
      <c r="E425" s="117"/>
    </row>
    <row r="426" spans="5:5" ht="14.25" customHeight="1">
      <c r="E426" s="117"/>
    </row>
    <row r="427" spans="5:5" ht="14.25" customHeight="1">
      <c r="E427" s="117"/>
    </row>
    <row r="428" spans="5:5" ht="14.25" customHeight="1">
      <c r="E428" s="117"/>
    </row>
    <row r="429" spans="5:5" ht="14.25" customHeight="1">
      <c r="E429" s="117"/>
    </row>
    <row r="430" spans="5:5" ht="14.25" customHeight="1">
      <c r="E430" s="117"/>
    </row>
    <row r="431" spans="5:5" ht="14.25" customHeight="1">
      <c r="E431" s="117"/>
    </row>
    <row r="432" spans="5:5" ht="14.25" customHeight="1">
      <c r="E432" s="117"/>
    </row>
    <row r="433" spans="5:5" ht="14.25" customHeight="1">
      <c r="E433" s="117"/>
    </row>
    <row r="434" spans="5:5" ht="14.25" customHeight="1">
      <c r="E434" s="117"/>
    </row>
    <row r="435" spans="5:5" ht="14.25" customHeight="1">
      <c r="E435" s="117"/>
    </row>
    <row r="436" spans="5:5" ht="14.25" customHeight="1">
      <c r="E436" s="117"/>
    </row>
    <row r="437" spans="5:5" ht="14.25" customHeight="1">
      <c r="E437" s="117"/>
    </row>
    <row r="438" spans="5:5" ht="14.25" customHeight="1">
      <c r="E438" s="117"/>
    </row>
    <row r="439" spans="5:5" ht="14.25" customHeight="1">
      <c r="E439" s="117"/>
    </row>
    <row r="440" spans="5:5" ht="14.25" customHeight="1">
      <c r="E440" s="117"/>
    </row>
    <row r="441" spans="5:5" ht="14.25" customHeight="1">
      <c r="E441" s="117"/>
    </row>
    <row r="442" spans="5:5" ht="14.25" customHeight="1">
      <c r="E442" s="117"/>
    </row>
    <row r="443" spans="5:5" ht="14.25" customHeight="1">
      <c r="E443" s="117"/>
    </row>
    <row r="444" spans="5:5" ht="14.25" customHeight="1">
      <c r="E444" s="117"/>
    </row>
    <row r="445" spans="5:5" ht="14.25" customHeight="1">
      <c r="E445" s="117"/>
    </row>
    <row r="446" spans="5:5" ht="14.25" customHeight="1">
      <c r="E446" s="117"/>
    </row>
    <row r="447" spans="5:5" ht="14.25" customHeight="1">
      <c r="E447" s="117"/>
    </row>
    <row r="448" spans="5:5" ht="14.25" customHeight="1">
      <c r="E448" s="117"/>
    </row>
    <row r="449" spans="5:5" ht="14.25" customHeight="1">
      <c r="E449" s="117"/>
    </row>
    <row r="450" spans="5:5" ht="14.25" customHeight="1">
      <c r="E450" s="117"/>
    </row>
    <row r="451" spans="5:5" ht="14.25" customHeight="1">
      <c r="E451" s="117"/>
    </row>
    <row r="452" spans="5:5" ht="14.25" customHeight="1">
      <c r="E452" s="117"/>
    </row>
    <row r="453" spans="5:5" ht="14.25" customHeight="1">
      <c r="E453" s="117"/>
    </row>
    <row r="454" spans="5:5" ht="14.25" customHeight="1">
      <c r="E454" s="117"/>
    </row>
    <row r="455" spans="5:5" ht="14.25" customHeight="1">
      <c r="E455" s="117"/>
    </row>
    <row r="456" spans="5:5" ht="14.25" customHeight="1">
      <c r="E456" s="117"/>
    </row>
    <row r="457" spans="5:5" ht="14.25" customHeight="1">
      <c r="E457" s="117"/>
    </row>
    <row r="458" spans="5:5" ht="14.25" customHeight="1">
      <c r="E458" s="117"/>
    </row>
    <row r="459" spans="5:5" ht="14.25" customHeight="1">
      <c r="E459" s="117"/>
    </row>
    <row r="460" spans="5:5" ht="14.25" customHeight="1">
      <c r="E460" s="117"/>
    </row>
    <row r="461" spans="5:5" ht="14.25" customHeight="1">
      <c r="E461" s="117"/>
    </row>
    <row r="462" spans="5:5" ht="14.25" customHeight="1">
      <c r="E462" s="117"/>
    </row>
    <row r="463" spans="5:5" ht="14.25" customHeight="1">
      <c r="E463" s="117"/>
    </row>
    <row r="464" spans="5:5" ht="14.25" customHeight="1">
      <c r="E464" s="117"/>
    </row>
    <row r="465" spans="5:5" ht="14.25" customHeight="1">
      <c r="E465" s="117"/>
    </row>
    <row r="466" spans="5:5" ht="14.25" customHeight="1">
      <c r="E466" s="117"/>
    </row>
    <row r="467" spans="5:5" ht="14.25" customHeight="1">
      <c r="E467" s="117"/>
    </row>
    <row r="468" spans="5:5" ht="14.25" customHeight="1">
      <c r="E468" s="117"/>
    </row>
    <row r="469" spans="5:5" ht="14.25" customHeight="1">
      <c r="E469" s="117"/>
    </row>
    <row r="470" spans="5:5" ht="14.25" customHeight="1">
      <c r="E470" s="117"/>
    </row>
    <row r="471" spans="5:5" ht="14.25" customHeight="1">
      <c r="E471" s="117"/>
    </row>
    <row r="472" spans="5:5" ht="14.25" customHeight="1">
      <c r="E472" s="117"/>
    </row>
    <row r="473" spans="5:5" ht="14.25" customHeight="1">
      <c r="E473" s="117"/>
    </row>
    <row r="474" spans="5:5" ht="14.25" customHeight="1">
      <c r="E474" s="117"/>
    </row>
    <row r="475" spans="5:5" ht="14.25" customHeight="1">
      <c r="E475" s="117"/>
    </row>
    <row r="476" spans="5:5" ht="14.25" customHeight="1">
      <c r="E476" s="117"/>
    </row>
    <row r="477" spans="5:5" ht="14.25" customHeight="1">
      <c r="E477" s="117"/>
    </row>
    <row r="478" spans="5:5" ht="14.25" customHeight="1">
      <c r="E478" s="117"/>
    </row>
    <row r="479" spans="5:5" ht="14.25" customHeight="1">
      <c r="E479" s="117"/>
    </row>
    <row r="480" spans="5:5" ht="14.25" customHeight="1">
      <c r="E480" s="117"/>
    </row>
    <row r="481" spans="5:5" ht="14.25" customHeight="1">
      <c r="E481" s="117"/>
    </row>
    <row r="482" spans="5:5" ht="14.25" customHeight="1">
      <c r="E482" s="117"/>
    </row>
    <row r="483" spans="5:5" ht="14.25" customHeight="1">
      <c r="E483" s="117"/>
    </row>
    <row r="484" spans="5:5" ht="14.25" customHeight="1">
      <c r="E484" s="117"/>
    </row>
    <row r="485" spans="5:5" ht="14.25" customHeight="1">
      <c r="E485" s="117"/>
    </row>
    <row r="486" spans="5:5" ht="14.25" customHeight="1">
      <c r="E486" s="117"/>
    </row>
    <row r="487" spans="5:5" ht="14.25" customHeight="1">
      <c r="E487" s="117"/>
    </row>
    <row r="488" spans="5:5" ht="14.25" customHeight="1">
      <c r="E488" s="117"/>
    </row>
    <row r="489" spans="5:5" ht="14.25" customHeight="1">
      <c r="E489" s="117"/>
    </row>
    <row r="490" spans="5:5" ht="14.25" customHeight="1">
      <c r="E490" s="117"/>
    </row>
    <row r="491" spans="5:5" ht="14.25" customHeight="1">
      <c r="E491" s="117"/>
    </row>
    <row r="492" spans="5:5" ht="14.25" customHeight="1">
      <c r="E492" s="117"/>
    </row>
    <row r="493" spans="5:5" ht="14.25" customHeight="1">
      <c r="E493" s="117"/>
    </row>
    <row r="494" spans="5:5" ht="14.25" customHeight="1">
      <c r="E494" s="117"/>
    </row>
    <row r="495" spans="5:5" ht="14.25" customHeight="1">
      <c r="E495" s="117"/>
    </row>
    <row r="496" spans="5:5" ht="14.25" customHeight="1">
      <c r="E496" s="117"/>
    </row>
    <row r="497" spans="5:5" ht="14.25" customHeight="1">
      <c r="E497" s="117"/>
    </row>
    <row r="498" spans="5:5" ht="14.25" customHeight="1">
      <c r="E498" s="117"/>
    </row>
    <row r="499" spans="5:5" ht="14.25" customHeight="1">
      <c r="E499" s="117"/>
    </row>
    <row r="500" spans="5:5" ht="14.25" customHeight="1">
      <c r="E500" s="117"/>
    </row>
    <row r="501" spans="5:5" ht="14.25" customHeight="1">
      <c r="E501" s="117"/>
    </row>
    <row r="502" spans="5:5" ht="14.25" customHeight="1">
      <c r="E502" s="117"/>
    </row>
    <row r="503" spans="5:5" ht="14.25" customHeight="1">
      <c r="E503" s="117"/>
    </row>
    <row r="504" spans="5:5" ht="14.25" customHeight="1">
      <c r="E504" s="117"/>
    </row>
    <row r="505" spans="5:5" ht="14.25" customHeight="1">
      <c r="E505" s="117"/>
    </row>
    <row r="506" spans="5:5" ht="14.25" customHeight="1">
      <c r="E506" s="117"/>
    </row>
    <row r="507" spans="5:5" ht="14.25" customHeight="1">
      <c r="E507" s="117"/>
    </row>
    <row r="508" spans="5:5" ht="14.25" customHeight="1">
      <c r="E508" s="117"/>
    </row>
    <row r="509" spans="5:5" ht="14.25" customHeight="1">
      <c r="E509" s="117"/>
    </row>
    <row r="510" spans="5:5" ht="14.25" customHeight="1">
      <c r="E510" s="117"/>
    </row>
    <row r="511" spans="5:5" ht="14.25" customHeight="1">
      <c r="E511" s="117"/>
    </row>
    <row r="512" spans="5:5" ht="14.25" customHeight="1">
      <c r="E512" s="117"/>
    </row>
    <row r="513" spans="5:5" ht="14.25" customHeight="1">
      <c r="E513" s="117"/>
    </row>
    <row r="514" spans="5:5" ht="14.25" customHeight="1">
      <c r="E514" s="117"/>
    </row>
    <row r="515" spans="5:5" ht="14.25" customHeight="1">
      <c r="E515" s="117"/>
    </row>
    <row r="516" spans="5:5" ht="14.25" customHeight="1">
      <c r="E516" s="117"/>
    </row>
    <row r="517" spans="5:5" ht="14.25" customHeight="1">
      <c r="E517" s="117"/>
    </row>
    <row r="518" spans="5:5" ht="14.25" customHeight="1">
      <c r="E518" s="117"/>
    </row>
    <row r="519" spans="5:5" ht="14.25" customHeight="1">
      <c r="E519" s="117"/>
    </row>
    <row r="520" spans="5:5" ht="14.25" customHeight="1">
      <c r="E520" s="117"/>
    </row>
    <row r="521" spans="5:5" ht="14.25" customHeight="1">
      <c r="E521" s="117"/>
    </row>
    <row r="522" spans="5:5" ht="14.25" customHeight="1">
      <c r="E522" s="117"/>
    </row>
    <row r="523" spans="5:5" ht="14.25" customHeight="1">
      <c r="E523" s="117"/>
    </row>
    <row r="524" spans="5:5" ht="14.25" customHeight="1">
      <c r="E524" s="117"/>
    </row>
    <row r="525" spans="5:5" ht="14.25" customHeight="1">
      <c r="E525" s="117"/>
    </row>
    <row r="526" spans="5:5" ht="14.25" customHeight="1">
      <c r="E526" s="117"/>
    </row>
    <row r="527" spans="5:5" ht="14.25" customHeight="1">
      <c r="E527" s="117"/>
    </row>
    <row r="528" spans="5:5" ht="14.25" customHeight="1">
      <c r="E528" s="117"/>
    </row>
    <row r="529" spans="5:5" ht="14.25" customHeight="1">
      <c r="E529" s="117"/>
    </row>
    <row r="530" spans="5:5" ht="14.25" customHeight="1">
      <c r="E530" s="117"/>
    </row>
    <row r="531" spans="5:5" ht="14.25" customHeight="1">
      <c r="E531" s="117"/>
    </row>
    <row r="532" spans="5:5" ht="14.25" customHeight="1">
      <c r="E532" s="117"/>
    </row>
    <row r="533" spans="5:5" ht="14.25" customHeight="1">
      <c r="E533" s="117"/>
    </row>
    <row r="534" spans="5:5" ht="14.25" customHeight="1">
      <c r="E534" s="117"/>
    </row>
    <row r="535" spans="5:5" ht="14.25" customHeight="1">
      <c r="E535" s="117"/>
    </row>
    <row r="536" spans="5:5" ht="14.25" customHeight="1">
      <c r="E536" s="117"/>
    </row>
    <row r="537" spans="5:5" ht="14.25" customHeight="1">
      <c r="E537" s="117"/>
    </row>
    <row r="538" spans="5:5" ht="14.25" customHeight="1">
      <c r="E538" s="117"/>
    </row>
    <row r="539" spans="5:5" ht="14.25" customHeight="1">
      <c r="E539" s="117"/>
    </row>
    <row r="540" spans="5:5" ht="14.25" customHeight="1">
      <c r="E540" s="117"/>
    </row>
    <row r="541" spans="5:5" ht="14.25" customHeight="1">
      <c r="E541" s="117"/>
    </row>
    <row r="542" spans="5:5" ht="14.25" customHeight="1">
      <c r="E542" s="117"/>
    </row>
    <row r="543" spans="5:5" ht="14.25" customHeight="1">
      <c r="E543" s="117"/>
    </row>
    <row r="544" spans="5:5" ht="14.25" customHeight="1">
      <c r="E544" s="117"/>
    </row>
    <row r="545" spans="5:5" ht="14.25" customHeight="1">
      <c r="E545" s="117"/>
    </row>
    <row r="546" spans="5:5" ht="14.25" customHeight="1">
      <c r="E546" s="117"/>
    </row>
    <row r="547" spans="5:5" ht="14.25" customHeight="1">
      <c r="E547" s="117"/>
    </row>
    <row r="548" spans="5:5" ht="14.25" customHeight="1">
      <c r="E548" s="117"/>
    </row>
    <row r="549" spans="5:5" ht="14.25" customHeight="1">
      <c r="E549" s="117"/>
    </row>
    <row r="550" spans="5:5" ht="14.25" customHeight="1">
      <c r="E550" s="117"/>
    </row>
    <row r="551" spans="5:5" ht="14.25" customHeight="1">
      <c r="E551" s="117"/>
    </row>
    <row r="552" spans="5:5" ht="14.25" customHeight="1">
      <c r="E552" s="117"/>
    </row>
    <row r="553" spans="5:5" ht="14.25" customHeight="1">
      <c r="E553" s="117"/>
    </row>
    <row r="554" spans="5:5" ht="14.25" customHeight="1">
      <c r="E554" s="117"/>
    </row>
    <row r="555" spans="5:5" ht="14.25" customHeight="1">
      <c r="E555" s="117"/>
    </row>
    <row r="556" spans="5:5" ht="14.25" customHeight="1">
      <c r="E556" s="117"/>
    </row>
    <row r="557" spans="5:5" ht="14.25" customHeight="1">
      <c r="E557" s="117"/>
    </row>
    <row r="558" spans="5:5" ht="14.25" customHeight="1">
      <c r="E558" s="117"/>
    </row>
    <row r="559" spans="5:5" ht="14.25" customHeight="1">
      <c r="E559" s="117"/>
    </row>
    <row r="560" spans="5:5" ht="14.25" customHeight="1">
      <c r="E560" s="117"/>
    </row>
    <row r="561" spans="5:5" ht="14.25" customHeight="1">
      <c r="E561" s="117"/>
    </row>
    <row r="562" spans="5:5" ht="14.25" customHeight="1">
      <c r="E562" s="117"/>
    </row>
    <row r="563" spans="5:5" ht="14.25" customHeight="1">
      <c r="E563" s="117"/>
    </row>
    <row r="564" spans="5:5" ht="14.25" customHeight="1">
      <c r="E564" s="117"/>
    </row>
    <row r="565" spans="5:5" ht="14.25" customHeight="1">
      <c r="E565" s="117"/>
    </row>
    <row r="566" spans="5:5" ht="14.25" customHeight="1">
      <c r="E566" s="117"/>
    </row>
    <row r="567" spans="5:5" ht="14.25" customHeight="1">
      <c r="E567" s="117"/>
    </row>
    <row r="568" spans="5:5" ht="14.25" customHeight="1">
      <c r="E568" s="117"/>
    </row>
    <row r="569" spans="5:5" ht="14.25" customHeight="1">
      <c r="E569" s="117"/>
    </row>
    <row r="570" spans="5:5" ht="14.25" customHeight="1">
      <c r="E570" s="117"/>
    </row>
    <row r="571" spans="5:5" ht="14.25" customHeight="1">
      <c r="E571" s="117"/>
    </row>
    <row r="572" spans="5:5" ht="14.25" customHeight="1">
      <c r="E572" s="117"/>
    </row>
    <row r="573" spans="5:5" ht="14.25" customHeight="1">
      <c r="E573" s="117"/>
    </row>
    <row r="574" spans="5:5" ht="14.25" customHeight="1">
      <c r="E574" s="117"/>
    </row>
    <row r="575" spans="5:5" ht="14.25" customHeight="1">
      <c r="E575" s="117"/>
    </row>
    <row r="576" spans="5:5" ht="14.25" customHeight="1">
      <c r="E576" s="117"/>
    </row>
    <row r="577" spans="5:5" ht="14.25" customHeight="1">
      <c r="E577" s="117"/>
    </row>
    <row r="578" spans="5:5" ht="14.25" customHeight="1">
      <c r="E578" s="117"/>
    </row>
    <row r="579" spans="5:5" ht="14.25" customHeight="1">
      <c r="E579" s="117"/>
    </row>
    <row r="580" spans="5:5" ht="14.25" customHeight="1">
      <c r="E580" s="117"/>
    </row>
    <row r="581" spans="5:5" ht="14.25" customHeight="1">
      <c r="E581" s="117"/>
    </row>
    <row r="582" spans="5:5" ht="14.25" customHeight="1">
      <c r="E582" s="117"/>
    </row>
    <row r="583" spans="5:5" ht="14.25" customHeight="1">
      <c r="E583" s="117"/>
    </row>
    <row r="584" spans="5:5" ht="14.25" customHeight="1">
      <c r="E584" s="117"/>
    </row>
    <row r="585" spans="5:5" ht="14.25" customHeight="1">
      <c r="E585" s="117"/>
    </row>
    <row r="586" spans="5:5" ht="14.25" customHeight="1">
      <c r="E586" s="117"/>
    </row>
    <row r="587" spans="5:5" ht="14.25" customHeight="1">
      <c r="E587" s="117"/>
    </row>
    <row r="588" spans="5:5" ht="14.25" customHeight="1">
      <c r="E588" s="117"/>
    </row>
    <row r="589" spans="5:5" ht="14.25" customHeight="1">
      <c r="E589" s="117"/>
    </row>
    <row r="590" spans="5:5" ht="14.25" customHeight="1">
      <c r="E590" s="117"/>
    </row>
    <row r="591" spans="5:5" ht="14.25" customHeight="1">
      <c r="E591" s="117"/>
    </row>
    <row r="592" spans="5:5" ht="14.25" customHeight="1">
      <c r="E592" s="117"/>
    </row>
    <row r="593" spans="5:5" ht="14.25" customHeight="1">
      <c r="E593" s="117"/>
    </row>
    <row r="594" spans="5:5" ht="14.25" customHeight="1">
      <c r="E594" s="117"/>
    </row>
    <row r="595" spans="5:5" ht="14.25" customHeight="1">
      <c r="E595" s="117"/>
    </row>
    <row r="596" spans="5:5" ht="14.25" customHeight="1">
      <c r="E596" s="117"/>
    </row>
    <row r="597" spans="5:5" ht="14.25" customHeight="1">
      <c r="E597" s="117"/>
    </row>
    <row r="598" spans="5:5" ht="14.25" customHeight="1">
      <c r="E598" s="117"/>
    </row>
    <row r="599" spans="5:5" ht="14.25" customHeight="1">
      <c r="E599" s="117"/>
    </row>
    <row r="600" spans="5:5" ht="14.25" customHeight="1">
      <c r="E600" s="117"/>
    </row>
    <row r="601" spans="5:5" ht="14.25" customHeight="1">
      <c r="E601" s="117"/>
    </row>
    <row r="602" spans="5:5" ht="14.25" customHeight="1">
      <c r="E602" s="117"/>
    </row>
    <row r="603" spans="5:5" ht="14.25" customHeight="1">
      <c r="E603" s="117"/>
    </row>
    <row r="604" spans="5:5" ht="14.25" customHeight="1">
      <c r="E604" s="117"/>
    </row>
    <row r="605" spans="5:5" ht="14.25" customHeight="1">
      <c r="E605" s="117"/>
    </row>
    <row r="606" spans="5:5" ht="14.25" customHeight="1">
      <c r="E606" s="117"/>
    </row>
    <row r="607" spans="5:5" ht="14.25" customHeight="1">
      <c r="E607" s="117"/>
    </row>
    <row r="608" spans="5:5" ht="14.25" customHeight="1">
      <c r="E608" s="117"/>
    </row>
    <row r="609" spans="5:5" ht="14.25" customHeight="1">
      <c r="E609" s="117"/>
    </row>
    <row r="610" spans="5:5" ht="14.25" customHeight="1">
      <c r="E610" s="117"/>
    </row>
    <row r="611" spans="5:5" ht="14.25" customHeight="1">
      <c r="E611" s="117"/>
    </row>
    <row r="612" spans="5:5" ht="14.25" customHeight="1">
      <c r="E612" s="117"/>
    </row>
    <row r="613" spans="5:5" ht="14.25" customHeight="1">
      <c r="E613" s="117"/>
    </row>
    <row r="614" spans="5:5" ht="14.25" customHeight="1">
      <c r="E614" s="117"/>
    </row>
    <row r="615" spans="5:5" ht="14.25" customHeight="1">
      <c r="E615" s="117"/>
    </row>
    <row r="616" spans="5:5" ht="14.25" customHeight="1">
      <c r="E616" s="117"/>
    </row>
    <row r="617" spans="5:5" ht="14.25" customHeight="1">
      <c r="E617" s="117"/>
    </row>
    <row r="618" spans="5:5" ht="14.25" customHeight="1">
      <c r="E618" s="117"/>
    </row>
    <row r="619" spans="5:5" ht="14.25" customHeight="1">
      <c r="E619" s="117"/>
    </row>
    <row r="620" spans="5:5" ht="14.25" customHeight="1">
      <c r="E620" s="117"/>
    </row>
    <row r="621" spans="5:5" ht="14.25" customHeight="1">
      <c r="E621" s="117"/>
    </row>
    <row r="622" spans="5:5" ht="14.25" customHeight="1">
      <c r="E622" s="117"/>
    </row>
    <row r="623" spans="5:5" ht="14.25" customHeight="1">
      <c r="E623" s="117"/>
    </row>
    <row r="624" spans="5:5" ht="14.25" customHeight="1">
      <c r="E624" s="117"/>
    </row>
    <row r="625" spans="5:5" ht="14.25" customHeight="1">
      <c r="E625" s="117"/>
    </row>
    <row r="626" spans="5:5" ht="14.25" customHeight="1">
      <c r="E626" s="117"/>
    </row>
    <row r="627" spans="5:5" ht="14.25" customHeight="1">
      <c r="E627" s="117"/>
    </row>
    <row r="628" spans="5:5" ht="14.25" customHeight="1">
      <c r="E628" s="117"/>
    </row>
    <row r="629" spans="5:5" ht="14.25" customHeight="1">
      <c r="E629" s="117"/>
    </row>
    <row r="630" spans="5:5" ht="14.25" customHeight="1">
      <c r="E630" s="117"/>
    </row>
    <row r="631" spans="5:5" ht="14.25" customHeight="1">
      <c r="E631" s="117"/>
    </row>
    <row r="632" spans="5:5" ht="14.25" customHeight="1">
      <c r="E632" s="117"/>
    </row>
    <row r="633" spans="5:5" ht="14.25" customHeight="1">
      <c r="E633" s="117"/>
    </row>
    <row r="634" spans="5:5" ht="14.25" customHeight="1">
      <c r="E634" s="117"/>
    </row>
    <row r="635" spans="5:5" ht="14.25" customHeight="1">
      <c r="E635" s="117"/>
    </row>
    <row r="636" spans="5:5" ht="14.25" customHeight="1">
      <c r="E636" s="117"/>
    </row>
    <row r="637" spans="5:5" ht="14.25" customHeight="1">
      <c r="E637" s="117"/>
    </row>
    <row r="638" spans="5:5" ht="14.25" customHeight="1">
      <c r="E638" s="117"/>
    </row>
    <row r="639" spans="5:5" ht="14.25" customHeight="1">
      <c r="E639" s="117"/>
    </row>
    <row r="640" spans="5:5" ht="14.25" customHeight="1">
      <c r="E640" s="117"/>
    </row>
    <row r="641" spans="5:5" ht="14.25" customHeight="1">
      <c r="E641" s="117"/>
    </row>
    <row r="642" spans="5:5" ht="14.25" customHeight="1">
      <c r="E642" s="117"/>
    </row>
    <row r="643" spans="5:5" ht="14.25" customHeight="1">
      <c r="E643" s="117"/>
    </row>
    <row r="644" spans="5:5" ht="14.25" customHeight="1">
      <c r="E644" s="117"/>
    </row>
    <row r="645" spans="5:5" ht="14.25" customHeight="1">
      <c r="E645" s="117"/>
    </row>
    <row r="646" spans="5:5" ht="14.25" customHeight="1">
      <c r="E646" s="117"/>
    </row>
    <row r="647" spans="5:5" ht="14.25" customHeight="1">
      <c r="E647" s="117"/>
    </row>
    <row r="648" spans="5:5" ht="14.25" customHeight="1">
      <c r="E648" s="117"/>
    </row>
    <row r="649" spans="5:5" ht="14.25" customHeight="1">
      <c r="E649" s="117"/>
    </row>
    <row r="650" spans="5:5" ht="14.25" customHeight="1">
      <c r="E650" s="117"/>
    </row>
    <row r="651" spans="5:5" ht="14.25" customHeight="1">
      <c r="E651" s="117"/>
    </row>
    <row r="652" spans="5:5" ht="14.25" customHeight="1">
      <c r="E652" s="117"/>
    </row>
    <row r="653" spans="5:5" ht="14.25" customHeight="1">
      <c r="E653" s="117"/>
    </row>
    <row r="654" spans="5:5" ht="14.25" customHeight="1">
      <c r="E654" s="117"/>
    </row>
    <row r="655" spans="5:5" ht="14.25" customHeight="1">
      <c r="E655" s="117"/>
    </row>
    <row r="656" spans="5:5" ht="14.25" customHeight="1">
      <c r="E656" s="117"/>
    </row>
    <row r="657" spans="5:5" ht="14.25" customHeight="1">
      <c r="E657" s="117"/>
    </row>
    <row r="658" spans="5:5" ht="14.25" customHeight="1">
      <c r="E658" s="117"/>
    </row>
    <row r="659" spans="5:5" ht="14.25" customHeight="1">
      <c r="E659" s="117"/>
    </row>
    <row r="660" spans="5:5" ht="14.25" customHeight="1">
      <c r="E660" s="117"/>
    </row>
    <row r="661" spans="5:5" ht="14.25" customHeight="1">
      <c r="E661" s="117"/>
    </row>
    <row r="662" spans="5:5" ht="14.25" customHeight="1">
      <c r="E662" s="117"/>
    </row>
    <row r="663" spans="5:5" ht="14.25" customHeight="1">
      <c r="E663" s="117"/>
    </row>
    <row r="664" spans="5:5" ht="14.25" customHeight="1">
      <c r="E664" s="117"/>
    </row>
    <row r="665" spans="5:5" ht="14.25" customHeight="1">
      <c r="E665" s="117"/>
    </row>
    <row r="666" spans="5:5" ht="14.25" customHeight="1">
      <c r="E666" s="117"/>
    </row>
    <row r="667" spans="5:5" ht="14.25" customHeight="1">
      <c r="E667" s="117"/>
    </row>
    <row r="668" spans="5:5" ht="14.25" customHeight="1">
      <c r="E668" s="117"/>
    </row>
    <row r="669" spans="5:5" ht="14.25" customHeight="1">
      <c r="E669" s="117"/>
    </row>
    <row r="670" spans="5:5" ht="14.25" customHeight="1">
      <c r="E670" s="117"/>
    </row>
    <row r="671" spans="5:5" ht="14.25" customHeight="1">
      <c r="E671" s="117"/>
    </row>
    <row r="672" spans="5:5" ht="14.25" customHeight="1">
      <c r="E672" s="117"/>
    </row>
    <row r="673" spans="5:5" ht="14.25" customHeight="1">
      <c r="E673" s="117"/>
    </row>
    <row r="674" spans="5:5" ht="14.25" customHeight="1">
      <c r="E674" s="117"/>
    </row>
    <row r="675" spans="5:5" ht="14.25" customHeight="1">
      <c r="E675" s="117"/>
    </row>
    <row r="676" spans="5:5" ht="14.25" customHeight="1">
      <c r="E676" s="117"/>
    </row>
    <row r="677" spans="5:5" ht="14.25" customHeight="1">
      <c r="E677" s="117"/>
    </row>
    <row r="678" spans="5:5" ht="14.25" customHeight="1">
      <c r="E678" s="117"/>
    </row>
    <row r="679" spans="5:5" ht="14.25" customHeight="1">
      <c r="E679" s="117"/>
    </row>
    <row r="680" spans="5:5" ht="14.25" customHeight="1">
      <c r="E680" s="117"/>
    </row>
    <row r="681" spans="5:5" ht="14.25" customHeight="1">
      <c r="E681" s="117"/>
    </row>
    <row r="682" spans="5:5" ht="14.25" customHeight="1">
      <c r="E682" s="117"/>
    </row>
    <row r="683" spans="5:5" ht="14.25" customHeight="1">
      <c r="E683" s="117"/>
    </row>
    <row r="684" spans="5:5" ht="14.25" customHeight="1">
      <c r="E684" s="117"/>
    </row>
    <row r="685" spans="5:5" ht="14.25" customHeight="1">
      <c r="E685" s="117"/>
    </row>
    <row r="686" spans="5:5" ht="14.25" customHeight="1">
      <c r="E686" s="117"/>
    </row>
    <row r="687" spans="5:5" ht="14.25" customHeight="1">
      <c r="E687" s="117"/>
    </row>
    <row r="688" spans="5:5" ht="14.25" customHeight="1">
      <c r="E688" s="117"/>
    </row>
    <row r="689" spans="5:5" ht="14.25" customHeight="1">
      <c r="E689" s="117"/>
    </row>
    <row r="690" spans="5:5" ht="14.25" customHeight="1">
      <c r="E690" s="117"/>
    </row>
    <row r="691" spans="5:5" ht="14.25" customHeight="1">
      <c r="E691" s="117"/>
    </row>
    <row r="692" spans="5:5" ht="14.25" customHeight="1">
      <c r="E692" s="117"/>
    </row>
    <row r="693" spans="5:5" ht="14.25" customHeight="1">
      <c r="E693" s="117"/>
    </row>
    <row r="694" spans="5:5" ht="14.25" customHeight="1">
      <c r="E694" s="117"/>
    </row>
    <row r="695" spans="5:5" ht="14.25" customHeight="1">
      <c r="E695" s="117"/>
    </row>
    <row r="696" spans="5:5" ht="14.25" customHeight="1">
      <c r="E696" s="117"/>
    </row>
    <row r="697" spans="5:5" ht="14.25" customHeight="1">
      <c r="E697" s="117"/>
    </row>
    <row r="698" spans="5:5" ht="14.25" customHeight="1">
      <c r="E698" s="117"/>
    </row>
    <row r="699" spans="5:5" ht="14.25" customHeight="1">
      <c r="E699" s="117"/>
    </row>
    <row r="700" spans="5:5" ht="14.25" customHeight="1">
      <c r="E700" s="117"/>
    </row>
    <row r="701" spans="5:5" ht="14.25" customHeight="1">
      <c r="E701" s="117"/>
    </row>
    <row r="702" spans="5:5" ht="14.25" customHeight="1">
      <c r="E702" s="117"/>
    </row>
    <row r="703" spans="5:5" ht="14.25" customHeight="1">
      <c r="E703" s="117"/>
    </row>
    <row r="704" spans="5:5" ht="14.25" customHeight="1">
      <c r="E704" s="117"/>
    </row>
    <row r="705" spans="5:5" ht="14.25" customHeight="1">
      <c r="E705" s="117"/>
    </row>
    <row r="706" spans="5:5" ht="14.25" customHeight="1">
      <c r="E706" s="117"/>
    </row>
    <row r="707" spans="5:5" ht="14.25" customHeight="1">
      <c r="E707" s="117"/>
    </row>
    <row r="708" spans="5:5" ht="14.25" customHeight="1">
      <c r="E708" s="117"/>
    </row>
    <row r="709" spans="5:5" ht="14.25" customHeight="1">
      <c r="E709" s="117"/>
    </row>
    <row r="710" spans="5:5" ht="14.25" customHeight="1">
      <c r="E710" s="117"/>
    </row>
    <row r="711" spans="5:5" ht="14.25" customHeight="1">
      <c r="E711" s="117"/>
    </row>
    <row r="712" spans="5:5" ht="14.25" customHeight="1">
      <c r="E712" s="117"/>
    </row>
    <row r="713" spans="5:5" ht="14.25" customHeight="1">
      <c r="E713" s="117"/>
    </row>
    <row r="714" spans="5:5" ht="14.25" customHeight="1">
      <c r="E714" s="117"/>
    </row>
    <row r="715" spans="5:5" ht="14.25" customHeight="1">
      <c r="E715" s="117"/>
    </row>
    <row r="716" spans="5:5" ht="14.25" customHeight="1">
      <c r="E716" s="117"/>
    </row>
    <row r="717" spans="5:5" ht="14.25" customHeight="1">
      <c r="E717" s="117"/>
    </row>
    <row r="718" spans="5:5" ht="14.25" customHeight="1">
      <c r="E718" s="117"/>
    </row>
    <row r="719" spans="5:5" ht="14.25" customHeight="1">
      <c r="E719" s="117"/>
    </row>
    <row r="720" spans="5:5" ht="14.25" customHeight="1">
      <c r="E720" s="117"/>
    </row>
    <row r="721" spans="5:5" ht="14.25" customHeight="1">
      <c r="E721" s="117"/>
    </row>
    <row r="722" spans="5:5" ht="14.25" customHeight="1">
      <c r="E722" s="117"/>
    </row>
    <row r="723" spans="5:5" ht="14.25" customHeight="1">
      <c r="E723" s="117"/>
    </row>
    <row r="724" spans="5:5" ht="14.25" customHeight="1">
      <c r="E724" s="117"/>
    </row>
    <row r="725" spans="5:5" ht="14.25" customHeight="1">
      <c r="E725" s="117"/>
    </row>
    <row r="726" spans="5:5" ht="14.25" customHeight="1">
      <c r="E726" s="117"/>
    </row>
    <row r="727" spans="5:5" ht="14.25" customHeight="1">
      <c r="E727" s="117"/>
    </row>
    <row r="728" spans="5:5" ht="14.25" customHeight="1">
      <c r="E728" s="117"/>
    </row>
    <row r="729" spans="5:5" ht="14.25" customHeight="1">
      <c r="E729" s="117"/>
    </row>
    <row r="730" spans="5:5" ht="14.25" customHeight="1">
      <c r="E730" s="117"/>
    </row>
    <row r="731" spans="5:5" ht="14.25" customHeight="1">
      <c r="E731" s="117"/>
    </row>
    <row r="732" spans="5:5" ht="14.25" customHeight="1">
      <c r="E732" s="117"/>
    </row>
    <row r="733" spans="5:5" ht="14.25" customHeight="1">
      <c r="E733" s="117"/>
    </row>
    <row r="734" spans="5:5" ht="14.25" customHeight="1">
      <c r="E734" s="117"/>
    </row>
    <row r="735" spans="5:5" ht="14.25" customHeight="1">
      <c r="E735" s="117"/>
    </row>
    <row r="736" spans="5:5" ht="14.25" customHeight="1">
      <c r="E736" s="117"/>
    </row>
    <row r="737" spans="5:5" ht="14.25" customHeight="1">
      <c r="E737" s="117"/>
    </row>
    <row r="738" spans="5:5" ht="14.25" customHeight="1">
      <c r="E738" s="117"/>
    </row>
    <row r="739" spans="5:5" ht="14.25" customHeight="1">
      <c r="E739" s="117"/>
    </row>
    <row r="740" spans="5:5" ht="14.25" customHeight="1">
      <c r="E740" s="117"/>
    </row>
    <row r="741" spans="5:5" ht="14.25" customHeight="1">
      <c r="E741" s="117"/>
    </row>
    <row r="742" spans="5:5" ht="14.25" customHeight="1">
      <c r="E742" s="117"/>
    </row>
    <row r="743" spans="5:5" ht="14.25" customHeight="1">
      <c r="E743" s="117"/>
    </row>
    <row r="744" spans="5:5" ht="14.25" customHeight="1">
      <c r="E744" s="117"/>
    </row>
    <row r="745" spans="5:5" ht="14.25" customHeight="1">
      <c r="E745" s="117"/>
    </row>
    <row r="746" spans="5:5" ht="14.25" customHeight="1">
      <c r="E746" s="117"/>
    </row>
    <row r="747" spans="5:5" ht="14.25" customHeight="1">
      <c r="E747" s="117"/>
    </row>
    <row r="748" spans="5:5" ht="14.25" customHeight="1">
      <c r="E748" s="117"/>
    </row>
    <row r="749" spans="5:5" ht="14.25" customHeight="1">
      <c r="E749" s="117"/>
    </row>
    <row r="750" spans="5:5" ht="14.25" customHeight="1">
      <c r="E750" s="117"/>
    </row>
    <row r="751" spans="5:5" ht="14.25" customHeight="1">
      <c r="E751" s="117"/>
    </row>
    <row r="752" spans="5:5" ht="14.25" customHeight="1">
      <c r="E752" s="117"/>
    </row>
    <row r="753" spans="5:5" ht="14.25" customHeight="1">
      <c r="E753" s="117"/>
    </row>
    <row r="754" spans="5:5" ht="14.25" customHeight="1">
      <c r="E754" s="117"/>
    </row>
    <row r="755" spans="5:5" ht="14.25" customHeight="1">
      <c r="E755" s="117"/>
    </row>
    <row r="756" spans="5:5" ht="14.25" customHeight="1">
      <c r="E756" s="117"/>
    </row>
    <row r="757" spans="5:5" ht="14.25" customHeight="1">
      <c r="E757" s="117"/>
    </row>
    <row r="758" spans="5:5" ht="14.25" customHeight="1">
      <c r="E758" s="117"/>
    </row>
    <row r="759" spans="5:5" ht="14.25" customHeight="1">
      <c r="E759" s="117"/>
    </row>
    <row r="760" spans="5:5" ht="14.25" customHeight="1">
      <c r="E760" s="117"/>
    </row>
    <row r="761" spans="5:5" ht="14.25" customHeight="1">
      <c r="E761" s="117"/>
    </row>
    <row r="762" spans="5:5" ht="14.25" customHeight="1">
      <c r="E762" s="117"/>
    </row>
    <row r="763" spans="5:5" ht="14.25" customHeight="1">
      <c r="E763" s="117"/>
    </row>
    <row r="764" spans="5:5" ht="14.25" customHeight="1">
      <c r="E764" s="117"/>
    </row>
    <row r="765" spans="5:5" ht="14.25" customHeight="1">
      <c r="E765" s="117"/>
    </row>
    <row r="766" spans="5:5" ht="14.25" customHeight="1">
      <c r="E766" s="117"/>
    </row>
    <row r="767" spans="5:5" ht="14.25" customHeight="1">
      <c r="E767" s="117"/>
    </row>
    <row r="768" spans="5:5" ht="14.25" customHeight="1">
      <c r="E768" s="117"/>
    </row>
    <row r="769" spans="5:5" ht="14.25" customHeight="1">
      <c r="E769" s="117"/>
    </row>
    <row r="770" spans="5:5" ht="14.25" customHeight="1">
      <c r="E770" s="117"/>
    </row>
    <row r="771" spans="5:5" ht="14.25" customHeight="1">
      <c r="E771" s="117"/>
    </row>
    <row r="772" spans="5:5" ht="14.25" customHeight="1">
      <c r="E772" s="117"/>
    </row>
    <row r="773" spans="5:5" ht="14.25" customHeight="1">
      <c r="E773" s="117"/>
    </row>
    <row r="774" spans="5:5" ht="14.25" customHeight="1">
      <c r="E774" s="117"/>
    </row>
    <row r="775" spans="5:5" ht="14.25" customHeight="1">
      <c r="E775" s="117"/>
    </row>
    <row r="776" spans="5:5" ht="14.25" customHeight="1">
      <c r="E776" s="117"/>
    </row>
    <row r="777" spans="5:5" ht="14.25" customHeight="1">
      <c r="E777" s="117"/>
    </row>
    <row r="778" spans="5:5" ht="14.25" customHeight="1">
      <c r="E778" s="117"/>
    </row>
    <row r="779" spans="5:5" ht="14.25" customHeight="1">
      <c r="E779" s="117"/>
    </row>
    <row r="780" spans="5:5" ht="14.25" customHeight="1">
      <c r="E780" s="117"/>
    </row>
    <row r="781" spans="5:5" ht="14.25" customHeight="1">
      <c r="E781" s="117"/>
    </row>
    <row r="782" spans="5:5" ht="14.25" customHeight="1">
      <c r="E782" s="117"/>
    </row>
    <row r="783" spans="5:5" ht="14.25" customHeight="1">
      <c r="E783" s="117"/>
    </row>
    <row r="784" spans="5:5" ht="14.25" customHeight="1">
      <c r="E784" s="117"/>
    </row>
    <row r="785" spans="5:5" ht="14.25" customHeight="1">
      <c r="E785" s="117"/>
    </row>
    <row r="786" spans="5:5" ht="14.25" customHeight="1">
      <c r="E786" s="117"/>
    </row>
    <row r="787" spans="5:5" ht="14.25" customHeight="1">
      <c r="E787" s="117"/>
    </row>
    <row r="788" spans="5:5" ht="14.25" customHeight="1">
      <c r="E788" s="117"/>
    </row>
    <row r="789" spans="5:5" ht="14.25" customHeight="1">
      <c r="E789" s="117"/>
    </row>
    <row r="790" spans="5:5" ht="14.25" customHeight="1">
      <c r="E790" s="117"/>
    </row>
    <row r="791" spans="5:5" ht="14.25" customHeight="1">
      <c r="E791" s="117"/>
    </row>
    <row r="792" spans="5:5" ht="14.25" customHeight="1">
      <c r="E792" s="117"/>
    </row>
    <row r="793" spans="5:5" ht="14.25" customHeight="1">
      <c r="E793" s="117"/>
    </row>
    <row r="794" spans="5:5" ht="14.25" customHeight="1">
      <c r="E794" s="117"/>
    </row>
    <row r="795" spans="5:5" ht="14.25" customHeight="1">
      <c r="E795" s="117"/>
    </row>
    <row r="796" spans="5:5" ht="14.25" customHeight="1">
      <c r="E796" s="117"/>
    </row>
    <row r="797" spans="5:5" ht="14.25" customHeight="1">
      <c r="E797" s="117"/>
    </row>
    <row r="798" spans="5:5" ht="14.25" customHeight="1">
      <c r="E798" s="117"/>
    </row>
    <row r="799" spans="5:5" ht="14.25" customHeight="1">
      <c r="E799" s="117"/>
    </row>
    <row r="800" spans="5:5" ht="14.25" customHeight="1">
      <c r="E800" s="117"/>
    </row>
    <row r="801" spans="5:5" ht="14.25" customHeight="1">
      <c r="E801" s="117"/>
    </row>
    <row r="802" spans="5:5" ht="14.25" customHeight="1">
      <c r="E802" s="117"/>
    </row>
    <row r="803" spans="5:5" ht="14.25" customHeight="1">
      <c r="E803" s="117"/>
    </row>
    <row r="804" spans="5:5" ht="14.25" customHeight="1">
      <c r="E804" s="117"/>
    </row>
    <row r="805" spans="5:5" ht="14.25" customHeight="1">
      <c r="E805" s="117"/>
    </row>
    <row r="806" spans="5:5" ht="14.25" customHeight="1">
      <c r="E806" s="117"/>
    </row>
    <row r="807" spans="5:5" ht="14.25" customHeight="1">
      <c r="E807" s="117"/>
    </row>
    <row r="808" spans="5:5" ht="14.25" customHeight="1">
      <c r="E808" s="117"/>
    </row>
    <row r="809" spans="5:5" ht="14.25" customHeight="1">
      <c r="E809" s="117"/>
    </row>
    <row r="810" spans="5:5" ht="14.25" customHeight="1">
      <c r="E810" s="117"/>
    </row>
    <row r="811" spans="5:5" ht="14.25" customHeight="1">
      <c r="E811" s="117"/>
    </row>
    <row r="812" spans="5:5" ht="14.25" customHeight="1">
      <c r="E812" s="117"/>
    </row>
    <row r="813" spans="5:5" ht="14.25" customHeight="1">
      <c r="E813" s="117"/>
    </row>
    <row r="814" spans="5:5" ht="14.25" customHeight="1">
      <c r="E814" s="117"/>
    </row>
    <row r="815" spans="5:5" ht="14.25" customHeight="1">
      <c r="E815" s="117"/>
    </row>
    <row r="816" spans="5:5" ht="14.25" customHeight="1">
      <c r="E816" s="117"/>
    </row>
    <row r="817" spans="5:5" ht="14.25" customHeight="1">
      <c r="E817" s="117"/>
    </row>
    <row r="818" spans="5:5" ht="14.25" customHeight="1">
      <c r="E818" s="117"/>
    </row>
    <row r="819" spans="5:5" ht="14.25" customHeight="1">
      <c r="E819" s="117"/>
    </row>
    <row r="820" spans="5:5" ht="14.25" customHeight="1">
      <c r="E820" s="117"/>
    </row>
    <row r="821" spans="5:5" ht="14.25" customHeight="1">
      <c r="E821" s="117"/>
    </row>
    <row r="822" spans="5:5" ht="14.25" customHeight="1">
      <c r="E822" s="117"/>
    </row>
    <row r="823" spans="5:5" ht="14.25" customHeight="1">
      <c r="E823" s="117"/>
    </row>
    <row r="824" spans="5:5" ht="14.25" customHeight="1">
      <c r="E824" s="117"/>
    </row>
    <row r="825" spans="5:5" ht="14.25" customHeight="1">
      <c r="E825" s="117"/>
    </row>
    <row r="826" spans="5:5" ht="14.25" customHeight="1">
      <c r="E826" s="117"/>
    </row>
    <row r="827" spans="5:5" ht="14.25" customHeight="1">
      <c r="E827" s="117"/>
    </row>
    <row r="828" spans="5:5" ht="14.25" customHeight="1">
      <c r="E828" s="117"/>
    </row>
    <row r="829" spans="5:5" ht="14.25" customHeight="1">
      <c r="E829" s="117"/>
    </row>
    <row r="830" spans="5:5" ht="14.25" customHeight="1">
      <c r="E830" s="117"/>
    </row>
    <row r="831" spans="5:5" ht="14.25" customHeight="1">
      <c r="E831" s="117"/>
    </row>
    <row r="832" spans="5:5" ht="14.25" customHeight="1">
      <c r="E832" s="117"/>
    </row>
    <row r="833" spans="5:5" ht="14.25" customHeight="1">
      <c r="E833" s="117"/>
    </row>
    <row r="834" spans="5:5" ht="14.25" customHeight="1">
      <c r="E834" s="117"/>
    </row>
    <row r="835" spans="5:5" ht="14.25" customHeight="1">
      <c r="E835" s="117"/>
    </row>
    <row r="836" spans="5:5" ht="14.25" customHeight="1">
      <c r="E836" s="117"/>
    </row>
    <row r="837" spans="5:5" ht="14.25" customHeight="1">
      <c r="E837" s="117"/>
    </row>
    <row r="838" spans="5:5" ht="14.25" customHeight="1">
      <c r="E838" s="117"/>
    </row>
    <row r="839" spans="5:5" ht="14.25" customHeight="1">
      <c r="E839" s="117"/>
    </row>
    <row r="840" spans="5:5" ht="14.25" customHeight="1">
      <c r="E840" s="117"/>
    </row>
    <row r="841" spans="5:5" ht="14.25" customHeight="1">
      <c r="E841" s="117"/>
    </row>
    <row r="842" spans="5:5" ht="14.25" customHeight="1">
      <c r="E842" s="117"/>
    </row>
    <row r="843" spans="5:5" ht="14.25" customHeight="1">
      <c r="E843" s="117"/>
    </row>
    <row r="844" spans="5:5" ht="14.25" customHeight="1">
      <c r="E844" s="117"/>
    </row>
    <row r="845" spans="5:5" ht="14.25" customHeight="1">
      <c r="E845" s="117"/>
    </row>
    <row r="846" spans="5:5" ht="14.25" customHeight="1">
      <c r="E846" s="117"/>
    </row>
    <row r="847" spans="5:5" ht="14.25" customHeight="1">
      <c r="E847" s="117"/>
    </row>
    <row r="848" spans="5:5" ht="14.25" customHeight="1">
      <c r="E848" s="117"/>
    </row>
    <row r="849" spans="5:5" ht="14.25" customHeight="1">
      <c r="E849" s="117"/>
    </row>
    <row r="850" spans="5:5" ht="14.25" customHeight="1">
      <c r="E850" s="117"/>
    </row>
    <row r="851" spans="5:5" ht="14.25" customHeight="1">
      <c r="E851" s="117"/>
    </row>
    <row r="852" spans="5:5" ht="14.25" customHeight="1">
      <c r="E852" s="117"/>
    </row>
    <row r="853" spans="5:5" ht="14.25" customHeight="1">
      <c r="E853" s="117"/>
    </row>
    <row r="854" spans="5:5" ht="14.25" customHeight="1">
      <c r="E854" s="117"/>
    </row>
    <row r="855" spans="5:5" ht="14.25" customHeight="1">
      <c r="E855" s="117"/>
    </row>
    <row r="856" spans="5:5" ht="14.25" customHeight="1">
      <c r="E856" s="117"/>
    </row>
    <row r="857" spans="5:5" ht="14.25" customHeight="1">
      <c r="E857" s="117"/>
    </row>
    <row r="858" spans="5:5" ht="14.25" customHeight="1">
      <c r="E858" s="117"/>
    </row>
    <row r="859" spans="5:5" ht="14.25" customHeight="1">
      <c r="E859" s="117"/>
    </row>
    <row r="860" spans="5:5" ht="14.25" customHeight="1">
      <c r="E860" s="117"/>
    </row>
    <row r="861" spans="5:5" ht="14.25" customHeight="1">
      <c r="E861" s="117"/>
    </row>
    <row r="862" spans="5:5" ht="14.25" customHeight="1">
      <c r="E862" s="117"/>
    </row>
    <row r="863" spans="5:5" ht="14.25" customHeight="1">
      <c r="E863" s="117"/>
    </row>
    <row r="864" spans="5:5" ht="14.25" customHeight="1">
      <c r="E864" s="117"/>
    </row>
    <row r="865" spans="5:5" ht="14.25" customHeight="1">
      <c r="E865" s="117"/>
    </row>
    <row r="866" spans="5:5" ht="14.25" customHeight="1">
      <c r="E866" s="117"/>
    </row>
    <row r="867" spans="5:5" ht="14.25" customHeight="1">
      <c r="E867" s="117"/>
    </row>
    <row r="868" spans="5:5" ht="14.25" customHeight="1">
      <c r="E868" s="117"/>
    </row>
    <row r="869" spans="5:5" ht="14.25" customHeight="1">
      <c r="E869" s="117"/>
    </row>
    <row r="870" spans="5:5" ht="14.25" customHeight="1">
      <c r="E870" s="117"/>
    </row>
    <row r="871" spans="5:5" ht="14.25" customHeight="1">
      <c r="E871" s="117"/>
    </row>
    <row r="872" spans="5:5" ht="14.25" customHeight="1">
      <c r="E872" s="117"/>
    </row>
    <row r="873" spans="5:5" ht="14.25" customHeight="1">
      <c r="E873" s="117"/>
    </row>
    <row r="874" spans="5:5" ht="14.25" customHeight="1">
      <c r="E874" s="117"/>
    </row>
    <row r="875" spans="5:5" ht="14.25" customHeight="1">
      <c r="E875" s="117"/>
    </row>
    <row r="876" spans="5:5" ht="14.25" customHeight="1">
      <c r="E876" s="117"/>
    </row>
    <row r="877" spans="5:5" ht="14.25" customHeight="1">
      <c r="E877" s="117"/>
    </row>
    <row r="878" spans="5:5" ht="14.25" customHeight="1">
      <c r="E878" s="117"/>
    </row>
    <row r="879" spans="5:5" ht="14.25" customHeight="1">
      <c r="E879" s="117"/>
    </row>
    <row r="880" spans="5:5" ht="14.25" customHeight="1">
      <c r="E880" s="117"/>
    </row>
    <row r="881" spans="5:5" ht="14.25" customHeight="1">
      <c r="E881" s="117"/>
    </row>
    <row r="882" spans="5:5" ht="14.25" customHeight="1">
      <c r="E882" s="117"/>
    </row>
    <row r="883" spans="5:5" ht="14.25" customHeight="1">
      <c r="E883" s="117"/>
    </row>
    <row r="884" spans="5:5" ht="14.25" customHeight="1">
      <c r="E884" s="117"/>
    </row>
    <row r="885" spans="5:5" ht="14.25" customHeight="1">
      <c r="E885" s="117"/>
    </row>
    <row r="886" spans="5:5" ht="14.25" customHeight="1">
      <c r="E886" s="117"/>
    </row>
    <row r="887" spans="5:5" ht="14.25" customHeight="1">
      <c r="E887" s="117"/>
    </row>
    <row r="888" spans="5:5" ht="14.25" customHeight="1">
      <c r="E888" s="117"/>
    </row>
    <row r="889" spans="5:5" ht="14.25" customHeight="1">
      <c r="E889" s="117"/>
    </row>
    <row r="890" spans="5:5" ht="14.25" customHeight="1">
      <c r="E890" s="117"/>
    </row>
    <row r="891" spans="5:5" ht="14.25" customHeight="1">
      <c r="E891" s="117"/>
    </row>
    <row r="892" spans="5:5" ht="14.25" customHeight="1">
      <c r="E892" s="117"/>
    </row>
    <row r="893" spans="5:5" ht="14.25" customHeight="1">
      <c r="E893" s="117"/>
    </row>
    <row r="894" spans="5:5" ht="14.25" customHeight="1">
      <c r="E894" s="117"/>
    </row>
    <row r="895" spans="5:5" ht="14.25" customHeight="1">
      <c r="E895" s="117"/>
    </row>
    <row r="896" spans="5:5" ht="14.25" customHeight="1">
      <c r="E896" s="117"/>
    </row>
    <row r="897" spans="5:5" ht="14.25" customHeight="1">
      <c r="E897" s="117"/>
    </row>
    <row r="898" spans="5:5" ht="14.25" customHeight="1">
      <c r="E898" s="117"/>
    </row>
    <row r="899" spans="5:5" ht="14.25" customHeight="1">
      <c r="E899" s="117"/>
    </row>
    <row r="900" spans="5:5" ht="14.25" customHeight="1">
      <c r="E900" s="117"/>
    </row>
    <row r="901" spans="5:5" ht="14.25" customHeight="1">
      <c r="E901" s="117"/>
    </row>
    <row r="902" spans="5:5" ht="14.25" customHeight="1">
      <c r="E902" s="117"/>
    </row>
    <row r="903" spans="5:5" ht="14.25" customHeight="1">
      <c r="E903" s="117"/>
    </row>
    <row r="904" spans="5:5" ht="14.25" customHeight="1">
      <c r="E904" s="117"/>
    </row>
    <row r="905" spans="5:5" ht="14.25" customHeight="1">
      <c r="E905" s="117"/>
    </row>
    <row r="906" spans="5:5" ht="14.25" customHeight="1">
      <c r="E906" s="117"/>
    </row>
    <row r="907" spans="5:5" ht="14.25" customHeight="1">
      <c r="E907" s="117"/>
    </row>
    <row r="908" spans="5:5" ht="14.25" customHeight="1">
      <c r="E908" s="117"/>
    </row>
    <row r="909" spans="5:5" ht="14.25" customHeight="1">
      <c r="E909" s="117"/>
    </row>
    <row r="910" spans="5:5" ht="14.25" customHeight="1">
      <c r="E910" s="117"/>
    </row>
    <row r="911" spans="5:5" ht="14.25" customHeight="1">
      <c r="E911" s="117"/>
    </row>
    <row r="912" spans="5:5" ht="14.25" customHeight="1">
      <c r="E912" s="117"/>
    </row>
    <row r="913" spans="5:5" ht="14.25" customHeight="1">
      <c r="E913" s="117"/>
    </row>
    <row r="914" spans="5:5" ht="14.25" customHeight="1">
      <c r="E914" s="117"/>
    </row>
    <row r="915" spans="5:5" ht="14.25" customHeight="1">
      <c r="E915" s="117"/>
    </row>
    <row r="916" spans="5:5" ht="14.25" customHeight="1">
      <c r="E916" s="117"/>
    </row>
    <row r="917" spans="5:5" ht="14.25" customHeight="1">
      <c r="E917" s="117"/>
    </row>
    <row r="918" spans="5:5" ht="14.25" customHeight="1">
      <c r="E918" s="117"/>
    </row>
    <row r="919" spans="5:5" ht="14.25" customHeight="1">
      <c r="E919" s="117"/>
    </row>
    <row r="920" spans="5:5" ht="14.25" customHeight="1">
      <c r="E920" s="117"/>
    </row>
    <row r="921" spans="5:5" ht="14.25" customHeight="1">
      <c r="E921" s="117"/>
    </row>
    <row r="922" spans="5:5" ht="14.25" customHeight="1">
      <c r="E922" s="117"/>
    </row>
    <row r="923" spans="5:5" ht="14.25" customHeight="1">
      <c r="E923" s="117"/>
    </row>
    <row r="924" spans="5:5" ht="14.25" customHeight="1">
      <c r="E924" s="117"/>
    </row>
    <row r="925" spans="5:5" ht="14.25" customHeight="1">
      <c r="E925" s="117"/>
    </row>
    <row r="926" spans="5:5" ht="14.25" customHeight="1">
      <c r="E926" s="117"/>
    </row>
    <row r="927" spans="5:5" ht="14.25" customHeight="1">
      <c r="E927" s="117"/>
    </row>
    <row r="928" spans="5:5" ht="14.25" customHeight="1">
      <c r="E928" s="117"/>
    </row>
    <row r="929" spans="5:5" ht="14.25" customHeight="1">
      <c r="E929" s="117"/>
    </row>
    <row r="930" spans="5:5" ht="14.25" customHeight="1">
      <c r="E930" s="117"/>
    </row>
    <row r="931" spans="5:5" ht="14.25" customHeight="1">
      <c r="E931" s="117"/>
    </row>
    <row r="932" spans="5:5" ht="14.25" customHeight="1">
      <c r="E932" s="117"/>
    </row>
    <row r="933" spans="5:5" ht="14.25" customHeight="1">
      <c r="E933" s="117"/>
    </row>
    <row r="934" spans="5:5" ht="14.25" customHeight="1">
      <c r="E934" s="117"/>
    </row>
    <row r="935" spans="5:5" ht="14.25" customHeight="1">
      <c r="E935" s="117"/>
    </row>
    <row r="936" spans="5:5" ht="14.25" customHeight="1">
      <c r="E936" s="117"/>
    </row>
    <row r="937" spans="5:5" ht="14.25" customHeight="1">
      <c r="E937" s="117"/>
    </row>
    <row r="938" spans="5:5" ht="14.25" customHeight="1">
      <c r="E938" s="117"/>
    </row>
    <row r="939" spans="5:5" ht="14.25" customHeight="1">
      <c r="E939" s="117"/>
    </row>
    <row r="940" spans="5:5" ht="14.25" customHeight="1">
      <c r="E940" s="117"/>
    </row>
    <row r="941" spans="5:5" ht="14.25" customHeight="1">
      <c r="E941" s="117"/>
    </row>
    <row r="942" spans="5:5" ht="14.25" customHeight="1">
      <c r="E942" s="117"/>
    </row>
    <row r="943" spans="5:5" ht="14.25" customHeight="1">
      <c r="E943" s="117"/>
    </row>
    <row r="944" spans="5:5" ht="14.25" customHeight="1">
      <c r="E944" s="117"/>
    </row>
    <row r="945" spans="5:5" ht="14.25" customHeight="1">
      <c r="E945" s="117"/>
    </row>
    <row r="946" spans="5:5" ht="14.25" customHeight="1">
      <c r="E946" s="117"/>
    </row>
    <row r="947" spans="5:5" ht="14.25" customHeight="1">
      <c r="E947" s="117"/>
    </row>
    <row r="948" spans="5:5" ht="14.25" customHeight="1">
      <c r="E948" s="117"/>
    </row>
    <row r="949" spans="5:5" ht="14.25" customHeight="1">
      <c r="E949" s="117"/>
    </row>
    <row r="950" spans="5:5" ht="14.25" customHeight="1">
      <c r="E950" s="117"/>
    </row>
    <row r="951" spans="5:5" ht="14.25" customHeight="1">
      <c r="E951" s="117"/>
    </row>
    <row r="952" spans="5:5" ht="14.25" customHeight="1">
      <c r="E952" s="117"/>
    </row>
    <row r="953" spans="5:5" ht="14.25" customHeight="1">
      <c r="E953" s="117"/>
    </row>
    <row r="954" spans="5:5" ht="14.25" customHeight="1">
      <c r="E954" s="117"/>
    </row>
    <row r="955" spans="5:5" ht="14.25" customHeight="1">
      <c r="E955" s="117"/>
    </row>
    <row r="956" spans="5:5" ht="14.25" customHeight="1">
      <c r="E956" s="117"/>
    </row>
    <row r="957" spans="5:5" ht="14.25" customHeight="1">
      <c r="E957" s="117"/>
    </row>
    <row r="958" spans="5:5" ht="14.25" customHeight="1">
      <c r="E958" s="117"/>
    </row>
    <row r="959" spans="5:5" ht="14.25" customHeight="1">
      <c r="E959" s="117"/>
    </row>
    <row r="960" spans="5:5" ht="14.25" customHeight="1">
      <c r="E960" s="117"/>
    </row>
    <row r="961" spans="5:5" ht="14.25" customHeight="1">
      <c r="E961" s="117"/>
    </row>
    <row r="962" spans="5:5" ht="14.25" customHeight="1">
      <c r="E962" s="117"/>
    </row>
    <row r="963" spans="5:5" ht="14.25" customHeight="1">
      <c r="E963" s="117"/>
    </row>
    <row r="964" spans="5:5" ht="14.25" customHeight="1">
      <c r="E964" s="117"/>
    </row>
    <row r="965" spans="5:5" ht="14.25" customHeight="1">
      <c r="E965" s="117"/>
    </row>
    <row r="966" spans="5:5" ht="14.25" customHeight="1">
      <c r="E966" s="117"/>
    </row>
    <row r="967" spans="5:5" ht="14.25" customHeight="1">
      <c r="E967" s="117"/>
    </row>
    <row r="968" spans="5:5" ht="14.25" customHeight="1">
      <c r="E968" s="117"/>
    </row>
    <row r="969" spans="5:5" ht="14.25" customHeight="1">
      <c r="E969" s="117"/>
    </row>
    <row r="970" spans="5:5" ht="14.25" customHeight="1">
      <c r="E970" s="117"/>
    </row>
    <row r="971" spans="5:5" ht="14.25" customHeight="1">
      <c r="E971" s="117"/>
    </row>
    <row r="972" spans="5:5" ht="14.25" customHeight="1">
      <c r="E972" s="117"/>
    </row>
    <row r="973" spans="5:5" ht="14.25" customHeight="1">
      <c r="E973" s="117"/>
    </row>
    <row r="974" spans="5:5" ht="14.25" customHeight="1">
      <c r="E974" s="117"/>
    </row>
    <row r="975" spans="5:5" ht="14.25" customHeight="1">
      <c r="E975" s="117"/>
    </row>
    <row r="976" spans="5:5" ht="14.25" customHeight="1">
      <c r="E976" s="117"/>
    </row>
    <row r="977" spans="5:5" ht="14.25" customHeight="1">
      <c r="E977" s="117"/>
    </row>
    <row r="978" spans="5:5" ht="14.25" customHeight="1">
      <c r="E978" s="117"/>
    </row>
    <row r="979" spans="5:5" ht="14.25" customHeight="1">
      <c r="E979" s="117"/>
    </row>
    <row r="980" spans="5:5" ht="14.25" customHeight="1">
      <c r="E980" s="117"/>
    </row>
    <row r="981" spans="5:5" ht="14.25" customHeight="1">
      <c r="E981" s="117"/>
    </row>
    <row r="982" spans="5:5" ht="14.25" customHeight="1">
      <c r="E982" s="117"/>
    </row>
    <row r="983" spans="5:5" ht="14.25" customHeight="1">
      <c r="E983" s="117"/>
    </row>
    <row r="984" spans="5:5" ht="14.25" customHeight="1">
      <c r="E984" s="117"/>
    </row>
    <row r="985" spans="5:5" ht="14.25" customHeight="1">
      <c r="E985" s="117"/>
    </row>
    <row r="986" spans="5:5" ht="14.25" customHeight="1">
      <c r="E986" s="117"/>
    </row>
    <row r="987" spans="5:5" ht="14.25" customHeight="1">
      <c r="E987" s="117"/>
    </row>
    <row r="988" spans="5:5" ht="14.25" customHeight="1">
      <c r="E988" s="117"/>
    </row>
    <row r="989" spans="5:5" ht="14.25" customHeight="1">
      <c r="E989" s="117"/>
    </row>
    <row r="990" spans="5:5" ht="14.25" customHeight="1">
      <c r="E990" s="117"/>
    </row>
    <row r="991" spans="5:5" ht="14.25" customHeight="1">
      <c r="E991" s="117"/>
    </row>
    <row r="992" spans="5:5" ht="14.25" customHeight="1">
      <c r="E992" s="117"/>
    </row>
    <row r="993" spans="5:5" ht="14.25" customHeight="1">
      <c r="E993" s="117"/>
    </row>
    <row r="994" spans="5:5" ht="14.25" customHeight="1">
      <c r="E994" s="117"/>
    </row>
    <row r="995" spans="5:5" ht="14.25" customHeight="1">
      <c r="E995" s="117"/>
    </row>
    <row r="996" spans="5:5" ht="14.25" customHeight="1">
      <c r="E996" s="117"/>
    </row>
    <row r="997" spans="5:5" ht="14.25" customHeight="1">
      <c r="E997" s="117"/>
    </row>
    <row r="998" spans="5:5" ht="14.25" customHeight="1">
      <c r="E998" s="117"/>
    </row>
    <row r="999" spans="5:5" ht="14.25" customHeight="1">
      <c r="E999" s="117"/>
    </row>
    <row r="1000" spans="5:5" ht="14.25" customHeight="1">
      <c r="E1000" s="117"/>
    </row>
  </sheetData>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defaultColWidth="14.3984375" defaultRowHeight="15" customHeight="1"/>
  <cols>
    <col min="1" max="1" width="21" customWidth="1"/>
    <col min="2" max="2" width="9" customWidth="1"/>
    <col min="3" max="3" width="34.73046875" customWidth="1"/>
    <col min="4" max="5" width="19.86328125" customWidth="1"/>
    <col min="6" max="26" width="8.73046875" customWidth="1"/>
  </cols>
  <sheetData>
    <row r="1" spans="1:5" ht="14.25" customHeight="1">
      <c r="B1" s="132" t="s">
        <v>727</v>
      </c>
      <c r="C1" s="132" t="s">
        <v>728</v>
      </c>
      <c r="D1" s="133" t="s">
        <v>729</v>
      </c>
      <c r="E1" s="134" t="s">
        <v>730</v>
      </c>
    </row>
    <row r="2" spans="1:5" ht="14.25" customHeight="1">
      <c r="A2" s="69" t="str">
        <f t="shared" ref="A2:A11" si="0">CONCATENATE(B2,"-",C2)</f>
        <v>2243-Beaverton SD 48J</v>
      </c>
      <c r="B2" s="135">
        <v>2243</v>
      </c>
      <c r="C2" s="136" t="s">
        <v>376</v>
      </c>
      <c r="D2" s="117">
        <v>311411.09999999998</v>
      </c>
      <c r="E2" s="117">
        <v>311411.09999999998</v>
      </c>
    </row>
    <row r="3" spans="1:5" ht="14.25" customHeight="1">
      <c r="A3" s="69" t="str">
        <f t="shared" si="0"/>
        <v>2042-Central Point SD 6</v>
      </c>
      <c r="B3" s="135">
        <v>2042</v>
      </c>
      <c r="C3" s="136" t="s">
        <v>397</v>
      </c>
      <c r="D3" s="117">
        <v>48480.6</v>
      </c>
      <c r="E3" s="117">
        <v>48480.6</v>
      </c>
    </row>
    <row r="4" spans="1:5" ht="14.25" customHeight="1">
      <c r="A4" s="69" t="str">
        <f t="shared" si="0"/>
        <v>2187-David Douglas SD 40</v>
      </c>
      <c r="B4" s="135">
        <v>2187</v>
      </c>
      <c r="C4" s="136" t="s">
        <v>423</v>
      </c>
      <c r="D4" s="117">
        <v>156879.4</v>
      </c>
      <c r="E4" s="117">
        <v>156879.4</v>
      </c>
    </row>
    <row r="5" spans="1:5" ht="14.25" customHeight="1">
      <c r="A5" s="69" t="str">
        <f t="shared" si="0"/>
        <v>1991-Douglas County SD 4</v>
      </c>
      <c r="B5" s="135">
        <v>1991</v>
      </c>
      <c r="C5" s="136" t="s">
        <v>433</v>
      </c>
      <c r="D5" s="117">
        <v>80869</v>
      </c>
      <c r="E5" s="117">
        <v>80869</v>
      </c>
    </row>
    <row r="6" spans="1:5" ht="14.25" customHeight="1">
      <c r="A6" s="69" t="str">
        <f t="shared" si="0"/>
        <v>2183-Gresham-Barlow SD 10J</v>
      </c>
      <c r="B6" s="135">
        <v>2183</v>
      </c>
      <c r="C6" s="136" t="s">
        <v>465</v>
      </c>
      <c r="D6" s="117">
        <v>128654.3</v>
      </c>
      <c r="E6" s="117">
        <v>128654.3</v>
      </c>
    </row>
    <row r="7" spans="1:5" ht="14.25" customHeight="1">
      <c r="A7" s="69" t="str">
        <f t="shared" si="0"/>
        <v>2206-Hermiston SD 8</v>
      </c>
      <c r="B7" s="135">
        <v>2206</v>
      </c>
      <c r="C7" s="136" t="s">
        <v>474</v>
      </c>
      <c r="D7" s="117">
        <v>52962.65</v>
      </c>
      <c r="E7" s="117">
        <v>52962.65</v>
      </c>
    </row>
    <row r="8" spans="1:5" ht="14.25" customHeight="1">
      <c r="A8" s="69" t="str">
        <f t="shared" si="0"/>
        <v>2239-Hillsboro SD 4J</v>
      </c>
      <c r="B8" s="135">
        <v>2239</v>
      </c>
      <c r="C8" s="136" t="s">
        <v>731</v>
      </c>
      <c r="D8" s="117">
        <v>182415.1</v>
      </c>
      <c r="E8" s="117">
        <v>182415.1</v>
      </c>
    </row>
    <row r="9" spans="1:5" ht="14.25" customHeight="1">
      <c r="A9" s="69" t="str">
        <f t="shared" si="0"/>
        <v>2048-Medford SD 549</v>
      </c>
      <c r="B9" s="135">
        <v>2048</v>
      </c>
      <c r="C9" s="136" t="s">
        <v>732</v>
      </c>
      <c r="D9" s="117">
        <v>155019.6</v>
      </c>
      <c r="E9" s="117">
        <v>155019.6</v>
      </c>
    </row>
    <row r="10" spans="1:5" ht="14.25" customHeight="1">
      <c r="A10" s="69" t="str">
        <f t="shared" si="0"/>
        <v>2180-Portland SD 1J</v>
      </c>
      <c r="B10" s="135">
        <v>2180</v>
      </c>
      <c r="C10" s="136" t="s">
        <v>607</v>
      </c>
      <c r="D10" s="117">
        <v>435070.8</v>
      </c>
      <c r="E10" s="117">
        <v>435070.8</v>
      </c>
    </row>
    <row r="11" spans="1:5" ht="14.25" customHeight="1">
      <c r="A11" s="69" t="str">
        <f t="shared" si="0"/>
        <v>2142-Salem-Keizer SD 24J</v>
      </c>
      <c r="B11" s="135">
        <v>2142</v>
      </c>
      <c r="C11" s="136" t="s">
        <v>631</v>
      </c>
      <c r="D11" s="117">
        <v>577882.69999999995</v>
      </c>
      <c r="E11" s="117">
        <v>577882.69999999995</v>
      </c>
    </row>
    <row r="12" spans="1:5" ht="14.25" customHeight="1"/>
    <row r="13" spans="1:5" ht="14.25" customHeight="1"/>
    <row r="14" spans="1:5" ht="14.25" customHeight="1"/>
    <row r="15" spans="1:5" ht="14.25" customHeight="1"/>
    <row r="16" spans="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3984375" defaultRowHeight="15" customHeight="1"/>
  <cols>
    <col min="1" max="1" width="9.1328125" customWidth="1"/>
    <col min="2" max="2" width="20" customWidth="1"/>
    <col min="3" max="3" width="9.1328125" customWidth="1"/>
    <col min="4" max="4" width="21.86328125" customWidth="1"/>
    <col min="5" max="5" width="9.1328125" customWidth="1"/>
    <col min="6" max="6" width="20.53125" customWidth="1"/>
    <col min="7" max="7" width="16.73046875" customWidth="1"/>
    <col min="8" max="8" width="29.86328125" customWidth="1"/>
    <col min="9" max="9" width="11" customWidth="1"/>
    <col min="10" max="10" width="20.265625" customWidth="1"/>
    <col min="11" max="26" width="8.73046875" customWidth="1"/>
  </cols>
  <sheetData>
    <row r="1" spans="1:26" ht="14.25" customHeight="1">
      <c r="A1" s="137" t="s">
        <v>13</v>
      </c>
      <c r="B1" s="138" t="s">
        <v>733</v>
      </c>
      <c r="C1" s="139" t="s">
        <v>734</v>
      </c>
      <c r="D1" s="139" t="s">
        <v>735</v>
      </c>
      <c r="E1" s="140" t="s">
        <v>12</v>
      </c>
      <c r="F1" s="140" t="s">
        <v>736</v>
      </c>
      <c r="G1" s="141" t="s">
        <v>737</v>
      </c>
      <c r="H1" s="141" t="s">
        <v>738</v>
      </c>
      <c r="I1" s="142" t="s">
        <v>11</v>
      </c>
      <c r="J1" s="143" t="s">
        <v>739</v>
      </c>
      <c r="K1" s="144"/>
      <c r="L1" s="144"/>
      <c r="M1" s="144"/>
      <c r="N1" s="144"/>
      <c r="O1" s="144"/>
      <c r="P1" s="144"/>
      <c r="Q1" s="144"/>
      <c r="R1" s="144"/>
      <c r="S1" s="144"/>
      <c r="T1" s="144"/>
      <c r="U1" s="144"/>
      <c r="V1" s="144"/>
      <c r="W1" s="144"/>
      <c r="X1" s="144"/>
      <c r="Y1" s="144"/>
      <c r="Z1" s="144"/>
    </row>
    <row r="2" spans="1:26" ht="14.25" customHeight="1">
      <c r="A2" s="145" t="e">
        <f t="shared" ref="A2:A4" si="0">IF(#REF!&lt;&gt;"",#REF!,"")</f>
        <v>#REF!</v>
      </c>
      <c r="B2" s="146" t="str">
        <f t="array" ref="B2">IFERROR(IF(ROWS(B$2:B2)&gt;COUNTA(A:A),"",INDEX(A:A,SMALL(IF(A$2:A$51&lt;&gt;"",ROW(A$2:A$51)),ROWS(B$2:B2)))),"N/A")</f>
        <v>N/A</v>
      </c>
      <c r="C2" s="147" t="e">
        <f t="shared" ref="C2:C4" si="1">IF(#REF!&lt;&gt;"",#REF!,"")</f>
        <v>#REF!</v>
      </c>
      <c r="D2" s="147" t="str">
        <f t="array" ref="D2">IFERROR(IF(ROWS(C$2:C2)&gt;COUNTA(C:C),"",INDEX(C:C,SMALL(IF(C$2:C$51&lt;&gt;"",ROW(C$2:C$51)),ROWS(D$2:D2)))),"N/A")</f>
        <v>N/A</v>
      </c>
      <c r="E2" s="148" t="e">
        <f t="shared" ref="E2:E4" si="2">IF(#REF!&lt;&gt;"",#REF!,"")</f>
        <v>#REF!</v>
      </c>
      <c r="F2" s="148" t="str">
        <f t="array" ref="F2">IFERROR(IF(ROWS(E$2:E2)&gt;COUNTA(E:E),"",INDEX(E:E,SMALL(IF(E$2:E$51&lt;&gt;"",ROW(E$2:E$51)),ROWS(F$2:F2)))),"N/A")</f>
        <v>N/A</v>
      </c>
      <c r="G2" s="149" t="e">
        <f t="shared" ref="G2:G4" si="3">IF(#REF!&lt;&gt;"",#REF!,"")</f>
        <v>#REF!</v>
      </c>
      <c r="H2" s="149" t="str">
        <f t="array" ref="H2">IFERROR(IF(ROWS(G$2:G2)&gt;COUNTA(G:G),"",INDEX(G:G,SMALL(IF(G$2:G$51&lt;&gt;"",ROW(G$2:G$51)),ROWS(H$2:H2)))),"N/A")</f>
        <v>N/A</v>
      </c>
      <c r="I2" s="150" t="e">
        <f t="shared" ref="I2:I4" si="4">IF(#REF!&lt;&gt;"",#REF!,"")</f>
        <v>#REF!</v>
      </c>
      <c r="J2" s="151" t="str">
        <f t="array" ref="J2">IFERROR(IF(ROWS(I$2:I2)&gt;COUNTA(I:I),"",INDEX(I:I,SMALL(IF(I$2:I$51&lt;&gt;"",ROW(I$2:I$51)),ROWS(J$2:J2)))),"N/A")</f>
        <v>N/A</v>
      </c>
    </row>
    <row r="3" spans="1:26" ht="14.25" customHeight="1">
      <c r="A3" s="145" t="e">
        <f t="shared" si="0"/>
        <v>#REF!</v>
      </c>
      <c r="B3" s="146" t="str">
        <f t="array" ref="B3">IFERROR(IF(ROWS(B$2:B3)&gt;COUNTA(A:A),"",INDEX(A:A,SMALL(IF(A$2:A$51&lt;&gt;"",ROW(A$2:A$51)),ROWS(B$2:B3)))),"N/A")</f>
        <v>N/A</v>
      </c>
      <c r="C3" s="147" t="e">
        <f t="shared" si="1"/>
        <v>#REF!</v>
      </c>
      <c r="D3" s="147" t="str">
        <f t="array" ref="D3">IFERROR(IF(ROWS(C$2:C3)&gt;COUNTA(C:C),"",INDEX(C:C,SMALL(IF(C$2:C$51&lt;&gt;"",ROW(C$2:C$51)),ROWS(D$2:D3)))),"N/A")</f>
        <v>N/A</v>
      </c>
      <c r="E3" s="148" t="e">
        <f t="shared" si="2"/>
        <v>#REF!</v>
      </c>
      <c r="F3" s="148" t="str">
        <f t="array" ref="F3">IFERROR(IF(ROWS(E$2:E3)&gt;COUNTA(E:E),"",INDEX(E:E,SMALL(IF(E$2:E$51&lt;&gt;"",ROW(E$2:E$51)),ROWS(F$2:F3)))),"N/A")</f>
        <v>N/A</v>
      </c>
      <c r="G3" s="149" t="e">
        <f t="shared" si="3"/>
        <v>#REF!</v>
      </c>
      <c r="H3" s="149" t="str">
        <f t="array" ref="H3">IFERROR(IF(ROWS(G$2:G3)&gt;COUNTA(G:G),"",INDEX(G:G,SMALL(IF(G$2:G$51&lt;&gt;"",ROW(G$2:G$51)),ROWS(H$2:H3)))),"N/A")</f>
        <v>N/A</v>
      </c>
      <c r="I3" s="150" t="e">
        <f t="shared" si="4"/>
        <v>#REF!</v>
      </c>
      <c r="J3" s="151" t="str">
        <f t="array" ref="J3">IFERROR(IF(ROWS(I$2:I3)&gt;COUNTA(I:I),"",INDEX(I:I,SMALL(IF(I$2:I$51&lt;&gt;"",ROW(I$2:I$51)),ROWS(J$2:J3)))),"N/A")</f>
        <v>N/A</v>
      </c>
    </row>
    <row r="4" spans="1:26" ht="14.25" customHeight="1">
      <c r="A4" s="145" t="e">
        <f t="shared" si="0"/>
        <v>#REF!</v>
      </c>
      <c r="B4" s="146" t="str">
        <f t="array" ref="B4">IFERROR(IF(ROWS(B$2:B4)&gt;COUNTA(A:A),"",INDEX(A:A,SMALL(IF(A$2:A$51&lt;&gt;"",ROW(A$2:A$51)),ROWS(B$2:B4)))),"N/A")</f>
        <v>N/A</v>
      </c>
      <c r="C4" s="147" t="e">
        <f t="shared" si="1"/>
        <v>#REF!</v>
      </c>
      <c r="D4" s="147" t="str">
        <f t="array" ref="D4">IFERROR(IF(ROWS(C$2:C4)&gt;COUNTA(C:C),"",INDEX(C:C,SMALL(IF(C$2:C$51&lt;&gt;"",ROW(C$2:C$51)),ROWS(D$2:D4)))),"N/A")</f>
        <v>N/A</v>
      </c>
      <c r="E4" s="148" t="e">
        <f t="shared" si="2"/>
        <v>#REF!</v>
      </c>
      <c r="F4" s="148" t="str">
        <f t="array" ref="F4">IFERROR(IF(ROWS(E$2:E4)&gt;COUNTA(E:E),"",INDEX(E:E,SMALL(IF(E$2:E$51&lt;&gt;"",ROW(E$2:E$51)),ROWS(F$2:F4)))),"N/A")</f>
        <v>N/A</v>
      </c>
      <c r="G4" s="149" t="e">
        <f t="shared" si="3"/>
        <v>#REF!</v>
      </c>
      <c r="H4" s="149" t="str">
        <f t="array" ref="H4">IFERROR(IF(ROWS(G$2:G4)&gt;COUNTA(G:G),"",INDEX(G:G,SMALL(IF(G$2:G$51&lt;&gt;"",ROW(G$2:G$51)),ROWS(H$2:H4)))),"N/A")</f>
        <v>N/A</v>
      </c>
      <c r="I4" s="150" t="e">
        <f t="shared" si="4"/>
        <v>#REF!</v>
      </c>
      <c r="J4" s="151" t="str">
        <f t="array" ref="J4">IFERROR(IF(ROWS(I$2:I4)&gt;COUNTA(I:I),"",INDEX(I:I,SMALL(IF(I$2:I$51&lt;&gt;"",ROW(I$2:I$51)),ROWS(J$2:J4)))),"N/A")</f>
        <v>N/A</v>
      </c>
    </row>
    <row r="5" spans="1:26" ht="14.25" customHeight="1">
      <c r="A5" s="145" t="str">
        <f>IF(Planning!H4&lt;&gt;"",Planning!B4,"")</f>
        <v/>
      </c>
      <c r="B5" s="146" t="str">
        <f t="array" ref="B5">IFERROR(IF(ROWS(B$2:B5)&gt;COUNTA(A:A),"",INDEX(A:A,SMALL(IF(A$2:A$51&lt;&gt;"",ROW(A$2:A$51)),ROWS(B$2:B5)))),"N/A")</f>
        <v>N/A</v>
      </c>
      <c r="C5" s="147" t="str">
        <f>IF(Planning!D4&lt;&gt;"",Planning!B4,"")</f>
        <v/>
      </c>
      <c r="D5" s="147" t="str">
        <f t="array" ref="D5">IFERROR(IF(ROWS(C$2:C5)&gt;COUNTA(C:C),"",INDEX(C:C,SMALL(IF(C$2:C$51&lt;&gt;"",ROW(C$2:C$51)),ROWS(D$2:D5)))),"N/A")</f>
        <v>N/A</v>
      </c>
      <c r="E5" s="148" t="str">
        <f>IF(Planning!G4&lt;&gt;"",Planning!B4,"")</f>
        <v/>
      </c>
      <c r="F5" s="148" t="str">
        <f t="array" ref="F5">IFERROR(IF(ROWS(E$2:E5)&gt;COUNTA(E:E),"",INDEX(E:E,SMALL(IF(E$2:E$51&lt;&gt;"",ROW(E$2:E$51)),ROWS(F$2:F5)))),"N/A")</f>
        <v>N/A</v>
      </c>
      <c r="G5" s="149" t="str">
        <f>IF(Planning!E4&lt;&gt;"",Planning!B4,"")</f>
        <v/>
      </c>
      <c r="H5" s="149" t="str">
        <f t="array" ref="H5">IFERROR(IF(ROWS(G$2:G5)&gt;COUNTA(G:G),"",INDEX(G:G,SMALL(IF(G$2:G$51&lt;&gt;"",ROW(G$2:G$51)),ROWS(H$2:H5)))),"N/A")</f>
        <v>N/A</v>
      </c>
      <c r="I5" s="150" t="str">
        <f>IF(Planning!F4&lt;&gt;"",Planning!B4,"")</f>
        <v/>
      </c>
      <c r="J5" s="151" t="str">
        <f t="array" ref="J5">IFERROR(IF(ROWS(I$2:I5)&gt;COUNTA(I:I),"",INDEX(I:I,SMALL(IF(I$2:I$51&lt;&gt;"",ROW(I$2:I$51)),ROWS(J$2:J5)))),"N/A")</f>
        <v>N/A</v>
      </c>
    </row>
    <row r="6" spans="1:26" ht="14.25" customHeight="1">
      <c r="A6" s="145" t="str">
        <f>IF(Planning!H5&lt;&gt;"",Planning!B5,"")</f>
        <v/>
      </c>
      <c r="B6" s="146" t="str">
        <f t="array" ref="B6">IFERROR(IF(ROWS(B$2:B6)&gt;COUNTA(A:A),"",INDEX(A:A,SMALL(IF(A$2:A$51&lt;&gt;"",ROW(A$2:A$51)),ROWS(B$2:B6)))),"N/A")</f>
        <v>N/A</v>
      </c>
      <c r="C6" s="147" t="str">
        <f>IF(Planning!D5&lt;&gt;"",Planning!B5,"")</f>
        <v/>
      </c>
      <c r="D6" s="147" t="str">
        <f t="array" ref="D6">IFERROR(IF(ROWS(C$2:C6)&gt;COUNTA(C:C),"",INDEX(C:C,SMALL(IF(C$2:C$51&lt;&gt;"",ROW(C$2:C$51)),ROWS(D$2:D6)))),"N/A")</f>
        <v>N/A</v>
      </c>
      <c r="E6" s="148" t="str">
        <f>IF(Planning!G5&lt;&gt;"",Planning!B5,"")</f>
        <v>A1</v>
      </c>
      <c r="F6" s="148" t="str">
        <f t="array" ref="F6">IFERROR(IF(ROWS(E$2:E6)&gt;COUNTA(E:E),"",INDEX(E:E,SMALL(IF(E$2:E$51&lt;&gt;"",ROW(E$2:E$51)),ROWS(F$2:F6)))),"N/A")</f>
        <v>N/A</v>
      </c>
      <c r="G6" s="149" t="str">
        <f>IF(Planning!E5&lt;&gt;"",Planning!B5,"")</f>
        <v/>
      </c>
      <c r="H6" s="149" t="str">
        <f t="array" ref="H6">IFERROR(IF(ROWS(G$2:G6)&gt;COUNTA(G:G),"",INDEX(G:G,SMALL(IF(G$2:G$51&lt;&gt;"",ROW(G$2:G$51)),ROWS(H$2:H6)))),"N/A")</f>
        <v>N/A</v>
      </c>
      <c r="I6" s="150" t="str">
        <f>IF(Planning!F5&lt;&gt;"",Planning!B5,"")</f>
        <v/>
      </c>
      <c r="J6" s="151" t="str">
        <f t="array" ref="J6">IFERROR(IF(ROWS(I$2:I6)&gt;COUNTA(I:I),"",INDEX(I:I,SMALL(IF(I$2:I$51&lt;&gt;"",ROW(I$2:I$51)),ROWS(J$2:J6)))),"N/A")</f>
        <v>N/A</v>
      </c>
    </row>
    <row r="7" spans="1:26" ht="14.25" customHeight="1">
      <c r="A7" s="145" t="str">
        <f>IF(Planning!H6&lt;&gt;"",Planning!B6,"")</f>
        <v>A2</v>
      </c>
      <c r="B7" s="146" t="str">
        <f t="array" ref="B7">IFERROR(IF(ROWS(B$2:B7)&gt;COUNTA(A:A),"",INDEX(A:A,SMALL(IF(A$2:A$51&lt;&gt;"",ROW(A$2:A$51)),ROWS(B$2:B7)))),"N/A")</f>
        <v>N/A</v>
      </c>
      <c r="C7" s="147" t="str">
        <f>IF(Planning!D6&lt;&gt;"",Planning!B6,"")</f>
        <v/>
      </c>
      <c r="D7" s="147" t="str">
        <f t="array" ref="D7">IFERROR(IF(ROWS(C$2:C7)&gt;COUNTA(C:C),"",INDEX(C:C,SMALL(IF(C$2:C$51&lt;&gt;"",ROW(C$2:C$51)),ROWS(D$2:D7)))),"N/A")</f>
        <v>N/A</v>
      </c>
      <c r="E7" s="148" t="str">
        <f>IF(Planning!G6&lt;&gt;"",Planning!B6,"")</f>
        <v/>
      </c>
      <c r="F7" s="148" t="str">
        <f t="array" ref="F7">IFERROR(IF(ROWS(E$2:E7)&gt;COUNTA(E:E),"",INDEX(E:E,SMALL(IF(E$2:E$51&lt;&gt;"",ROW(E$2:E$51)),ROWS(F$2:F7)))),"N/A")</f>
        <v>N/A</v>
      </c>
      <c r="G7" s="149" t="str">
        <f>IF(Planning!E6&lt;&gt;"",Planning!B6,"")</f>
        <v/>
      </c>
      <c r="H7" s="149" t="str">
        <f t="array" ref="H7">IFERROR(IF(ROWS(G$2:G7)&gt;COUNTA(G:G),"",INDEX(G:G,SMALL(IF(G$2:G$51&lt;&gt;"",ROW(G$2:G$51)),ROWS(H$2:H7)))),"N/A")</f>
        <v>N/A</v>
      </c>
      <c r="I7" s="150" t="str">
        <f>IF(Planning!F6&lt;&gt;"",Planning!B6,"")</f>
        <v>A2</v>
      </c>
      <c r="J7" s="151" t="str">
        <f t="array" ref="J7">IFERROR(IF(ROWS(I$2:I7)&gt;COUNTA(I:I),"",INDEX(I:I,SMALL(IF(I$2:I$51&lt;&gt;"",ROW(I$2:I$51)),ROWS(J$2:J7)))),"N/A")</f>
        <v>N/A</v>
      </c>
    </row>
    <row r="8" spans="1:26" ht="14.25" customHeight="1">
      <c r="A8" s="145" t="str">
        <f>IF(Planning!H7&lt;&gt;"",Planning!B7,"")</f>
        <v>A3</v>
      </c>
      <c r="B8" s="146" t="str">
        <f t="array" ref="B8">IFERROR(IF(ROWS(B$2:B8)&gt;COUNTA(A:A),"",INDEX(A:A,SMALL(IF(A$2:A$51&lt;&gt;"",ROW(A$2:A$51)),ROWS(B$2:B8)))),"N/A")</f>
        <v>N/A</v>
      </c>
      <c r="C8" s="147" t="str">
        <f>IF(Planning!D7&lt;&gt;"",Planning!B7,"")</f>
        <v/>
      </c>
      <c r="D8" s="147" t="str">
        <f t="array" ref="D8">IFERROR(IF(ROWS(C$2:C8)&gt;COUNTA(C:C),"",INDEX(C:C,SMALL(IF(C$2:C$51&lt;&gt;"",ROW(C$2:C$51)),ROWS(D$2:D8)))),"N/A")</f>
        <v>N/A</v>
      </c>
      <c r="E8" s="148" t="str">
        <f>IF(Planning!G7&lt;&gt;"",Planning!B7,"")</f>
        <v/>
      </c>
      <c r="F8" s="148" t="str">
        <f t="array" ref="F8">IFERROR(IF(ROWS(E$2:E8)&gt;COUNTA(E:E),"",INDEX(E:E,SMALL(IF(E$2:E$51&lt;&gt;"",ROW(E$2:E$51)),ROWS(F$2:F8)))),"N/A")</f>
        <v>N/A</v>
      </c>
      <c r="G8" s="149" t="str">
        <f>IF(Planning!E7&lt;&gt;"",Planning!B7,"")</f>
        <v/>
      </c>
      <c r="H8" s="149" t="str">
        <f t="array" ref="H8">IFERROR(IF(ROWS(G$2:G8)&gt;COUNTA(G:G),"",INDEX(G:G,SMALL(IF(G$2:G$51&lt;&gt;"",ROW(G$2:G$51)),ROWS(H$2:H8)))),"N/A")</f>
        <v>N/A</v>
      </c>
      <c r="I8" s="150" t="str">
        <f>IF(Planning!F7&lt;&gt;"",Planning!B7,"")</f>
        <v/>
      </c>
      <c r="J8" s="151" t="str">
        <f t="array" ref="J8">IFERROR(IF(ROWS(I$2:I8)&gt;COUNTA(I:I),"",INDEX(I:I,SMALL(IF(I$2:I$51&lt;&gt;"",ROW(I$2:I$51)),ROWS(J$2:J8)))),"N/A")</f>
        <v>N/A</v>
      </c>
    </row>
    <row r="9" spans="1:26" ht="14.25" customHeight="1">
      <c r="A9" s="145" t="str">
        <f>IF(Planning!H8&lt;&gt;"",Planning!B8,"")</f>
        <v/>
      </c>
      <c r="B9" s="146" t="str">
        <f t="array" ref="B9">IFERROR(IF(ROWS(B$2:B9)&gt;COUNTA(A:A),"",INDEX(A:A,SMALL(IF(A$2:A$51&lt;&gt;"",ROW(A$2:A$51)),ROWS(B$2:B9)))),"N/A")</f>
        <v>N/A</v>
      </c>
      <c r="C9" s="147" t="str">
        <f>IF(Planning!D8&lt;&gt;"",Planning!B8,"")</f>
        <v/>
      </c>
      <c r="D9" s="147" t="str">
        <f t="array" ref="D9">IFERROR(IF(ROWS(C$2:C9)&gt;COUNTA(C:C),"",INDEX(C:C,SMALL(IF(C$2:C$51&lt;&gt;"",ROW(C$2:C$51)),ROWS(D$2:D9)))),"N/A")</f>
        <v>N/A</v>
      </c>
      <c r="E9" s="148" t="str">
        <f>IF(Planning!G8&lt;&gt;"",Planning!B8,"")</f>
        <v/>
      </c>
      <c r="F9" s="148" t="str">
        <f t="array" ref="F9">IFERROR(IF(ROWS(E$2:E9)&gt;COUNTA(E:E),"",INDEX(E:E,SMALL(IF(E$2:E$51&lt;&gt;"",ROW(E$2:E$51)),ROWS(F$2:F9)))),"N/A")</f>
        <v>N/A</v>
      </c>
      <c r="G9" s="149" t="str">
        <f>IF(Planning!E8&lt;&gt;"",Planning!B8,"")</f>
        <v/>
      </c>
      <c r="H9" s="149" t="str">
        <f t="array" ref="H9">IFERROR(IF(ROWS(G$2:G9)&gt;COUNTA(G:G),"",INDEX(G:G,SMALL(IF(G$2:G$51&lt;&gt;"",ROW(G$2:G$51)),ROWS(H$2:H9)))),"N/A")</f>
        <v>N/A</v>
      </c>
      <c r="I9" s="150" t="str">
        <f>IF(Planning!F8&lt;&gt;"",Planning!B8,"")</f>
        <v/>
      </c>
      <c r="J9" s="151" t="str">
        <f t="array" ref="J9">IFERROR(IF(ROWS(I$2:I9)&gt;COUNTA(I:I),"",INDEX(I:I,SMALL(IF(I$2:I$51&lt;&gt;"",ROW(I$2:I$51)),ROWS(J$2:J9)))),"N/A")</f>
        <v>N/A</v>
      </c>
    </row>
    <row r="10" spans="1:26" ht="14.25" customHeight="1">
      <c r="A10" s="145" t="str">
        <f>IF(Planning!H9&lt;&gt;"",Planning!B9,"")</f>
        <v/>
      </c>
      <c r="B10" s="146" t="str">
        <f t="array" ref="B10">IFERROR(IF(ROWS(B$2:B10)&gt;COUNTA(A:A),"",INDEX(A:A,SMALL(IF(A$2:A$51&lt;&gt;"",ROW(A$2:A$51)),ROWS(B$2:B10)))),"N/A")</f>
        <v>N/A</v>
      </c>
      <c r="C10" s="147" t="str">
        <f>IF(Planning!D9&lt;&gt;"",Planning!B9,"")</f>
        <v/>
      </c>
      <c r="D10" s="147" t="str">
        <f t="array" ref="D10">IFERROR(IF(ROWS(C$2:C10)&gt;COUNTA(C:C),"",INDEX(C:C,SMALL(IF(C$2:C$51&lt;&gt;"",ROW(C$2:C$51)),ROWS(D$2:D10)))),"N/A")</f>
        <v>N/A</v>
      </c>
      <c r="E10" s="148" t="str">
        <f>IF(Planning!G9&lt;&gt;"",Planning!B9,"")</f>
        <v/>
      </c>
      <c r="F10" s="148" t="str">
        <f t="array" ref="F10">IFERROR(IF(ROWS(E$2:E10)&gt;COUNTA(E:E),"",INDEX(E:E,SMALL(IF(E$2:E$51&lt;&gt;"",ROW(E$2:E$51)),ROWS(F$2:F10)))),"N/A")</f>
        <v>N/A</v>
      </c>
      <c r="G10" s="149" t="str">
        <f>IF(Planning!E9&lt;&gt;"",Planning!B9,"")</f>
        <v/>
      </c>
      <c r="H10" s="149" t="str">
        <f t="array" ref="H10">IFERROR(IF(ROWS(G$2:G10)&gt;COUNTA(G:G),"",INDEX(G:G,SMALL(IF(G$2:G$51&lt;&gt;"",ROW(G$2:G$51)),ROWS(H$2:H10)))),"N/A")</f>
        <v>N/A</v>
      </c>
      <c r="I10" s="150" t="str">
        <f>IF(Planning!F9&lt;&gt;"",Planning!B9,"")</f>
        <v/>
      </c>
      <c r="J10" s="151" t="str">
        <f t="array" ref="J10">IFERROR(IF(ROWS(I$2:I10)&gt;COUNTA(I:I),"",INDEX(I:I,SMALL(IF(I$2:I$51&lt;&gt;"",ROW(I$2:I$51)),ROWS(J$2:J10)))),"N/A")</f>
        <v>N/A</v>
      </c>
    </row>
    <row r="11" spans="1:26" ht="14.25" customHeight="1">
      <c r="A11" s="145" t="str">
        <f>IF(Planning!H10&lt;&gt;"",Planning!B10,"")</f>
        <v/>
      </c>
      <c r="B11" s="146" t="str">
        <f t="array" ref="B11">IFERROR(IF(ROWS(B$2:B11)&gt;COUNTA(A:A),"",INDEX(A:A,SMALL(IF(A$2:A$51&lt;&gt;"",ROW(A$2:A$51)),ROWS(B$2:B11)))),"N/A")</f>
        <v>N/A</v>
      </c>
      <c r="C11" s="147" t="str">
        <f>IF(Planning!D10&lt;&gt;"",Planning!B10,"")</f>
        <v/>
      </c>
      <c r="D11" s="147" t="str">
        <f t="array" ref="D11">IFERROR(IF(ROWS(C$2:C11)&gt;COUNTA(C:C),"",INDEX(C:C,SMALL(IF(C$2:C$51&lt;&gt;"",ROW(C$2:C$51)),ROWS(D$2:D11)))),"N/A")</f>
        <v>N/A</v>
      </c>
      <c r="E11" s="148" t="str">
        <f>IF(Planning!G10&lt;&gt;"",Planning!B10,"")</f>
        <v/>
      </c>
      <c r="F11" s="148" t="str">
        <f t="array" ref="F11">IFERROR(IF(ROWS(E$2:E11)&gt;COUNTA(E:E),"",INDEX(E:E,SMALL(IF(E$2:E$51&lt;&gt;"",ROW(E$2:E$51)),ROWS(F$2:F11)))),"N/A")</f>
        <v>N/A</v>
      </c>
      <c r="G11" s="149" t="str">
        <f>IF(Planning!E10&lt;&gt;"",Planning!B10,"")</f>
        <v/>
      </c>
      <c r="H11" s="149" t="str">
        <f t="array" ref="H11">IFERROR(IF(ROWS(G$2:G11)&gt;COUNTA(G:G),"",INDEX(G:G,SMALL(IF(G$2:G$51&lt;&gt;"",ROW(G$2:G$51)),ROWS(H$2:H11)))),"N/A")</f>
        <v>N/A</v>
      </c>
      <c r="I11" s="150" t="str">
        <f>IF(Planning!F10&lt;&gt;"",Planning!B10,"")</f>
        <v/>
      </c>
      <c r="J11" s="151" t="str">
        <f t="array" ref="J11">IFERROR(IF(ROWS(I$2:I11)&gt;COUNTA(I:I),"",INDEX(I:I,SMALL(IF(I$2:I$51&lt;&gt;"",ROW(I$2:I$51)),ROWS(J$2:J11)))),"N/A")</f>
        <v>N/A</v>
      </c>
    </row>
    <row r="12" spans="1:26" ht="14.25" customHeight="1">
      <c r="A12" s="145" t="str">
        <f>IF(Planning!H11&lt;&gt;"",Planning!B11,"")</f>
        <v>B1</v>
      </c>
      <c r="B12" s="146" t="str">
        <f t="array" ref="B12">IFERROR(IF(ROWS(B$2:B12)&gt;COUNTA(A:A),"",INDEX(A:A,SMALL(IF(A$2:A$51&lt;&gt;"",ROW(A$2:A$51)),ROWS(B$2:B12)))),"N/A")</f>
        <v>N/A</v>
      </c>
      <c r="C12" s="147" t="str">
        <f>IF(Planning!D11&lt;&gt;"",Planning!B11,"")</f>
        <v/>
      </c>
      <c r="D12" s="147" t="str">
        <f t="array" ref="D12">IFERROR(IF(ROWS(C$2:C12)&gt;COUNTA(C:C),"",INDEX(C:C,SMALL(IF(C$2:C$51&lt;&gt;"",ROW(C$2:C$51)),ROWS(D$2:D12)))),"N/A")</f>
        <v>N/A</v>
      </c>
      <c r="E12" s="148" t="str">
        <f>IF(Planning!G11&lt;&gt;"",Planning!B11,"")</f>
        <v>B1</v>
      </c>
      <c r="F12" s="148" t="str">
        <f t="array" ref="F12">IFERROR(IF(ROWS(E$2:E12)&gt;COUNTA(E:E),"",INDEX(E:E,SMALL(IF(E$2:E$51&lt;&gt;"",ROW(E$2:E$51)),ROWS(F$2:F12)))),"N/A")</f>
        <v>N/A</v>
      </c>
      <c r="G12" s="149" t="str">
        <f>IF(Planning!E11&lt;&gt;"",Planning!B11,"")</f>
        <v/>
      </c>
      <c r="H12" s="149" t="str">
        <f t="array" ref="H12">IFERROR(IF(ROWS(G$2:G12)&gt;COUNTA(G:G),"",INDEX(G:G,SMALL(IF(G$2:G$51&lt;&gt;"",ROW(G$2:G$51)),ROWS(H$2:H12)))),"N/A")</f>
        <v>N/A</v>
      </c>
      <c r="I12" s="150" t="str">
        <f>IF(Planning!F11&lt;&gt;"",Planning!B11,"")</f>
        <v/>
      </c>
      <c r="J12" s="151" t="str">
        <f t="array" ref="J12">IFERROR(IF(ROWS(I$2:I12)&gt;COUNTA(I:I),"",INDEX(I:I,SMALL(IF(I$2:I$51&lt;&gt;"",ROW(I$2:I$51)),ROWS(J$2:J12)))),"N/A")</f>
        <v>N/A</v>
      </c>
    </row>
    <row r="13" spans="1:26" ht="14.25" customHeight="1">
      <c r="A13" s="145" t="str">
        <f>IF(Planning!H12&lt;&gt;"",Planning!B12,"")</f>
        <v/>
      </c>
      <c r="B13" s="146" t="str">
        <f t="array" ref="B13">IFERROR(IF(ROWS(B$2:B13)&gt;COUNTA(A:A),"",INDEX(A:A,SMALL(IF(A$2:A$51&lt;&gt;"",ROW(A$2:A$51)),ROWS(B$2:B13)))),"N/A")</f>
        <v>N/A</v>
      </c>
      <c r="C13" s="147" t="str">
        <f>IF(Planning!D12&lt;&gt;"",Planning!B12,"")</f>
        <v/>
      </c>
      <c r="D13" s="147" t="str">
        <f t="array" ref="D13">IFERROR(IF(ROWS(C$2:C13)&gt;COUNTA(C:C),"",INDEX(C:C,SMALL(IF(C$2:C$51&lt;&gt;"",ROW(C$2:C$51)),ROWS(D$2:D13)))),"N/A")</f>
        <v>N/A</v>
      </c>
      <c r="E13" s="148" t="str">
        <f>IF(Planning!G12&lt;&gt;"",Planning!B12,"")</f>
        <v/>
      </c>
      <c r="F13" s="148" t="str">
        <f t="array" ref="F13">IFERROR(IF(ROWS(E$2:E13)&gt;COUNTA(E:E),"",INDEX(E:E,SMALL(IF(E$2:E$51&lt;&gt;"",ROW(E$2:E$51)),ROWS(F$2:F13)))),"N/A")</f>
        <v>N/A</v>
      </c>
      <c r="G13" s="149" t="str">
        <f>IF(Planning!E12&lt;&gt;"",Planning!B12,"")</f>
        <v/>
      </c>
      <c r="H13" s="149" t="str">
        <f t="array" ref="H13">IFERROR(IF(ROWS(G$2:G13)&gt;COUNTA(G:G),"",INDEX(G:G,SMALL(IF(G$2:G$51&lt;&gt;"",ROW(G$2:G$51)),ROWS(H$2:H13)))),"N/A")</f>
        <v>N/A</v>
      </c>
      <c r="I13" s="150" t="str">
        <f>IF(Planning!F12&lt;&gt;"",Planning!B12,"")</f>
        <v/>
      </c>
      <c r="J13" s="151" t="str">
        <f t="array" ref="J13">IFERROR(IF(ROWS(I$2:I13)&gt;COUNTA(I:I),"",INDEX(I:I,SMALL(IF(I$2:I$51&lt;&gt;"",ROW(I$2:I$51)),ROWS(J$2:J13)))),"N/A")</f>
        <v>N/A</v>
      </c>
    </row>
    <row r="14" spans="1:26" ht="14.25" customHeight="1">
      <c r="A14" s="145" t="str">
        <f>IF(Planning!H13&lt;&gt;"",Planning!B13,"")</f>
        <v>B3</v>
      </c>
      <c r="B14" s="146" t="str">
        <f t="array" ref="B14">IFERROR(IF(ROWS(B$2:B14)&gt;COUNTA(A:A),"",INDEX(A:A,SMALL(IF(A$2:A$51&lt;&gt;"",ROW(A$2:A$51)),ROWS(B$2:B14)))),"N/A")</f>
        <v>N/A</v>
      </c>
      <c r="C14" s="147" t="str">
        <f>IF(Planning!D13&lt;&gt;"",Planning!B13,"")</f>
        <v/>
      </c>
      <c r="D14" s="147" t="str">
        <f t="array" ref="D14">IFERROR(IF(ROWS(C$2:C14)&gt;COUNTA(C:C),"",INDEX(C:C,SMALL(IF(C$2:C$51&lt;&gt;"",ROW(C$2:C$51)),ROWS(D$2:D14)))),"N/A")</f>
        <v>N/A</v>
      </c>
      <c r="E14" s="148" t="str">
        <f>IF(Planning!G13&lt;&gt;"",Planning!B13,"")</f>
        <v/>
      </c>
      <c r="F14" s="148" t="str">
        <f t="array" ref="F14">IFERROR(IF(ROWS(E$2:E14)&gt;COUNTA(E:E),"",INDEX(E:E,SMALL(IF(E$2:E$51&lt;&gt;"",ROW(E$2:E$51)),ROWS(F$2:F14)))),"N/A")</f>
        <v>N/A</v>
      </c>
      <c r="G14" s="149" t="str">
        <f>IF(Planning!E13&lt;&gt;"",Planning!B13,"")</f>
        <v/>
      </c>
      <c r="H14" s="149" t="str">
        <f t="array" ref="H14">IFERROR(IF(ROWS(G$2:G14)&gt;COUNTA(G:G),"",INDEX(G:G,SMALL(IF(G$2:G$51&lt;&gt;"",ROW(G$2:G$51)),ROWS(H$2:H14)))),"N/A")</f>
        <v>N/A</v>
      </c>
      <c r="I14" s="150" t="str">
        <f>IF(Planning!F13&lt;&gt;"",Planning!B13,"")</f>
        <v/>
      </c>
      <c r="J14" s="151" t="str">
        <f t="array" ref="J14">IFERROR(IF(ROWS(I$2:I14)&gt;COUNTA(I:I),"",INDEX(I:I,SMALL(IF(I$2:I$51&lt;&gt;"",ROW(I$2:I$51)),ROWS(J$2:J14)))),"N/A")</f>
        <v>N/A</v>
      </c>
    </row>
    <row r="15" spans="1:26" ht="14.25" customHeight="1">
      <c r="A15" s="145" t="str">
        <f>IF(Planning!H14&lt;&gt;"",Planning!B14,"")</f>
        <v>B4</v>
      </c>
      <c r="B15" s="146" t="str">
        <f t="array" ref="B15">IFERROR(IF(ROWS(B$2:B15)&gt;COUNTA(A:A),"",INDEX(A:A,SMALL(IF(A$2:A$51&lt;&gt;"",ROW(A$2:A$51)),ROWS(B$2:B15)))),"N/A")</f>
        <v>N/A</v>
      </c>
      <c r="C15" s="147" t="str">
        <f>IF(Planning!D14&lt;&gt;"",Planning!B14,"")</f>
        <v/>
      </c>
      <c r="D15" s="147" t="str">
        <f t="array" ref="D15">IFERROR(IF(ROWS(C$2:C15)&gt;COUNTA(C:C),"",INDEX(C:C,SMALL(IF(C$2:C$51&lt;&gt;"",ROW(C$2:C$51)),ROWS(D$2:D15)))),"N/A")</f>
        <v>N/A</v>
      </c>
      <c r="E15" s="148" t="str">
        <f>IF(Planning!G14&lt;&gt;"",Planning!B14,"")</f>
        <v/>
      </c>
      <c r="F15" s="148" t="str">
        <f t="array" ref="F15">IFERROR(IF(ROWS(E$2:E15)&gt;COUNTA(E:E),"",INDEX(E:E,SMALL(IF(E$2:E$51&lt;&gt;"",ROW(E$2:E$51)),ROWS(F$2:F15)))),"N/A")</f>
        <v>N/A</v>
      </c>
      <c r="G15" s="149" t="str">
        <f>IF(Planning!E14&lt;&gt;"",Planning!B14,"")</f>
        <v/>
      </c>
      <c r="H15" s="149" t="str">
        <f t="array" ref="H15">IFERROR(IF(ROWS(G$2:G15)&gt;COUNTA(G:G),"",INDEX(G:G,SMALL(IF(G$2:G$51&lt;&gt;"",ROW(G$2:G$51)),ROWS(H$2:H15)))),"N/A")</f>
        <v>N/A</v>
      </c>
      <c r="I15" s="150" t="str">
        <f>IF(Planning!F14&lt;&gt;"",Planning!B14,"")</f>
        <v/>
      </c>
      <c r="J15" s="151" t="str">
        <f t="array" ref="J15">IFERROR(IF(ROWS(I$2:I15)&gt;COUNTA(I:I),"",INDEX(I:I,SMALL(IF(I$2:I$51&lt;&gt;"",ROW(I$2:I$51)),ROWS(J$2:J15)))),"N/A")</f>
        <v>N/A</v>
      </c>
    </row>
    <row r="16" spans="1:26" ht="14.25" customHeight="1">
      <c r="A16" s="145" t="str">
        <f>IF(Planning!H15&lt;&gt;"",Planning!B15,"")</f>
        <v/>
      </c>
      <c r="B16" s="146" t="str">
        <f t="array" ref="B16">IFERROR(IF(ROWS(B$2:B16)&gt;COUNTA(A:A),"",INDEX(A:A,SMALL(IF(A$2:A$51&lt;&gt;"",ROW(A$2:A$51)),ROWS(B$2:B16)))),"N/A")</f>
        <v>N/A</v>
      </c>
      <c r="C16" s="147" t="str">
        <f>IF(Planning!D15&lt;&gt;"",Planning!B15,"")</f>
        <v/>
      </c>
      <c r="D16" s="147" t="str">
        <f t="array" ref="D16">IFERROR(IF(ROWS(C$2:C16)&gt;COUNTA(C:C),"",INDEX(C:C,SMALL(IF(C$2:C$51&lt;&gt;"",ROW(C$2:C$51)),ROWS(D$2:D16)))),"N/A")</f>
        <v>N/A</v>
      </c>
      <c r="E16" s="148" t="str">
        <f>IF(Planning!G15&lt;&gt;"",Planning!B15,"")</f>
        <v/>
      </c>
      <c r="F16" s="148" t="str">
        <f t="array" ref="F16">IFERROR(IF(ROWS(E$2:E16)&gt;COUNTA(E:E),"",INDEX(E:E,SMALL(IF(E$2:E$51&lt;&gt;"",ROW(E$2:E$51)),ROWS(F$2:F16)))),"N/A")</f>
        <v>N/A</v>
      </c>
      <c r="G16" s="149" t="str">
        <f>IF(Planning!E15&lt;&gt;"",Planning!B15,"")</f>
        <v/>
      </c>
      <c r="H16" s="149" t="str">
        <f t="array" ref="H16">IFERROR(IF(ROWS(G$2:G16)&gt;COUNTA(G:G),"",INDEX(G:G,SMALL(IF(G$2:G$51&lt;&gt;"",ROW(G$2:G$51)),ROWS(H$2:H16)))),"N/A")</f>
        <v>N/A</v>
      </c>
      <c r="I16" s="150" t="str">
        <f>IF(Planning!F15&lt;&gt;"",Planning!B15,"")</f>
        <v/>
      </c>
      <c r="J16" s="151" t="str">
        <f t="array" ref="J16">IFERROR(IF(ROWS(I$2:I16)&gt;COUNTA(I:I),"",INDEX(I:I,SMALL(IF(I$2:I$51&lt;&gt;"",ROW(I$2:I$51)),ROWS(J$2:J16)))),"N/A")</f>
        <v>N/A</v>
      </c>
    </row>
    <row r="17" spans="1:10" ht="14.25" customHeight="1">
      <c r="A17" s="145" t="str">
        <f>IF(Planning!H16&lt;&gt;"",Planning!B16,"")</f>
        <v/>
      </c>
      <c r="B17" s="146" t="str">
        <f t="array" ref="B17">IFERROR(IF(ROWS(B$2:B17)&gt;COUNTA(A:A),"",INDEX(A:A,SMALL(IF(A$2:A$51&lt;&gt;"",ROW(A$2:A$51)),ROWS(B$2:B17)))),"N/A")</f>
        <v>N/A</v>
      </c>
      <c r="C17" s="147" t="str">
        <f>IF(Planning!D16&lt;&gt;"",Planning!B16,"")</f>
        <v/>
      </c>
      <c r="D17" s="147" t="str">
        <f t="array" ref="D17">IFERROR(IF(ROWS(C$2:C17)&gt;COUNTA(C:C),"",INDEX(C:C,SMALL(IF(C$2:C$51&lt;&gt;"",ROW(C$2:C$51)),ROWS(D$2:D17)))),"N/A")</f>
        <v>N/A</v>
      </c>
      <c r="E17" s="148" t="str">
        <f>IF(Planning!G16&lt;&gt;"",Planning!B16,"")</f>
        <v/>
      </c>
      <c r="F17" s="148" t="str">
        <f t="array" ref="F17">IFERROR(IF(ROWS(E$2:E17)&gt;COUNTA(E:E),"",INDEX(E:E,SMALL(IF(E$2:E$51&lt;&gt;"",ROW(E$2:E$51)),ROWS(F$2:F17)))),"N/A")</f>
        <v>N/A</v>
      </c>
      <c r="G17" s="149" t="str">
        <f>IF(Planning!E16&lt;&gt;"",Planning!B16,"")</f>
        <v/>
      </c>
      <c r="H17" s="149" t="str">
        <f t="array" ref="H17">IFERROR(IF(ROWS(G$2:G17)&gt;COUNTA(G:G),"",INDEX(G:G,SMALL(IF(G$2:G$51&lt;&gt;"",ROW(G$2:G$51)),ROWS(H$2:H17)))),"N/A")</f>
        <v>N/A</v>
      </c>
      <c r="I17" s="150" t="str">
        <f>IF(Planning!F16&lt;&gt;"",Planning!B16,"")</f>
        <v/>
      </c>
      <c r="J17" s="151" t="str">
        <f t="array" ref="J17">IFERROR(IF(ROWS(I$2:I17)&gt;COUNTA(I:I),"",INDEX(I:I,SMALL(IF(I$2:I$51&lt;&gt;"",ROW(I$2:I$51)),ROWS(J$2:J17)))),"N/A")</f>
        <v>N/A</v>
      </c>
    </row>
    <row r="18" spans="1:10" ht="14.25" customHeight="1">
      <c r="A18" s="145" t="str">
        <f>IF(Planning!H17&lt;&gt;"",Planning!B17,"")</f>
        <v>C1</v>
      </c>
      <c r="B18" s="146" t="str">
        <f t="array" ref="B18">IFERROR(IF(ROWS(B$2:B18)&gt;COUNTA(A:A),"",INDEX(A:A,SMALL(IF(A$2:A$51&lt;&gt;"",ROW(A$2:A$51)),ROWS(B$2:B18)))),"N/A")</f>
        <v>N/A</v>
      </c>
      <c r="C18" s="147" t="str">
        <f>IF(Planning!D17&lt;&gt;"",Planning!B17,"")</f>
        <v/>
      </c>
      <c r="D18" s="147" t="str">
        <f t="array" ref="D18">IFERROR(IF(ROWS(C$2:C18)&gt;COUNTA(C:C),"",INDEX(C:C,SMALL(IF(C$2:C$51&lt;&gt;"",ROW(C$2:C$51)),ROWS(D$2:D18)))),"N/A")</f>
        <v>N/A</v>
      </c>
      <c r="E18" s="148" t="str">
        <f>IF(Planning!G17&lt;&gt;"",Planning!B17,"")</f>
        <v/>
      </c>
      <c r="F18" s="148" t="str">
        <f t="array" ref="F18">IFERROR(IF(ROWS(E$2:E18)&gt;COUNTA(E:E),"",INDEX(E:E,SMALL(IF(E$2:E$51&lt;&gt;"",ROW(E$2:E$51)),ROWS(F$2:F18)))),"N/A")</f>
        <v>N/A</v>
      </c>
      <c r="G18" s="149" t="str">
        <f>IF(Planning!E17&lt;&gt;"",Planning!B17,"")</f>
        <v/>
      </c>
      <c r="H18" s="149" t="str">
        <f t="array" ref="H18">IFERROR(IF(ROWS(G$2:G18)&gt;COUNTA(G:G),"",INDEX(G:G,SMALL(IF(G$2:G$51&lt;&gt;"",ROW(G$2:G$51)),ROWS(H$2:H18)))),"N/A")</f>
        <v>N/A</v>
      </c>
      <c r="I18" s="150" t="str">
        <f>IF(Planning!F17&lt;&gt;"",Planning!B17,"")</f>
        <v/>
      </c>
      <c r="J18" s="151" t="str">
        <f t="array" ref="J18">IFERROR(IF(ROWS(I$2:I18)&gt;COUNTA(I:I),"",INDEX(I:I,SMALL(IF(I$2:I$51&lt;&gt;"",ROW(I$2:I$51)),ROWS(J$2:J18)))),"N/A")</f>
        <v>N/A</v>
      </c>
    </row>
    <row r="19" spans="1:10" ht="14.25" customHeight="1">
      <c r="A19" s="145" t="str">
        <f>IF(Planning!H18&lt;&gt;"",Planning!B18,"")</f>
        <v>C2</v>
      </c>
      <c r="B19" s="146" t="str">
        <f t="array" ref="B19">IFERROR(IF(ROWS(B$2:B19)&gt;COUNTA(A:A),"",INDEX(A:A,SMALL(IF(A$2:A$51&lt;&gt;"",ROW(A$2:A$51)),ROWS(B$2:B19)))),"N/A")</f>
        <v>N/A</v>
      </c>
      <c r="C19" s="147" t="str">
        <f>IF(Planning!D18&lt;&gt;"",Planning!B18,"")</f>
        <v/>
      </c>
      <c r="D19" s="147" t="str">
        <f t="array" ref="D19">IFERROR(IF(ROWS(C$2:C19)&gt;COUNTA(C:C),"",INDEX(C:C,SMALL(IF(C$2:C$51&lt;&gt;"",ROW(C$2:C$51)),ROWS(D$2:D19)))),"N/A")</f>
        <v>N/A</v>
      </c>
      <c r="E19" s="148" t="str">
        <f>IF(Planning!G18&lt;&gt;"",Planning!B18,"")</f>
        <v/>
      </c>
      <c r="F19" s="148" t="str">
        <f t="array" ref="F19">IFERROR(IF(ROWS(E$2:E19)&gt;COUNTA(E:E),"",INDEX(E:E,SMALL(IF(E$2:E$51&lt;&gt;"",ROW(E$2:E$51)),ROWS(F$2:F19)))),"N/A")</f>
        <v>N/A</v>
      </c>
      <c r="G19" s="149" t="str">
        <f>IF(Planning!E18&lt;&gt;"",Planning!B18,"")</f>
        <v/>
      </c>
      <c r="H19" s="149" t="str">
        <f t="array" ref="H19">IFERROR(IF(ROWS(G$2:G19)&gt;COUNTA(G:G),"",INDEX(G:G,SMALL(IF(G$2:G$51&lt;&gt;"",ROW(G$2:G$51)),ROWS(H$2:H19)))),"N/A")</f>
        <v>N/A</v>
      </c>
      <c r="I19" s="150" t="str">
        <f>IF(Planning!F18&lt;&gt;"",Planning!B18,"")</f>
        <v/>
      </c>
      <c r="J19" s="151" t="str">
        <f t="array" ref="J19">IFERROR(IF(ROWS(I$2:I19)&gt;COUNTA(I:I),"",INDEX(I:I,SMALL(IF(I$2:I$51&lt;&gt;"",ROW(I$2:I$51)),ROWS(J$2:J19)))),"N/A")</f>
        <v>N/A</v>
      </c>
    </row>
    <row r="20" spans="1:10" ht="14.25" customHeight="1">
      <c r="A20" s="145" t="str">
        <f>IF(Planning!H19&lt;&gt;"",Planning!B19,"")</f>
        <v/>
      </c>
      <c r="B20" s="146" t="str">
        <f t="array" ref="B20">IFERROR(IF(ROWS(B$2:B20)&gt;COUNTA(A:A),"",INDEX(A:A,SMALL(IF(A$2:A$51&lt;&gt;"",ROW(A$2:A$51)),ROWS(B$2:B20)))),"N/A")</f>
        <v>N/A</v>
      </c>
      <c r="C20" s="147" t="str">
        <f>IF(Planning!D19&lt;&gt;"",Planning!B19,"")</f>
        <v/>
      </c>
      <c r="D20" s="147" t="str">
        <f t="array" ref="D20">IFERROR(IF(ROWS(C$2:C20)&gt;COUNTA(C:C),"",INDEX(C:C,SMALL(IF(C$2:C$51&lt;&gt;"",ROW(C$2:C$51)),ROWS(D$2:D20)))),"N/A")</f>
        <v>N/A</v>
      </c>
      <c r="E20" s="148" t="str">
        <f>IF(Planning!G19&lt;&gt;"",Planning!B19,"")</f>
        <v/>
      </c>
      <c r="F20" s="148" t="str">
        <f t="array" ref="F20">IFERROR(IF(ROWS(E$2:E20)&gt;COUNTA(E:E),"",INDEX(E:E,SMALL(IF(E$2:E$51&lt;&gt;"",ROW(E$2:E$51)),ROWS(F$2:F20)))),"N/A")</f>
        <v>N/A</v>
      </c>
      <c r="G20" s="149" t="str">
        <f>IF(Planning!E19&lt;&gt;"",Planning!B19,"")</f>
        <v/>
      </c>
      <c r="H20" s="149" t="str">
        <f t="array" ref="H20">IFERROR(IF(ROWS(G$2:G20)&gt;COUNTA(G:G),"",INDEX(G:G,SMALL(IF(G$2:G$51&lt;&gt;"",ROW(G$2:G$51)),ROWS(H$2:H20)))),"N/A")</f>
        <v>N/A</v>
      </c>
      <c r="I20" s="150" t="str">
        <f>IF(Planning!F19&lt;&gt;"",Planning!B19,"")</f>
        <v/>
      </c>
      <c r="J20" s="151" t="str">
        <f t="array" ref="J20">IFERROR(IF(ROWS(I$2:I20)&gt;COUNTA(I:I),"",INDEX(I:I,SMALL(IF(I$2:I$51&lt;&gt;"",ROW(I$2:I$51)),ROWS(J$2:J20)))),"N/A")</f>
        <v>N/A</v>
      </c>
    </row>
    <row r="21" spans="1:10" ht="14.25" customHeight="1">
      <c r="A21" s="145" t="str">
        <f>IF(Planning!H20&lt;&gt;"",Planning!B20,"")</f>
        <v/>
      </c>
      <c r="B21" s="146" t="str">
        <f t="array" ref="B21">IFERROR(IF(ROWS(B$2:B21)&gt;COUNTA(A:A),"",INDEX(A:A,SMALL(IF(A$2:A$51&lt;&gt;"",ROW(A$2:A$51)),ROWS(B$2:B21)))),"N/A")</f>
        <v>N/A</v>
      </c>
      <c r="C21" s="147" t="str">
        <f>IF(Planning!D20&lt;&gt;"",Planning!B20,"")</f>
        <v/>
      </c>
      <c r="D21" s="147" t="str">
        <f t="array" ref="D21">IFERROR(IF(ROWS(C$2:C21)&gt;COUNTA(C:C),"",INDEX(C:C,SMALL(IF(C$2:C$51&lt;&gt;"",ROW(C$2:C$51)),ROWS(D$2:D21)))),"N/A")</f>
        <v>N/A</v>
      </c>
      <c r="E21" s="148" t="str">
        <f>IF(Planning!G20&lt;&gt;"",Planning!B20,"")</f>
        <v/>
      </c>
      <c r="F21" s="148" t="str">
        <f t="array" ref="F21">IFERROR(IF(ROWS(E$2:E21)&gt;COUNTA(E:E),"",INDEX(E:E,SMALL(IF(E$2:E$51&lt;&gt;"",ROW(E$2:E$51)),ROWS(F$2:F21)))),"N/A")</f>
        <v>N/A</v>
      </c>
      <c r="G21" s="149" t="str">
        <f>IF(Planning!E20&lt;&gt;"",Planning!B20,"")</f>
        <v/>
      </c>
      <c r="H21" s="149" t="str">
        <f t="array" ref="H21">IFERROR(IF(ROWS(G$2:G21)&gt;COUNTA(G:G),"",INDEX(G:G,SMALL(IF(G$2:G$51&lt;&gt;"",ROW(G$2:G$51)),ROWS(H$2:H21)))),"N/A")</f>
        <v>N/A</v>
      </c>
      <c r="I21" s="150" t="str">
        <f>IF(Planning!F20&lt;&gt;"",Planning!B20,"")</f>
        <v/>
      </c>
      <c r="J21" s="151" t="str">
        <f t="array" ref="J21">IFERROR(IF(ROWS(I$2:I21)&gt;COUNTA(I:I),"",INDEX(I:I,SMALL(IF(I$2:I$51&lt;&gt;"",ROW(I$2:I$51)),ROWS(J$2:J21)))),"N/A")</f>
        <v>N/A</v>
      </c>
    </row>
    <row r="22" spans="1:10" ht="14.25" customHeight="1">
      <c r="A22" s="145" t="str">
        <f>IF(Planning!H21&lt;&gt;"",Planning!B21,"")</f>
        <v/>
      </c>
      <c r="B22" s="146" t="str">
        <f t="array" ref="B22">IFERROR(IF(ROWS(B$2:B22)&gt;COUNTA(A:A),"",INDEX(A:A,SMALL(IF(A$2:A$51&lt;&gt;"",ROW(A$2:A$51)),ROWS(B$2:B22)))),"N/A")</f>
        <v>N/A</v>
      </c>
      <c r="C22" s="147" t="str">
        <f>IF(Planning!D21&lt;&gt;"",Planning!B21,"")</f>
        <v/>
      </c>
      <c r="D22" s="147" t="str">
        <f t="array" ref="D22">IFERROR(IF(ROWS(C$2:C22)&gt;COUNTA(C:C),"",INDEX(C:C,SMALL(IF(C$2:C$51&lt;&gt;"",ROW(C$2:C$51)),ROWS(D$2:D22)))),"N/A")</f>
        <v>N/A</v>
      </c>
      <c r="E22" s="148" t="str">
        <f>IF(Planning!G21&lt;&gt;"",Planning!B21,"")</f>
        <v/>
      </c>
      <c r="F22" s="148" t="str">
        <f t="array" ref="F22">IFERROR(IF(ROWS(E$2:E22)&gt;COUNTA(E:E),"",INDEX(E:E,SMALL(IF(E$2:E$51&lt;&gt;"",ROW(E$2:E$51)),ROWS(F$2:F22)))),"N/A")</f>
        <v>N/A</v>
      </c>
      <c r="G22" s="149" t="str">
        <f>IF(Planning!E21&lt;&gt;"",Planning!B21,"")</f>
        <v/>
      </c>
      <c r="H22" s="149" t="str">
        <f t="array" ref="H22">IFERROR(IF(ROWS(G$2:G22)&gt;COUNTA(G:G),"",INDEX(G:G,SMALL(IF(G$2:G$51&lt;&gt;"",ROW(G$2:G$51)),ROWS(H$2:H22)))),"N/A")</f>
        <v>N/A</v>
      </c>
      <c r="I22" s="150" t="str">
        <f>IF(Planning!F21&lt;&gt;"",Planning!B21,"")</f>
        <v/>
      </c>
      <c r="J22" s="151" t="str">
        <f t="array" ref="J22">IFERROR(IF(ROWS(I$2:I22)&gt;COUNTA(I:I),"",INDEX(I:I,SMALL(IF(I$2:I$51&lt;&gt;"",ROW(I$2:I$51)),ROWS(J$2:J22)))),"N/A")</f>
        <v>N/A</v>
      </c>
    </row>
    <row r="23" spans="1:10" ht="14.25" customHeight="1">
      <c r="A23" s="145" t="str">
        <f>IF(Planning!H22&lt;&gt;"",Planning!B22,"")</f>
        <v/>
      </c>
      <c r="B23" s="146" t="str">
        <f t="array" ref="B23">IFERROR(IF(ROWS(B$2:B23)&gt;COUNTA(A:A),"",INDEX(A:A,SMALL(IF(A$2:A$51&lt;&gt;"",ROW(A$2:A$51)),ROWS(B$2:B23)))),"N/A")</f>
        <v>N/A</v>
      </c>
      <c r="C23" s="147" t="str">
        <f>IF(Planning!D22&lt;&gt;"",Planning!B22,"")</f>
        <v/>
      </c>
      <c r="D23" s="147" t="str">
        <f t="array" ref="D23">IFERROR(IF(ROWS(C$2:C23)&gt;COUNTA(C:C),"",INDEX(C:C,SMALL(IF(C$2:C$51&lt;&gt;"",ROW(C$2:C$51)),ROWS(D$2:D23)))),"N/A")</f>
        <v>N/A</v>
      </c>
      <c r="E23" s="148" t="str">
        <f>IF(Planning!G22&lt;&gt;"",Planning!B22,"")</f>
        <v/>
      </c>
      <c r="F23" s="148" t="str">
        <f t="array" ref="F23">IFERROR(IF(ROWS(E$2:E23)&gt;COUNTA(E:E),"",INDEX(E:E,SMALL(IF(E$2:E$51&lt;&gt;"",ROW(E$2:E$51)),ROWS(F$2:F23)))),"N/A")</f>
        <v>N/A</v>
      </c>
      <c r="G23" s="149" t="str">
        <f>IF(Planning!E22&lt;&gt;"",Planning!B22,"")</f>
        <v/>
      </c>
      <c r="H23" s="149" t="str">
        <f t="array" ref="H23">IFERROR(IF(ROWS(G$2:G23)&gt;COUNTA(G:G),"",INDEX(G:G,SMALL(IF(G$2:G$51&lt;&gt;"",ROW(G$2:G$51)),ROWS(H$2:H23)))),"N/A")</f>
        <v>N/A</v>
      </c>
      <c r="I23" s="150" t="str">
        <f>IF(Planning!F22&lt;&gt;"",Planning!B22,"")</f>
        <v/>
      </c>
      <c r="J23" s="151" t="str">
        <f t="array" ref="J23">IFERROR(IF(ROWS(I$2:I23)&gt;COUNTA(I:I),"",INDEX(I:I,SMALL(IF(I$2:I$51&lt;&gt;"",ROW(I$2:I$51)),ROWS(J$2:J23)))),"N/A")</f>
        <v>N/A</v>
      </c>
    </row>
    <row r="24" spans="1:10" ht="14.25" customHeight="1">
      <c r="A24" s="145" t="str">
        <f>IF(Planning!H23&lt;&gt;"",Planning!B23,"")</f>
        <v>D1</v>
      </c>
      <c r="B24" s="146" t="str">
        <f t="array" ref="B24">IFERROR(IF(ROWS(B$2:B24)&gt;COUNTA(A:A),"",INDEX(A:A,SMALL(IF(A$2:A$51&lt;&gt;"",ROW(A$2:A$51)),ROWS(B$2:B24)))),"N/A")</f>
        <v>N/A</v>
      </c>
      <c r="C24" s="147" t="str">
        <f>IF(Planning!D23&lt;&gt;"",Planning!B23,"")</f>
        <v/>
      </c>
      <c r="D24" s="147" t="str">
        <f t="array" ref="D24">IFERROR(IF(ROWS(C$2:C24)&gt;COUNTA(C:C),"",INDEX(C:C,SMALL(IF(C$2:C$51&lt;&gt;"",ROW(C$2:C$51)),ROWS(D$2:D24)))),"N/A")</f>
        <v>N/A</v>
      </c>
      <c r="E24" s="148" t="str">
        <f>IF(Planning!G23&lt;&gt;"",Planning!B23,"")</f>
        <v/>
      </c>
      <c r="F24" s="148" t="str">
        <f t="array" ref="F24">IFERROR(IF(ROWS(E$2:E24)&gt;COUNTA(E:E),"",INDEX(E:E,SMALL(IF(E$2:E$51&lt;&gt;"",ROW(E$2:E$51)),ROWS(F$2:F24)))),"N/A")</f>
        <v>N/A</v>
      </c>
      <c r="G24" s="149" t="str">
        <f>IF(Planning!E23&lt;&gt;"",Planning!B23,"")</f>
        <v/>
      </c>
      <c r="H24" s="149" t="str">
        <f t="array" ref="H24">IFERROR(IF(ROWS(G$2:G24)&gt;COUNTA(G:G),"",INDEX(G:G,SMALL(IF(G$2:G$51&lt;&gt;"",ROW(G$2:G$51)),ROWS(H$2:H24)))),"N/A")</f>
        <v>N/A</v>
      </c>
      <c r="I24" s="150" t="str">
        <f>IF(Planning!F23&lt;&gt;"",Planning!B23,"")</f>
        <v/>
      </c>
      <c r="J24" s="151" t="str">
        <f t="array" ref="J24">IFERROR(IF(ROWS(I$2:I24)&gt;COUNTA(I:I),"",INDEX(I:I,SMALL(IF(I$2:I$51&lt;&gt;"",ROW(I$2:I$51)),ROWS(J$2:J24)))),"N/A")</f>
        <v>N/A</v>
      </c>
    </row>
    <row r="25" spans="1:10" ht="14.25" customHeight="1">
      <c r="A25" s="145" t="str">
        <f>IF(Planning!H24&lt;&gt;"",Planning!B24,"")</f>
        <v>D2</v>
      </c>
      <c r="B25" s="146" t="str">
        <f t="array" ref="B25">IFERROR(IF(ROWS(B$2:B25)&gt;COUNTA(A:A),"",INDEX(A:A,SMALL(IF(A$2:A$51&lt;&gt;"",ROW(A$2:A$51)),ROWS(B$2:B25)))),"N/A")</f>
        <v>N/A</v>
      </c>
      <c r="C25" s="147" t="str">
        <f>IF(Planning!D24&lt;&gt;"",Planning!B24,"")</f>
        <v/>
      </c>
      <c r="D25" s="147" t="str">
        <f t="array" ref="D25">IFERROR(IF(ROWS(C$2:C25)&gt;COUNTA(C:C),"",INDEX(C:C,SMALL(IF(C$2:C$51&lt;&gt;"",ROW(C$2:C$51)),ROWS(D$2:D25)))),"N/A")</f>
        <v>N/A</v>
      </c>
      <c r="E25" s="148" t="str">
        <f>IF(Planning!G24&lt;&gt;"",Planning!B24,"")</f>
        <v/>
      </c>
      <c r="F25" s="148" t="str">
        <f t="array" ref="F25">IFERROR(IF(ROWS(E$2:E25)&gt;COUNTA(E:E),"",INDEX(E:E,SMALL(IF(E$2:E$51&lt;&gt;"",ROW(E$2:E$51)),ROWS(F$2:F25)))),"N/A")</f>
        <v>N/A</v>
      </c>
      <c r="G25" s="149" t="str">
        <f>IF(Planning!E24&lt;&gt;"",Planning!B24,"")</f>
        <v/>
      </c>
      <c r="H25" s="149" t="str">
        <f t="array" ref="H25">IFERROR(IF(ROWS(G$2:G25)&gt;COUNTA(G:G),"",INDEX(G:G,SMALL(IF(G$2:G$51&lt;&gt;"",ROW(G$2:G$51)),ROWS(H$2:H25)))),"N/A")</f>
        <v>N/A</v>
      </c>
      <c r="I25" s="150" t="str">
        <f>IF(Planning!F24&lt;&gt;"",Planning!B24,"")</f>
        <v/>
      </c>
      <c r="J25" s="151" t="str">
        <f t="array" ref="J25">IFERROR(IF(ROWS(I$2:I25)&gt;COUNTA(I:I),"",INDEX(I:I,SMALL(IF(I$2:I$51&lt;&gt;"",ROW(I$2:I$51)),ROWS(J$2:J25)))),"N/A")</f>
        <v>N/A</v>
      </c>
    </row>
    <row r="26" spans="1:10" ht="14.25" customHeight="1">
      <c r="A26" s="145" t="str">
        <f>IF(Planning!H25&lt;&gt;"",Planning!B25,"")</f>
        <v/>
      </c>
      <c r="B26" s="146" t="str">
        <f t="array" ref="B26">IFERROR(IF(ROWS(B$2:B26)&gt;COUNTA(A:A),"",INDEX(A:A,SMALL(IF(A$2:A$51&lt;&gt;"",ROW(A$2:A$51)),ROWS(B$2:B26)))),"N/A")</f>
        <v>N/A</v>
      </c>
      <c r="C26" s="147" t="str">
        <f>IF(Planning!D25&lt;&gt;"",Planning!B25,"")</f>
        <v/>
      </c>
      <c r="D26" s="147" t="str">
        <f t="array" ref="D26">IFERROR(IF(ROWS(C$2:C26)&gt;COUNTA(C:C),"",INDEX(C:C,SMALL(IF(C$2:C$51&lt;&gt;"",ROW(C$2:C$51)),ROWS(D$2:D26)))),"N/A")</f>
        <v>N/A</v>
      </c>
      <c r="E26" s="148" t="str">
        <f>IF(Planning!G25&lt;&gt;"",Planning!B25,"")</f>
        <v/>
      </c>
      <c r="F26" s="148" t="str">
        <f t="array" ref="F26">IFERROR(IF(ROWS(E$2:E26)&gt;COUNTA(E:E),"",INDEX(E:E,SMALL(IF(E$2:E$51&lt;&gt;"",ROW(E$2:E$51)),ROWS(F$2:F26)))),"N/A")</f>
        <v>N/A</v>
      </c>
      <c r="G26" s="149" t="str">
        <f>IF(Planning!E25&lt;&gt;"",Planning!B25,"")</f>
        <v/>
      </c>
      <c r="H26" s="149" t="str">
        <f t="array" ref="H26">IFERROR(IF(ROWS(G$2:G26)&gt;COUNTA(G:G),"",INDEX(G:G,SMALL(IF(G$2:G$51&lt;&gt;"",ROW(G$2:G$51)),ROWS(H$2:H26)))),"N/A")</f>
        <v>N/A</v>
      </c>
      <c r="I26" s="150" t="str">
        <f>IF(Planning!F25&lt;&gt;"",Planning!B25,"")</f>
        <v/>
      </c>
      <c r="J26" s="151" t="str">
        <f t="array" ref="J26">IFERROR(IF(ROWS(I$2:I26)&gt;COUNTA(I:I),"",INDEX(I:I,SMALL(IF(I$2:I$51&lt;&gt;"",ROW(I$2:I$51)),ROWS(J$2:J26)))),"N/A")</f>
        <v>N/A</v>
      </c>
    </row>
    <row r="27" spans="1:10" ht="14.25" customHeight="1">
      <c r="A27" s="145" t="str">
        <f>IF(Planning!H26&lt;&gt;"",Planning!B26,"")</f>
        <v/>
      </c>
      <c r="B27" s="146" t="str">
        <f t="array" ref="B27">IFERROR(IF(ROWS(B$2:B27)&gt;COUNTA(A:A),"",INDEX(A:A,SMALL(IF(A$2:A$51&lt;&gt;"",ROW(A$2:A$51)),ROWS(B$2:B27)))),"N/A")</f>
        <v>N/A</v>
      </c>
      <c r="C27" s="147" t="str">
        <f>IF(Planning!D26&lt;&gt;"",Planning!B26,"")</f>
        <v/>
      </c>
      <c r="D27" s="147" t="str">
        <f t="array" ref="D27">IFERROR(IF(ROWS(C$2:C27)&gt;COUNTA(C:C),"",INDEX(C:C,SMALL(IF(C$2:C$51&lt;&gt;"",ROW(C$2:C$51)),ROWS(D$2:D27)))),"N/A")</f>
        <v>N/A</v>
      </c>
      <c r="E27" s="148" t="str">
        <f>IF(Planning!G26&lt;&gt;"",Planning!B26,"")</f>
        <v/>
      </c>
      <c r="F27" s="148" t="str">
        <f t="array" ref="F27">IFERROR(IF(ROWS(E$2:E27)&gt;COUNTA(E:E),"",INDEX(E:E,SMALL(IF(E$2:E$51&lt;&gt;"",ROW(E$2:E$51)),ROWS(F$2:F27)))),"N/A")</f>
        <v>N/A</v>
      </c>
      <c r="G27" s="149" t="str">
        <f>IF(Planning!E26&lt;&gt;"",Planning!B26,"")</f>
        <v/>
      </c>
      <c r="H27" s="149" t="str">
        <f t="array" ref="H27">IFERROR(IF(ROWS(G$2:G27)&gt;COUNTA(G:G),"",INDEX(G:G,SMALL(IF(G$2:G$51&lt;&gt;"",ROW(G$2:G$51)),ROWS(H$2:H27)))),"N/A")</f>
        <v>N/A</v>
      </c>
      <c r="I27" s="150" t="str">
        <f>IF(Planning!F26&lt;&gt;"",Planning!B26,"")</f>
        <v/>
      </c>
      <c r="J27" s="151" t="str">
        <f t="array" ref="J27">IFERROR(IF(ROWS(I$2:I27)&gt;COUNTA(I:I),"",INDEX(I:I,SMALL(IF(I$2:I$51&lt;&gt;"",ROW(I$2:I$51)),ROWS(J$2:J27)))),"N/A")</f>
        <v>N/A</v>
      </c>
    </row>
    <row r="28" spans="1:10" ht="14.25" customHeight="1">
      <c r="A28" s="145" t="str">
        <f>IF(Planning!H27&lt;&gt;"",Planning!B27,"")</f>
        <v/>
      </c>
      <c r="B28" s="146" t="str">
        <f t="array" ref="B28">IFERROR(IF(ROWS(B$2:B28)&gt;COUNTA(A:A),"",INDEX(A:A,SMALL(IF(A$2:A$51&lt;&gt;"",ROW(A$2:A$51)),ROWS(B$2:B28)))),"N/A")</f>
        <v>N/A</v>
      </c>
      <c r="C28" s="147" t="str">
        <f>IF(Planning!D27&lt;&gt;"",Planning!B27,"")</f>
        <v/>
      </c>
      <c r="D28" s="147" t="str">
        <f t="array" ref="D28">IFERROR(IF(ROWS(C$2:C28)&gt;COUNTA(C:C),"",INDEX(C:C,SMALL(IF(C$2:C$51&lt;&gt;"",ROW(C$2:C$51)),ROWS(D$2:D28)))),"N/A")</f>
        <v>N/A</v>
      </c>
      <c r="E28" s="148" t="str">
        <f>IF(Planning!G27&lt;&gt;"",Planning!B27,"")</f>
        <v/>
      </c>
      <c r="F28" s="148" t="str">
        <f t="array" ref="F28">IFERROR(IF(ROWS(E$2:E28)&gt;COUNTA(E:E),"",INDEX(E:E,SMALL(IF(E$2:E$51&lt;&gt;"",ROW(E$2:E$51)),ROWS(F$2:F28)))),"N/A")</f>
        <v>N/A</v>
      </c>
      <c r="G28" s="149" t="str">
        <f>IF(Planning!E27&lt;&gt;"",Planning!B27,"")</f>
        <v/>
      </c>
      <c r="H28" s="149" t="str">
        <f t="array" ref="H28">IFERROR(IF(ROWS(G$2:G28)&gt;COUNTA(G:G),"",INDEX(G:G,SMALL(IF(G$2:G$51&lt;&gt;"",ROW(G$2:G$51)),ROWS(H$2:H28)))),"N/A")</f>
        <v>N/A</v>
      </c>
      <c r="I28" s="150" t="str">
        <f>IF(Planning!F27&lt;&gt;"",Planning!B27,"")</f>
        <v/>
      </c>
      <c r="J28" s="151" t="str">
        <f t="array" ref="J28">IFERROR(IF(ROWS(I$2:I28)&gt;COUNTA(I:I),"",INDEX(I:I,SMALL(IF(I$2:I$51&lt;&gt;"",ROW(I$2:I$51)),ROWS(J$2:J28)))),"N/A")</f>
        <v>N/A</v>
      </c>
    </row>
    <row r="29" spans="1:10" ht="14.25" customHeight="1">
      <c r="A29" s="145" t="str">
        <f>IF(Planning!H28&lt;&gt;"",Planning!B28,"")</f>
        <v/>
      </c>
      <c r="B29" s="146" t="str">
        <f t="array" ref="B29">IFERROR(IF(ROWS(B$2:B29)&gt;COUNTA(A:A),"",INDEX(A:A,SMALL(IF(A$2:A$51&lt;&gt;"",ROW(A$2:A$51)),ROWS(B$2:B29)))),"N/A")</f>
        <v>N/A</v>
      </c>
      <c r="C29" s="147" t="str">
        <f>IF(Planning!D28&lt;&gt;"",Planning!B28,"")</f>
        <v/>
      </c>
      <c r="D29" s="147" t="str">
        <f t="array" ref="D29">IFERROR(IF(ROWS(C$2:C29)&gt;COUNTA(C:C),"",INDEX(C:C,SMALL(IF(C$2:C$51&lt;&gt;"",ROW(C$2:C$51)),ROWS(D$2:D29)))),"N/A")</f>
        <v>N/A</v>
      </c>
      <c r="E29" s="148" t="str">
        <f>IF(Planning!G28&lt;&gt;"",Planning!B28,"")</f>
        <v/>
      </c>
      <c r="F29" s="148" t="str">
        <f t="array" ref="F29">IFERROR(IF(ROWS(E$2:E29)&gt;COUNTA(E:E),"",INDEX(E:E,SMALL(IF(E$2:E$51&lt;&gt;"",ROW(E$2:E$51)),ROWS(F$2:F29)))),"N/A")</f>
        <v>N/A</v>
      </c>
      <c r="G29" s="149" t="str">
        <f>IF(Planning!E28&lt;&gt;"",Planning!B28,"")</f>
        <v/>
      </c>
      <c r="H29" s="149" t="str">
        <f t="array" ref="H29">IFERROR(IF(ROWS(G$2:G29)&gt;COUNTA(G:G),"",INDEX(G:G,SMALL(IF(G$2:G$51&lt;&gt;"",ROW(G$2:G$51)),ROWS(H$2:H29)))),"N/A")</f>
        <v>N/A</v>
      </c>
      <c r="I29" s="150" t="str">
        <f>IF(Planning!F28&lt;&gt;"",Planning!B28,"")</f>
        <v/>
      </c>
      <c r="J29" s="151" t="str">
        <f t="array" ref="J29">IFERROR(IF(ROWS(I$2:I29)&gt;COUNTA(I:I),"",INDEX(I:I,SMALL(IF(I$2:I$51&lt;&gt;"",ROW(I$2:I$51)),ROWS(J$2:J29)))),"N/A")</f>
        <v>N/A</v>
      </c>
    </row>
    <row r="30" spans="1:10" ht="14.25" customHeight="1">
      <c r="A30" s="145" t="str">
        <f>IF(Planning!H29&lt;&gt;"",Planning!B29,"")</f>
        <v>E1</v>
      </c>
      <c r="B30" s="146" t="str">
        <f t="array" ref="B30">IFERROR(IF(ROWS(B$2:B30)&gt;COUNTA(A:A),"",INDEX(A:A,SMALL(IF(A$2:A$51&lt;&gt;"",ROW(A$2:A$51)),ROWS(B$2:B30)))),"N/A")</f>
        <v>N/A</v>
      </c>
      <c r="C30" s="147" t="str">
        <f>IF(Planning!D29&lt;&gt;"",Planning!B29,"")</f>
        <v/>
      </c>
      <c r="D30" s="147" t="str">
        <f t="array" ref="D30">IFERROR(IF(ROWS(C$2:C30)&gt;COUNTA(C:C),"",INDEX(C:C,SMALL(IF(C$2:C$51&lt;&gt;"",ROW(C$2:C$51)),ROWS(D$2:D30)))),"N/A")</f>
        <v>N/A</v>
      </c>
      <c r="E30" s="148" t="str">
        <f>IF(Planning!G29&lt;&gt;"",Planning!B29,"")</f>
        <v/>
      </c>
      <c r="F30" s="148" t="str">
        <f t="array" ref="F30">IFERROR(IF(ROWS(E$2:E30)&gt;COUNTA(E:E),"",INDEX(E:E,SMALL(IF(E$2:E$51&lt;&gt;"",ROW(E$2:E$51)),ROWS(F$2:F30)))),"N/A")</f>
        <v>N/A</v>
      </c>
      <c r="G30" s="149" t="str">
        <f>IF(Planning!E29&lt;&gt;"",Planning!B29,"")</f>
        <v/>
      </c>
      <c r="H30" s="149" t="str">
        <f t="array" ref="H30">IFERROR(IF(ROWS(G$2:G30)&gt;COUNTA(G:G),"",INDEX(G:G,SMALL(IF(G$2:G$51&lt;&gt;"",ROW(G$2:G$51)),ROWS(H$2:H30)))),"N/A")</f>
        <v>N/A</v>
      </c>
      <c r="I30" s="150" t="str">
        <f>IF(Planning!F29&lt;&gt;"",Planning!B29,"")</f>
        <v/>
      </c>
      <c r="J30" s="151" t="str">
        <f t="array" ref="J30">IFERROR(IF(ROWS(I$2:I30)&gt;COUNTA(I:I),"",INDEX(I:I,SMALL(IF(I$2:I$51&lt;&gt;"",ROW(I$2:I$51)),ROWS(J$2:J30)))),"N/A")</f>
        <v>N/A</v>
      </c>
    </row>
    <row r="31" spans="1:10" ht="14.25" customHeight="1">
      <c r="A31" s="145" t="str">
        <f>IF(Planning!H30&lt;&gt;"",Planning!B30,"")</f>
        <v/>
      </c>
      <c r="B31" s="146" t="str">
        <f t="array" ref="B31">IFERROR(IF(ROWS(B$2:B31)&gt;COUNTA(A:A),"",INDEX(A:A,SMALL(IF(A$2:A$51&lt;&gt;"",ROW(A$2:A$51)),ROWS(B$2:B31)))),"N/A")</f>
        <v>N/A</v>
      </c>
      <c r="C31" s="147" t="str">
        <f>IF(Planning!D30&lt;&gt;"",Planning!B30,"")</f>
        <v/>
      </c>
      <c r="D31" s="147" t="str">
        <f t="array" ref="D31">IFERROR(IF(ROWS(C$2:C31)&gt;COUNTA(C:C),"",INDEX(C:C,SMALL(IF(C$2:C$51&lt;&gt;"",ROW(C$2:C$51)),ROWS(D$2:D31)))),"N/A")</f>
        <v>N/A</v>
      </c>
      <c r="E31" s="148" t="str">
        <f>IF(Planning!G30&lt;&gt;"",Planning!B30,"")</f>
        <v>E2</v>
      </c>
      <c r="F31" s="148" t="str">
        <f t="array" ref="F31">IFERROR(IF(ROWS(E$2:E31)&gt;COUNTA(E:E),"",INDEX(E:E,SMALL(IF(E$2:E$51&lt;&gt;"",ROW(E$2:E$51)),ROWS(F$2:F31)))),"N/A")</f>
        <v>N/A</v>
      </c>
      <c r="G31" s="149" t="str">
        <f>IF(Planning!E30&lt;&gt;"",Planning!B30,"")</f>
        <v/>
      </c>
      <c r="H31" s="149" t="str">
        <f t="array" ref="H31">IFERROR(IF(ROWS(G$2:G31)&gt;COUNTA(G:G),"",INDEX(G:G,SMALL(IF(G$2:G$51&lt;&gt;"",ROW(G$2:G$51)),ROWS(H$2:H31)))),"N/A")</f>
        <v>N/A</v>
      </c>
      <c r="I31" s="150" t="str">
        <f>IF(Planning!F30&lt;&gt;"",Planning!B30,"")</f>
        <v/>
      </c>
      <c r="J31" s="151" t="str">
        <f t="array" ref="J31">IFERROR(IF(ROWS(I$2:I31)&gt;COUNTA(I:I),"",INDEX(I:I,SMALL(IF(I$2:I$51&lt;&gt;"",ROW(I$2:I$51)),ROWS(J$2:J31)))),"N/A")</f>
        <v>N/A</v>
      </c>
    </row>
    <row r="32" spans="1:10" ht="14.25" customHeight="1">
      <c r="A32" s="145" t="str">
        <f>IF(Planning!H31&lt;&gt;"",Planning!B31,"")</f>
        <v/>
      </c>
      <c r="B32" s="146" t="str">
        <f t="array" ref="B32">IFERROR(IF(ROWS(B$2:B32)&gt;COUNTA(A:A),"",INDEX(A:A,SMALL(IF(A$2:A$51&lt;&gt;"",ROW(A$2:A$51)),ROWS(B$2:B32)))),"N/A")</f>
        <v>N/A</v>
      </c>
      <c r="C32" s="147" t="str">
        <f>IF(Planning!D31&lt;&gt;"",Planning!B31,"")</f>
        <v/>
      </c>
      <c r="D32" s="147" t="str">
        <f t="array" ref="D32">IFERROR(IF(ROWS(C$2:C32)&gt;COUNTA(C:C),"",INDEX(C:C,SMALL(IF(C$2:C$51&lt;&gt;"",ROW(C$2:C$51)),ROWS(D$2:D32)))),"N/A")</f>
        <v>N/A</v>
      </c>
      <c r="E32" s="148" t="str">
        <f>IF(Planning!G31&lt;&gt;"",Planning!B31,"")</f>
        <v/>
      </c>
      <c r="F32" s="148" t="str">
        <f t="array" ref="F32">IFERROR(IF(ROWS(E$2:E32)&gt;COUNTA(E:E),"",INDEX(E:E,SMALL(IF(E$2:E$51&lt;&gt;"",ROW(E$2:E$51)),ROWS(F$2:F32)))),"N/A")</f>
        <v>N/A</v>
      </c>
      <c r="G32" s="149" t="str">
        <f>IF(Planning!E31&lt;&gt;"",Planning!B31,"")</f>
        <v/>
      </c>
      <c r="H32" s="149" t="str">
        <f t="array" ref="H32">IFERROR(IF(ROWS(G$2:G32)&gt;COUNTA(G:G),"",INDEX(G:G,SMALL(IF(G$2:G$51&lt;&gt;"",ROW(G$2:G$51)),ROWS(H$2:H32)))),"N/A")</f>
        <v>N/A</v>
      </c>
      <c r="I32" s="150" t="str">
        <f>IF(Planning!F31&lt;&gt;"",Planning!B31,"")</f>
        <v/>
      </c>
      <c r="J32" s="151" t="str">
        <f t="array" ref="J32">IFERROR(IF(ROWS(I$2:I32)&gt;COUNTA(I:I),"",INDEX(I:I,SMALL(IF(I$2:I$51&lt;&gt;"",ROW(I$2:I$51)),ROWS(J$2:J32)))),"N/A")</f>
        <v>N/A</v>
      </c>
    </row>
    <row r="33" spans="1:10" ht="14.25" customHeight="1">
      <c r="A33" s="145" t="str">
        <f>IF(Planning!H32&lt;&gt;"",Planning!B32,"")</f>
        <v/>
      </c>
      <c r="B33" s="146" t="str">
        <f t="array" ref="B33">IFERROR(IF(ROWS(B$2:B33)&gt;COUNTA(A:A),"",INDEX(A:A,SMALL(IF(A$2:A$51&lt;&gt;"",ROW(A$2:A$51)),ROWS(B$2:B33)))),"N/A")</f>
        <v>N/A</v>
      </c>
      <c r="C33" s="147" t="str">
        <f>IF(Planning!D32&lt;&gt;"",Planning!B32,"")</f>
        <v/>
      </c>
      <c r="D33" s="147" t="str">
        <f t="array" ref="D33">IFERROR(IF(ROWS(C$2:C33)&gt;COUNTA(C:C),"",INDEX(C:C,SMALL(IF(C$2:C$51&lt;&gt;"",ROW(C$2:C$51)),ROWS(D$2:D33)))),"N/A")</f>
        <v>N/A</v>
      </c>
      <c r="E33" s="148" t="str">
        <f>IF(Planning!G32&lt;&gt;"",Planning!B32,"")</f>
        <v/>
      </c>
      <c r="F33" s="148" t="str">
        <f t="array" ref="F33">IFERROR(IF(ROWS(E$2:E33)&gt;COUNTA(E:E),"",INDEX(E:E,SMALL(IF(E$2:E$51&lt;&gt;"",ROW(E$2:E$51)),ROWS(F$2:F33)))),"N/A")</f>
        <v>N/A</v>
      </c>
      <c r="G33" s="149" t="str">
        <f>IF(Planning!E32&lt;&gt;"",Planning!B32,"")</f>
        <v/>
      </c>
      <c r="H33" s="149" t="str">
        <f t="array" ref="H33">IFERROR(IF(ROWS(G$2:G33)&gt;COUNTA(G:G),"",INDEX(G:G,SMALL(IF(G$2:G$51&lt;&gt;"",ROW(G$2:G$51)),ROWS(H$2:H33)))),"N/A")</f>
        <v>N/A</v>
      </c>
      <c r="I33" s="150" t="str">
        <f>IF(Planning!F32&lt;&gt;"",Planning!B32,"")</f>
        <v/>
      </c>
      <c r="J33" s="151" t="str">
        <f t="array" ref="J33">IFERROR(IF(ROWS(I$2:I33)&gt;COUNTA(I:I),"",INDEX(I:I,SMALL(IF(I$2:I$51&lt;&gt;"",ROW(I$2:I$51)),ROWS(J$2:J33)))),"N/A")</f>
        <v>N/A</v>
      </c>
    </row>
    <row r="34" spans="1:10" ht="14.25" customHeight="1">
      <c r="A34" s="145" t="str">
        <f>IF(Planning!H33&lt;&gt;"",Planning!B33,"")</f>
        <v/>
      </c>
      <c r="B34" s="146" t="str">
        <f t="array" ref="B34">IFERROR(IF(ROWS(B$2:B34)&gt;COUNTA(A:A),"",INDEX(A:A,SMALL(IF(A$2:A$51&lt;&gt;"",ROW(A$2:A$51)),ROWS(B$2:B34)))),"N/A")</f>
        <v>N/A</v>
      </c>
      <c r="C34" s="147" t="str">
        <f>IF(Planning!D33&lt;&gt;"",Planning!B33,"")</f>
        <v/>
      </c>
      <c r="D34" s="147" t="str">
        <f t="array" ref="D34">IFERROR(IF(ROWS(C$2:C34)&gt;COUNTA(C:C),"",INDEX(C:C,SMALL(IF(C$2:C$51&lt;&gt;"",ROW(C$2:C$51)),ROWS(D$2:D34)))),"N/A")</f>
        <v>N/A</v>
      </c>
      <c r="E34" s="148" t="str">
        <f>IF(Planning!G33&lt;&gt;"",Planning!B33,"")</f>
        <v/>
      </c>
      <c r="F34" s="148" t="str">
        <f t="array" ref="F34">IFERROR(IF(ROWS(E$2:E34)&gt;COUNTA(E:E),"",INDEX(E:E,SMALL(IF(E$2:E$51&lt;&gt;"",ROW(E$2:E$51)),ROWS(F$2:F34)))),"N/A")</f>
        <v>N/A</v>
      </c>
      <c r="G34" s="149" t="str">
        <f>IF(Planning!E33&lt;&gt;"",Planning!B33,"")</f>
        <v/>
      </c>
      <c r="H34" s="149" t="str">
        <f t="array" ref="H34">IFERROR(IF(ROWS(G$2:G34)&gt;COUNTA(G:G),"",INDEX(G:G,SMALL(IF(G$2:G$51&lt;&gt;"",ROW(G$2:G$51)),ROWS(H$2:H34)))),"N/A")</f>
        <v>N/A</v>
      </c>
      <c r="I34" s="150" t="str">
        <f>IF(Planning!F33&lt;&gt;"",Planning!B33,"")</f>
        <v/>
      </c>
      <c r="J34" s="151" t="str">
        <f t="array" ref="J34">IFERROR(IF(ROWS(I$2:I34)&gt;COUNTA(I:I),"",INDEX(I:I,SMALL(IF(I$2:I$51&lt;&gt;"",ROW(I$2:I$51)),ROWS(J$2:J34)))),"N/A")</f>
        <v>N/A</v>
      </c>
    </row>
    <row r="35" spans="1:10" ht="14.25" customHeight="1">
      <c r="A35" s="145" t="str">
        <f>IF(Planning!H34&lt;&gt;"",Planning!B34,"")</f>
        <v/>
      </c>
      <c r="B35" s="146" t="str">
        <f t="array" ref="B35">IFERROR(IF(ROWS(B$2:B35)&gt;COUNTA(A:A),"",INDEX(A:A,SMALL(IF(A$2:A$51&lt;&gt;"",ROW(A$2:A$51)),ROWS(B$2:B35)))),"N/A")</f>
        <v>N/A</v>
      </c>
      <c r="C35" s="147" t="str">
        <f>IF(Planning!D34&lt;&gt;"",Planning!B34,"")</f>
        <v/>
      </c>
      <c r="D35" s="147" t="str">
        <f t="array" ref="D35">IFERROR(IF(ROWS(C$2:C35)&gt;COUNTA(C:C),"",INDEX(C:C,SMALL(IF(C$2:C$51&lt;&gt;"",ROW(C$2:C$51)),ROWS(D$2:D35)))),"N/A")</f>
        <v>N/A</v>
      </c>
      <c r="E35" s="148" t="str">
        <f>IF(Planning!G34&lt;&gt;"",Planning!B34,"")</f>
        <v/>
      </c>
      <c r="F35" s="148" t="str">
        <f t="array" ref="F35">IFERROR(IF(ROWS(E$2:E35)&gt;COUNTA(E:E),"",INDEX(E:E,SMALL(IF(E$2:E$51&lt;&gt;"",ROW(E$2:E$51)),ROWS(F$2:F35)))),"N/A")</f>
        <v>N/A</v>
      </c>
      <c r="G35" s="149" t="str">
        <f>IF(Planning!E34&lt;&gt;"",Planning!B34,"")</f>
        <v/>
      </c>
      <c r="H35" s="149" t="str">
        <f t="array" ref="H35">IFERROR(IF(ROWS(G$2:G35)&gt;COUNTA(G:G),"",INDEX(G:G,SMALL(IF(G$2:G$51&lt;&gt;"",ROW(G$2:G$51)),ROWS(H$2:H35)))),"N/A")</f>
        <v>N/A</v>
      </c>
      <c r="I35" s="150" t="str">
        <f>IF(Planning!F34&lt;&gt;"",Planning!B34,"")</f>
        <v/>
      </c>
      <c r="J35" s="151" t="str">
        <f t="array" ref="J35">IFERROR(IF(ROWS(I$2:I35)&gt;COUNTA(I:I),"",INDEX(I:I,SMALL(IF(I$2:I$51&lt;&gt;"",ROW(I$2:I$51)),ROWS(J$2:J35)))),"N/A")</f>
        <v>N/A</v>
      </c>
    </row>
    <row r="36" spans="1:10" ht="14.25" customHeight="1">
      <c r="A36" s="145" t="str">
        <f>IF(Planning!H35&lt;&gt;"",Planning!B35,"")</f>
        <v/>
      </c>
      <c r="B36" s="146" t="str">
        <f t="array" ref="B36">IFERROR(IF(ROWS(B$2:B36)&gt;COUNTA(A:A),"",INDEX(A:A,SMALL(IF(A$2:A$51&lt;&gt;"",ROW(A$2:A$51)),ROWS(B$2:B36)))),"N/A")</f>
        <v>N/A</v>
      </c>
      <c r="C36" s="147" t="str">
        <f>IF(Planning!D35&lt;&gt;"",Planning!B35,"")</f>
        <v/>
      </c>
      <c r="D36" s="147" t="str">
        <f t="array" ref="D36">IFERROR(IF(ROWS(C$2:C36)&gt;COUNTA(C:C),"",INDEX(C:C,SMALL(IF(C$2:C$51&lt;&gt;"",ROW(C$2:C$51)),ROWS(D$2:D36)))),"N/A")</f>
        <v>N/A</v>
      </c>
      <c r="E36" s="148" t="str">
        <f>IF(Planning!G35&lt;&gt;"",Planning!B35,"")</f>
        <v>F1</v>
      </c>
      <c r="F36" s="148" t="str">
        <f t="array" ref="F36">IFERROR(IF(ROWS(E$2:E36)&gt;COUNTA(E:E),"",INDEX(E:E,SMALL(IF(E$2:E$51&lt;&gt;"",ROW(E$2:E$51)),ROWS(F$2:F36)))),"N/A")</f>
        <v>N/A</v>
      </c>
      <c r="G36" s="149" t="str">
        <f>IF(Planning!E35&lt;&gt;"",Planning!B35,"")</f>
        <v/>
      </c>
      <c r="H36" s="149" t="str">
        <f t="array" ref="H36">IFERROR(IF(ROWS(G$2:G36)&gt;COUNTA(G:G),"",INDEX(G:G,SMALL(IF(G$2:G$51&lt;&gt;"",ROW(G$2:G$51)),ROWS(H$2:H36)))),"N/A")</f>
        <v>N/A</v>
      </c>
      <c r="I36" s="150" t="str">
        <f>IF(Planning!F35&lt;&gt;"",Planning!B35,"")</f>
        <v/>
      </c>
      <c r="J36" s="151" t="str">
        <f t="array" ref="J36">IFERROR(IF(ROWS(I$2:I36)&gt;COUNTA(I:I),"",INDEX(I:I,SMALL(IF(I$2:I$51&lt;&gt;"",ROW(I$2:I$51)),ROWS(J$2:J36)))),"N/A")</f>
        <v>N/A</v>
      </c>
    </row>
    <row r="37" spans="1:10" ht="14.25" customHeight="1">
      <c r="A37" s="145" t="str">
        <f>IF(Planning!H36&lt;&gt;"",Planning!B36,"")</f>
        <v/>
      </c>
      <c r="B37" s="146" t="str">
        <f t="array" ref="B37">IFERROR(IF(ROWS(B$2:B37)&gt;COUNTA(A:A),"",INDEX(A:A,SMALL(IF(A$2:A$51&lt;&gt;"",ROW(A$2:A$51)),ROWS(B$2:B37)))),"N/A")</f>
        <v>N/A</v>
      </c>
      <c r="C37" s="147" t="str">
        <f>IF(Planning!D36&lt;&gt;"",Planning!B36,"")</f>
        <v/>
      </c>
      <c r="D37" s="147" t="str">
        <f t="array" ref="D37">IFERROR(IF(ROWS(C$2:C37)&gt;COUNTA(C:C),"",INDEX(C:C,SMALL(IF(C$2:C$51&lt;&gt;"",ROW(C$2:C$51)),ROWS(D$2:D37)))),"N/A")</f>
        <v>N/A</v>
      </c>
      <c r="E37" s="148" t="str">
        <f>IF(Planning!G36&lt;&gt;"",Planning!B36,"")</f>
        <v>F2</v>
      </c>
      <c r="F37" s="148" t="str">
        <f t="array" ref="F37">IFERROR(IF(ROWS(E$2:E37)&gt;COUNTA(E:E),"",INDEX(E:E,SMALL(IF(E$2:E$51&lt;&gt;"",ROW(E$2:E$51)),ROWS(F$2:F37)))),"N/A")</f>
        <v>N/A</v>
      </c>
      <c r="G37" s="149" t="str">
        <f>IF(Planning!E36&lt;&gt;"",Planning!B36,"")</f>
        <v/>
      </c>
      <c r="H37" s="149" t="str">
        <f t="array" ref="H37">IFERROR(IF(ROWS(G$2:G37)&gt;COUNTA(G:G),"",INDEX(G:G,SMALL(IF(G$2:G$51&lt;&gt;"",ROW(G$2:G$51)),ROWS(H$2:H37)))),"N/A")</f>
        <v>N/A</v>
      </c>
      <c r="I37" s="150" t="str">
        <f>IF(Planning!F36&lt;&gt;"",Planning!B36,"")</f>
        <v/>
      </c>
      <c r="J37" s="151" t="str">
        <f t="array" ref="J37">IFERROR(IF(ROWS(I$2:I37)&gt;COUNTA(I:I),"",INDEX(I:I,SMALL(IF(I$2:I$51&lt;&gt;"",ROW(I$2:I$51)),ROWS(J$2:J37)))),"N/A")</f>
        <v>N/A</v>
      </c>
    </row>
    <row r="38" spans="1:10" ht="14.25" customHeight="1">
      <c r="A38" s="145" t="str">
        <f>IF(Planning!H37&lt;&gt;"",Planning!B37,"")</f>
        <v/>
      </c>
      <c r="B38" s="146" t="str">
        <f t="array" ref="B38">IFERROR(IF(ROWS(B$2:B38)&gt;COUNTA(A:A),"",INDEX(A:A,SMALL(IF(A$2:A$51&lt;&gt;"",ROW(A$2:A$51)),ROWS(B$2:B38)))),"N/A")</f>
        <v>N/A</v>
      </c>
      <c r="C38" s="147" t="str">
        <f>IF(Planning!D37&lt;&gt;"",Planning!B37,"")</f>
        <v/>
      </c>
      <c r="D38" s="147" t="str">
        <f t="array" ref="D38">IFERROR(IF(ROWS(C$2:C38)&gt;COUNTA(C:C),"",INDEX(C:C,SMALL(IF(C$2:C$51&lt;&gt;"",ROW(C$2:C$51)),ROWS(D$2:D38)))),"N/A")</f>
        <v>N/A</v>
      </c>
      <c r="E38" s="148" t="str">
        <f>IF(Planning!G37&lt;&gt;"",Planning!B37,"")</f>
        <v>F3</v>
      </c>
      <c r="F38" s="148" t="str">
        <f t="array" ref="F38">IFERROR(IF(ROWS(E$2:E38)&gt;COUNTA(E:E),"",INDEX(E:E,SMALL(IF(E$2:E$51&lt;&gt;"",ROW(E$2:E$51)),ROWS(F$2:F38)))),"N/A")</f>
        <v>N/A</v>
      </c>
      <c r="G38" s="149" t="str">
        <f>IF(Planning!E37&lt;&gt;"",Planning!B37,"")</f>
        <v/>
      </c>
      <c r="H38" s="149" t="str">
        <f t="array" ref="H38">IFERROR(IF(ROWS(G$2:G38)&gt;COUNTA(G:G),"",INDEX(G:G,SMALL(IF(G$2:G$51&lt;&gt;"",ROW(G$2:G$51)),ROWS(H$2:H38)))),"N/A")</f>
        <v>N/A</v>
      </c>
      <c r="I38" s="150" t="str">
        <f>IF(Planning!F37&lt;&gt;"",Planning!B37,"")</f>
        <v/>
      </c>
      <c r="J38" s="151" t="str">
        <f t="array" ref="J38">IFERROR(IF(ROWS(I$2:I38)&gt;COUNTA(I:I),"",INDEX(I:I,SMALL(IF(I$2:I$51&lt;&gt;"",ROW(I$2:I$51)),ROWS(J$2:J38)))),"N/A")</f>
        <v>N/A</v>
      </c>
    </row>
    <row r="39" spans="1:10" ht="14.25" customHeight="1">
      <c r="A39" s="145" t="str">
        <f>IF(Planning!H38&lt;&gt;"",Planning!B38,"")</f>
        <v/>
      </c>
      <c r="B39" s="146" t="str">
        <f t="array" ref="B39">IFERROR(IF(ROWS(B$2:B39)&gt;COUNTA(A:A),"",INDEX(A:A,SMALL(IF(A$2:A$51&lt;&gt;"",ROW(A$2:A$51)),ROWS(B$2:B39)))),"N/A")</f>
        <v>N/A</v>
      </c>
      <c r="C39" s="147" t="str">
        <f>IF(Planning!D38&lt;&gt;"",Planning!B38,"")</f>
        <v/>
      </c>
      <c r="D39" s="147" t="str">
        <f t="array" ref="D39">IFERROR(IF(ROWS(C$2:C39)&gt;COUNTA(C:C),"",INDEX(C:C,SMALL(IF(C$2:C$51&lt;&gt;"",ROW(C$2:C$51)),ROWS(D$2:D39)))),"N/A")</f>
        <v>N/A</v>
      </c>
      <c r="E39" s="148" t="str">
        <f>IF(Planning!G38&lt;&gt;"",Planning!B38,"")</f>
        <v/>
      </c>
      <c r="F39" s="148" t="str">
        <f t="array" ref="F39">IFERROR(IF(ROWS(E$2:E39)&gt;COUNTA(E:E),"",INDEX(E:E,SMALL(IF(E$2:E$51&lt;&gt;"",ROW(E$2:E$51)),ROWS(F$2:F39)))),"N/A")</f>
        <v>N/A</v>
      </c>
      <c r="G39" s="149" t="str">
        <f>IF(Planning!E38&lt;&gt;"",Planning!B38,"")</f>
        <v/>
      </c>
      <c r="H39" s="149" t="str">
        <f t="array" ref="H39">IFERROR(IF(ROWS(G$2:G39)&gt;COUNTA(G:G),"",INDEX(G:G,SMALL(IF(G$2:G$51&lt;&gt;"",ROW(G$2:G$51)),ROWS(H$2:H39)))),"N/A")</f>
        <v>N/A</v>
      </c>
      <c r="I39" s="150" t="str">
        <f>IF(Planning!F38&lt;&gt;"",Planning!B38,"")</f>
        <v/>
      </c>
      <c r="J39" s="151" t="str">
        <f t="array" ref="J39">IFERROR(IF(ROWS(I$2:I39)&gt;COUNTA(I:I),"",INDEX(I:I,SMALL(IF(I$2:I$51&lt;&gt;"",ROW(I$2:I$51)),ROWS(J$2:J39)))),"N/A")</f>
        <v>N/A</v>
      </c>
    </row>
    <row r="40" spans="1:10" ht="14.25" customHeight="1">
      <c r="A40" s="145" t="str">
        <f>IF(Planning!H39&lt;&gt;"",Planning!B39,"")</f>
        <v/>
      </c>
      <c r="B40" s="146" t="str">
        <f t="array" ref="B40">IFERROR(IF(ROWS(B$2:B40)&gt;COUNTA(A:A),"",INDEX(A:A,SMALL(IF(A$2:A$51&lt;&gt;"",ROW(A$2:A$51)),ROWS(B$2:B40)))),"N/A")</f>
        <v>N/A</v>
      </c>
      <c r="C40" s="147" t="str">
        <f>IF(Planning!D39&lt;&gt;"",Planning!B39,"")</f>
        <v/>
      </c>
      <c r="D40" s="147" t="str">
        <f t="array" ref="D40">IFERROR(IF(ROWS(C$2:C40)&gt;COUNTA(C:C),"",INDEX(C:C,SMALL(IF(C$2:C$51&lt;&gt;"",ROW(C$2:C$51)),ROWS(D$2:D40)))),"N/A")</f>
        <v>N/A</v>
      </c>
      <c r="E40" s="148" t="str">
        <f>IF(Planning!G39&lt;&gt;"",Planning!B39,"")</f>
        <v/>
      </c>
      <c r="F40" s="148" t="str">
        <f t="array" ref="F40">IFERROR(IF(ROWS(E$2:E40)&gt;COUNTA(E:E),"",INDEX(E:E,SMALL(IF(E$2:E$51&lt;&gt;"",ROW(E$2:E$51)),ROWS(F$2:F40)))),"N/A")</f>
        <v>N/A</v>
      </c>
      <c r="G40" s="149" t="str">
        <f>IF(Planning!E39&lt;&gt;"",Planning!B39,"")</f>
        <v/>
      </c>
      <c r="H40" s="149" t="str">
        <f t="array" ref="H40">IFERROR(IF(ROWS(G$2:G40)&gt;COUNTA(G:G),"",INDEX(G:G,SMALL(IF(G$2:G$51&lt;&gt;"",ROW(G$2:G$51)),ROWS(H$2:H40)))),"N/A")</f>
        <v>N/A</v>
      </c>
      <c r="I40" s="150" t="str">
        <f>IF(Planning!F39&lt;&gt;"",Planning!B39,"")</f>
        <v/>
      </c>
      <c r="J40" s="151" t="str">
        <f t="array" ref="J40">IFERROR(IF(ROWS(I$2:I40)&gt;COUNTA(I:I),"",INDEX(I:I,SMALL(IF(I$2:I$51&lt;&gt;"",ROW(I$2:I$51)),ROWS(J$2:J40)))),"N/A")</f>
        <v>N/A</v>
      </c>
    </row>
    <row r="41" spans="1:10" ht="14.25" customHeight="1">
      <c r="A41" s="145" t="str">
        <f>IF(Planning!H40&lt;&gt;"",Planning!B40,"")</f>
        <v/>
      </c>
      <c r="B41" s="146" t="str">
        <f t="array" ref="B41">IFERROR(IF(ROWS(B$2:B41)&gt;COUNTA(A:A),"",INDEX(A:A,SMALL(IF(A$2:A$51&lt;&gt;"",ROW(A$2:A$51)),ROWS(B$2:B41)))),"N/A")</f>
        <v>N/A</v>
      </c>
      <c r="C41" s="147" t="str">
        <f>IF(Planning!D40&lt;&gt;"",Planning!B40,"")</f>
        <v/>
      </c>
      <c r="D41" s="147" t="str">
        <f t="array" ref="D41">IFERROR(IF(ROWS(C$2:C41)&gt;COUNTA(C:C),"",INDEX(C:C,SMALL(IF(C$2:C$51&lt;&gt;"",ROW(C$2:C$51)),ROWS(D$2:D41)))),"N/A")</f>
        <v>N/A</v>
      </c>
      <c r="E41" s="148" t="str">
        <f>IF(Planning!G40&lt;&gt;"",Planning!B40,"")</f>
        <v/>
      </c>
      <c r="F41" s="148" t="str">
        <f t="array" ref="F41">IFERROR(IF(ROWS(E$2:E41)&gt;COUNTA(E:E),"",INDEX(E:E,SMALL(IF(E$2:E$51&lt;&gt;"",ROW(E$2:E$51)),ROWS(F$2:F41)))),"N/A")</f>
        <v>N/A</v>
      </c>
      <c r="G41" s="149" t="str">
        <f>IF(Planning!E40&lt;&gt;"",Planning!B40,"")</f>
        <v/>
      </c>
      <c r="H41" s="149" t="str">
        <f t="array" ref="H41">IFERROR(IF(ROWS(G$2:G41)&gt;COUNTA(G:G),"",INDEX(G:G,SMALL(IF(G$2:G$51&lt;&gt;"",ROW(G$2:G$51)),ROWS(H$2:H41)))),"N/A")</f>
        <v>N/A</v>
      </c>
      <c r="I41" s="150" t="str">
        <f>IF(Planning!F40&lt;&gt;"",Planning!B40,"")</f>
        <v/>
      </c>
      <c r="J41" s="151" t="str">
        <f t="array" ref="J41">IFERROR(IF(ROWS(I$2:I41)&gt;COUNTA(I:I),"",INDEX(I:I,SMALL(IF(I$2:I$51&lt;&gt;"",ROW(I$2:I$51)),ROWS(J$2:J41)))),"N/A")</f>
        <v>N/A</v>
      </c>
    </row>
    <row r="42" spans="1:10" ht="14.25" customHeight="1">
      <c r="A42" s="145" t="str">
        <f>IF(Planning!H41&lt;&gt;"",Planning!B41,"")</f>
        <v>G1</v>
      </c>
      <c r="B42" s="146" t="str">
        <f t="array" ref="B42">IFERROR(IF(ROWS(B$2:B42)&gt;COUNTA(A:A),"",INDEX(A:A,SMALL(IF(A$2:A$51&lt;&gt;"",ROW(A$2:A$51)),ROWS(B$2:B42)))),"N/A")</f>
        <v>N/A</v>
      </c>
      <c r="C42" s="147" t="str">
        <f>IF(Planning!D41&lt;&gt;"",Planning!B41,"")</f>
        <v/>
      </c>
      <c r="D42" s="147" t="str">
        <f t="array" ref="D42">IFERROR(IF(ROWS(C$2:C42)&gt;COUNTA(C:C),"",INDEX(C:C,SMALL(IF(C$2:C$51&lt;&gt;"",ROW(C$2:C$51)),ROWS(D$2:D42)))),"N/A")</f>
        <v>N/A</v>
      </c>
      <c r="E42" s="148" t="str">
        <f>IF(Planning!G41&lt;&gt;"",Planning!B41,"")</f>
        <v>G1</v>
      </c>
      <c r="F42" s="148" t="str">
        <f t="array" ref="F42">IFERROR(IF(ROWS(E$2:E42)&gt;COUNTA(E:E),"",INDEX(E:E,SMALL(IF(E$2:E$51&lt;&gt;"",ROW(E$2:E$51)),ROWS(F$2:F42)))),"N/A")</f>
        <v>N/A</v>
      </c>
      <c r="G42" s="149" t="str">
        <f>IF(Planning!E41&lt;&gt;"",Planning!B41,"")</f>
        <v/>
      </c>
      <c r="H42" s="149" t="str">
        <f t="array" ref="H42">IFERROR(IF(ROWS(G$2:G42)&gt;COUNTA(G:G),"",INDEX(G:G,SMALL(IF(G$2:G$51&lt;&gt;"",ROW(G$2:G$51)),ROWS(H$2:H42)))),"N/A")</f>
        <v>N/A</v>
      </c>
      <c r="I42" s="150" t="str">
        <f>IF(Planning!F41&lt;&gt;"",Planning!B41,"")</f>
        <v/>
      </c>
      <c r="J42" s="151" t="str">
        <f t="array" ref="J42">IFERROR(IF(ROWS(I$2:I42)&gt;COUNTA(I:I),"",INDEX(I:I,SMALL(IF(I$2:I$51&lt;&gt;"",ROW(I$2:I$51)),ROWS(J$2:J42)))),"N/A")</f>
        <v>N/A</v>
      </c>
    </row>
    <row r="43" spans="1:10" ht="14.25" customHeight="1">
      <c r="A43" s="145" t="str">
        <f>IF(Planning!H42&lt;&gt;"",Planning!B42,"")</f>
        <v>G2</v>
      </c>
      <c r="B43" s="146" t="str">
        <f t="array" ref="B43">IFERROR(IF(ROWS(B$2:B43)&gt;COUNTA(A:A),"",INDEX(A:A,SMALL(IF(A$2:A$51&lt;&gt;"",ROW(A$2:A$51)),ROWS(B$2:B43)))),"N/A")</f>
        <v>N/A</v>
      </c>
      <c r="C43" s="147" t="str">
        <f>IF(Planning!D42&lt;&gt;"",Planning!B42,"")</f>
        <v/>
      </c>
      <c r="D43" s="147" t="str">
        <f t="array" ref="D43">IFERROR(IF(ROWS(C$2:C43)&gt;COUNTA(C:C),"",INDEX(C:C,SMALL(IF(C$2:C$51&lt;&gt;"",ROW(C$2:C$51)),ROWS(D$2:D43)))),"N/A")</f>
        <v>N/A</v>
      </c>
      <c r="E43" s="148" t="str">
        <f>IF(Planning!G42&lt;&gt;"",Planning!B42,"")</f>
        <v/>
      </c>
      <c r="F43" s="148" t="str">
        <f t="array" ref="F43">IFERROR(IF(ROWS(E$2:E43)&gt;COUNTA(E:E),"",INDEX(E:E,SMALL(IF(E$2:E$51&lt;&gt;"",ROW(E$2:E$51)),ROWS(F$2:F43)))),"N/A")</f>
        <v>N/A</v>
      </c>
      <c r="G43" s="149" t="str">
        <f>IF(Planning!E42&lt;&gt;"",Planning!B42,"")</f>
        <v/>
      </c>
      <c r="H43" s="149" t="str">
        <f t="array" ref="H43">IFERROR(IF(ROWS(G$2:G43)&gt;COUNTA(G:G),"",INDEX(G:G,SMALL(IF(G$2:G$51&lt;&gt;"",ROW(G$2:G$51)),ROWS(H$2:H43)))),"N/A")</f>
        <v>N/A</v>
      </c>
      <c r="I43" s="150" t="str">
        <f>IF(Planning!F42&lt;&gt;"",Planning!B42,"")</f>
        <v/>
      </c>
      <c r="J43" s="151" t="str">
        <f t="array" ref="J43">IFERROR(IF(ROWS(I$2:I43)&gt;COUNTA(I:I),"",INDEX(I:I,SMALL(IF(I$2:I$51&lt;&gt;"",ROW(I$2:I$51)),ROWS(J$2:J43)))),"N/A")</f>
        <v>N/A</v>
      </c>
    </row>
    <row r="44" spans="1:10" ht="14.25" customHeight="1">
      <c r="A44" s="145" t="str">
        <f>IF(Planning!H43&lt;&gt;"",Planning!B43,"")</f>
        <v/>
      </c>
      <c r="B44" s="146" t="str">
        <f t="array" ref="B44">IFERROR(IF(ROWS(B$2:B44)&gt;COUNTA(A:A),"",INDEX(A:A,SMALL(IF(A$2:A$51&lt;&gt;"",ROW(A$2:A$51)),ROWS(B$2:B44)))),"N/A")</f>
        <v>N/A</v>
      </c>
      <c r="C44" s="147" t="str">
        <f>IF(Planning!D43&lt;&gt;"",Planning!B43,"")</f>
        <v/>
      </c>
      <c r="D44" s="147" t="str">
        <f t="array" ref="D44">IFERROR(IF(ROWS(C$2:C44)&gt;COUNTA(C:C),"",INDEX(C:C,SMALL(IF(C$2:C$51&lt;&gt;"",ROW(C$2:C$51)),ROWS(D$2:D44)))),"N/A")</f>
        <v>N/A</v>
      </c>
      <c r="E44" s="148" t="str">
        <f>IF(Planning!G43&lt;&gt;"",Planning!B43,"")</f>
        <v/>
      </c>
      <c r="F44" s="148" t="str">
        <f t="array" ref="F44">IFERROR(IF(ROWS(E$2:E44)&gt;COUNTA(E:E),"",INDEX(E:E,SMALL(IF(E$2:E$51&lt;&gt;"",ROW(E$2:E$51)),ROWS(F$2:F44)))),"N/A")</f>
        <v>N/A</v>
      </c>
      <c r="G44" s="149" t="str">
        <f>IF(Planning!E43&lt;&gt;"",Planning!B43,"")</f>
        <v/>
      </c>
      <c r="H44" s="149" t="str">
        <f t="array" ref="H44">IFERROR(IF(ROWS(G$2:G44)&gt;COUNTA(G:G),"",INDEX(G:G,SMALL(IF(G$2:G$51&lt;&gt;"",ROW(G$2:G$51)),ROWS(H$2:H44)))),"N/A")</f>
        <v>N/A</v>
      </c>
      <c r="I44" s="150" t="str">
        <f>IF(Planning!F43&lt;&gt;"",Planning!B43,"")</f>
        <v/>
      </c>
      <c r="J44" s="151" t="str">
        <f t="array" ref="J44">IFERROR(IF(ROWS(I$2:I44)&gt;COUNTA(I:I),"",INDEX(I:I,SMALL(IF(I$2:I$51&lt;&gt;"",ROW(I$2:I$51)),ROWS(J$2:J44)))),"N/A")</f>
        <v>N/A</v>
      </c>
    </row>
    <row r="45" spans="1:10" ht="14.25" customHeight="1">
      <c r="A45" s="145" t="str">
        <f>IF(Planning!H44&lt;&gt;"",Planning!B44,"")</f>
        <v/>
      </c>
      <c r="B45" s="146" t="str">
        <f t="array" ref="B45">IFERROR(IF(ROWS(B$2:B45)&gt;COUNTA(A:A),"",INDEX(A:A,SMALL(IF(A$2:A$51&lt;&gt;"",ROW(A$2:A$51)),ROWS(B$2:B45)))),"N/A")</f>
        <v>N/A</v>
      </c>
      <c r="C45" s="147" t="str">
        <f>IF(Planning!D44&lt;&gt;"",Planning!B44,"")</f>
        <v/>
      </c>
      <c r="D45" s="147" t="str">
        <f t="array" ref="D45">IFERROR(IF(ROWS(C$2:C45)&gt;COUNTA(C:C),"",INDEX(C:C,SMALL(IF(C$2:C$51&lt;&gt;"",ROW(C$2:C$51)),ROWS(D$2:D45)))),"N/A")</f>
        <v>N/A</v>
      </c>
      <c r="E45" s="148" t="str">
        <f>IF(Planning!G44&lt;&gt;"",Planning!B44,"")</f>
        <v/>
      </c>
      <c r="F45" s="148" t="str">
        <f t="array" ref="F45">IFERROR(IF(ROWS(E$2:E45)&gt;COUNTA(E:E),"",INDEX(E:E,SMALL(IF(E$2:E$51&lt;&gt;"",ROW(E$2:E$51)),ROWS(F$2:F45)))),"N/A")</f>
        <v>N/A</v>
      </c>
      <c r="G45" s="149" t="str">
        <f>IF(Planning!E44&lt;&gt;"",Planning!B44,"")</f>
        <v/>
      </c>
      <c r="H45" s="149" t="str">
        <f t="array" ref="H45">IFERROR(IF(ROWS(G$2:G45)&gt;COUNTA(G:G),"",INDEX(G:G,SMALL(IF(G$2:G$51&lt;&gt;"",ROW(G$2:G$51)),ROWS(H$2:H45)))),"N/A")</f>
        <v>N/A</v>
      </c>
      <c r="I45" s="150" t="str">
        <f>IF(Planning!F44&lt;&gt;"",Planning!B44,"")</f>
        <v/>
      </c>
      <c r="J45" s="151" t="str">
        <f t="array" ref="J45">IFERROR(IF(ROWS(I$2:I45)&gt;COUNTA(I:I),"",INDEX(I:I,SMALL(IF(I$2:I$51&lt;&gt;"",ROW(I$2:I$51)),ROWS(J$2:J45)))),"N/A")</f>
        <v>N/A</v>
      </c>
    </row>
    <row r="46" spans="1:10" ht="14.25" customHeight="1">
      <c r="A46" s="145" t="str">
        <f>IF(Planning!H45&lt;&gt;"",Planning!B45,"")</f>
        <v/>
      </c>
      <c r="B46" s="146" t="str">
        <f t="array" ref="B46">IFERROR(IF(ROWS(B$2:B46)&gt;COUNTA(A:A),"",INDEX(A:A,SMALL(IF(A$2:A$51&lt;&gt;"",ROW(A$2:A$51)),ROWS(B$2:B46)))),"N/A")</f>
        <v>N/A</v>
      </c>
      <c r="C46" s="147" t="str">
        <f>IF(Planning!D45&lt;&gt;"",Planning!B45,"")</f>
        <v/>
      </c>
      <c r="D46" s="147" t="str">
        <f t="array" ref="D46">IFERROR(IF(ROWS(C$2:C46)&gt;COUNTA(C:C),"",INDEX(C:C,SMALL(IF(C$2:C$51&lt;&gt;"",ROW(C$2:C$51)),ROWS(D$2:D46)))),"N/A")</f>
        <v>N/A</v>
      </c>
      <c r="E46" s="148" t="str">
        <f>IF(Planning!G45&lt;&gt;"",Planning!B45,"")</f>
        <v/>
      </c>
      <c r="F46" s="148" t="str">
        <f t="array" ref="F46">IFERROR(IF(ROWS(E$2:E46)&gt;COUNTA(E:E),"",INDEX(E:E,SMALL(IF(E$2:E$51&lt;&gt;"",ROW(E$2:E$51)),ROWS(F$2:F46)))),"N/A")</f>
        <v>N/A</v>
      </c>
      <c r="G46" s="149" t="str">
        <f>IF(Planning!E45&lt;&gt;"",Planning!B45,"")</f>
        <v/>
      </c>
      <c r="H46" s="149" t="str">
        <f t="array" ref="H46">IFERROR(IF(ROWS(G$2:G46)&gt;COUNTA(G:G),"",INDEX(G:G,SMALL(IF(G$2:G$51&lt;&gt;"",ROW(G$2:G$51)),ROWS(H$2:H46)))),"N/A")</f>
        <v>N/A</v>
      </c>
      <c r="I46" s="150" t="str">
        <f>IF(Planning!F45&lt;&gt;"",Planning!B45,"")</f>
        <v/>
      </c>
      <c r="J46" s="151" t="str">
        <f t="array" ref="J46">IFERROR(IF(ROWS(I$2:I46)&gt;COUNTA(I:I),"",INDEX(I:I,SMALL(IF(I$2:I$51&lt;&gt;"",ROW(I$2:I$51)),ROWS(J$2:J46)))),"N/A")</f>
        <v>N/A</v>
      </c>
    </row>
    <row r="47" spans="1:10" ht="14.25" customHeight="1">
      <c r="A47" s="145" t="str">
        <f>IF(Planning!H46&lt;&gt;"",Planning!B46,"")</f>
        <v/>
      </c>
      <c r="B47" s="146" t="str">
        <f t="array" ref="B47">IFERROR(IF(ROWS(B$2:B47)&gt;COUNTA(A:A),"",INDEX(A:A,SMALL(IF(A$2:A$51&lt;&gt;"",ROW(A$2:A$51)),ROWS(B$2:B47)))),"N/A")</f>
        <v>N/A</v>
      </c>
      <c r="C47" s="147" t="str">
        <f>IF(Planning!D46&lt;&gt;"",Planning!B46,"")</f>
        <v/>
      </c>
      <c r="D47" s="147" t="str">
        <f t="array" ref="D47">IFERROR(IF(ROWS(C$2:C47)&gt;COUNTA(C:C),"",INDEX(C:C,SMALL(IF(C$2:C$51&lt;&gt;"",ROW(C$2:C$51)),ROWS(D$2:D47)))),"N/A")</f>
        <v>N/A</v>
      </c>
      <c r="E47" s="148" t="str">
        <f>IF(Planning!G46&lt;&gt;"",Planning!B46,"")</f>
        <v/>
      </c>
      <c r="F47" s="148" t="str">
        <f t="array" ref="F47">IFERROR(IF(ROWS(E$2:E47)&gt;COUNTA(E:E),"",INDEX(E:E,SMALL(IF(E$2:E$51&lt;&gt;"",ROW(E$2:E$51)),ROWS(F$2:F47)))),"N/A")</f>
        <v>N/A</v>
      </c>
      <c r="G47" s="149" t="str">
        <f>IF(Planning!E46&lt;&gt;"",Planning!B46,"")</f>
        <v/>
      </c>
      <c r="H47" s="149" t="str">
        <f t="array" ref="H47">IFERROR(IF(ROWS(G$2:G47)&gt;COUNTA(G:G),"",INDEX(G:G,SMALL(IF(G$2:G$51&lt;&gt;"",ROW(G$2:G$51)),ROWS(H$2:H47)))),"N/A")</f>
        <v>N/A</v>
      </c>
      <c r="I47" s="150" t="str">
        <f>IF(Planning!F46&lt;&gt;"",Planning!B46,"")</f>
        <v/>
      </c>
      <c r="J47" s="151" t="str">
        <f t="array" ref="J47">IFERROR(IF(ROWS(I$2:I47)&gt;COUNTA(I:I),"",INDEX(I:I,SMALL(IF(I$2:I$51&lt;&gt;"",ROW(I$2:I$51)),ROWS(J$2:J47)))),"N/A")</f>
        <v>N/A</v>
      </c>
    </row>
    <row r="48" spans="1:10" ht="14.25" customHeight="1">
      <c r="A48" s="145" t="str">
        <f>IF(Planning!H47&lt;&gt;"",Planning!B47,"")</f>
        <v/>
      </c>
      <c r="B48" s="146" t="str">
        <f t="array" ref="B48">IFERROR(IF(ROWS(B$2:B48)&gt;COUNTA(A:A),"",INDEX(A:A,SMALL(IF(A$2:A$51&lt;&gt;"",ROW(A$2:A$51)),ROWS(B$2:B48)))),"N/A")</f>
        <v>N/A</v>
      </c>
      <c r="C48" s="147" t="str">
        <f>IF(Planning!D47&lt;&gt;"",Planning!B47,"")</f>
        <v/>
      </c>
      <c r="D48" s="147" t="str">
        <f t="array" ref="D48">IFERROR(IF(ROWS(C$2:C48)&gt;COUNTA(C:C),"",INDEX(C:C,SMALL(IF(C$2:C$51&lt;&gt;"",ROW(C$2:C$51)),ROWS(D$2:D48)))),"N/A")</f>
        <v>N/A</v>
      </c>
      <c r="E48" s="148" t="str">
        <f>IF(Planning!G47&lt;&gt;"",Planning!B47,"")</f>
        <v/>
      </c>
      <c r="F48" s="148" t="str">
        <f t="array" ref="F48">IFERROR(IF(ROWS(E$2:E48)&gt;COUNTA(E:E),"",INDEX(E:E,SMALL(IF(E$2:E$51&lt;&gt;"",ROW(E$2:E$51)),ROWS(F$2:F48)))),"N/A")</f>
        <v>N/A</v>
      </c>
      <c r="G48" s="149" t="str">
        <f>IF(Planning!E47&lt;&gt;"",Planning!B47,"")</f>
        <v/>
      </c>
      <c r="H48" s="149" t="str">
        <f t="array" ref="H48">IFERROR(IF(ROWS(G$2:G48)&gt;COUNTA(G:G),"",INDEX(G:G,SMALL(IF(G$2:G$51&lt;&gt;"",ROW(G$2:G$51)),ROWS(H$2:H48)))),"N/A")</f>
        <v>N/A</v>
      </c>
      <c r="I48" s="150" t="str">
        <f>IF(Planning!F47&lt;&gt;"",Planning!B47,"")</f>
        <v/>
      </c>
      <c r="J48" s="151" t="str">
        <f t="array" ref="J48">IFERROR(IF(ROWS(I$2:I48)&gt;COUNTA(I:I),"",INDEX(I:I,SMALL(IF(I$2:I$51&lt;&gt;"",ROW(I$2:I$51)),ROWS(J$2:J48)))),"N/A")</f>
        <v>N/A</v>
      </c>
    </row>
    <row r="49" spans="1:10" ht="14.25" customHeight="1">
      <c r="A49" s="145" t="str">
        <f>IF(Planning!H48&lt;&gt;"",Planning!B48,"")</f>
        <v/>
      </c>
      <c r="B49" s="146" t="str">
        <f t="array" ref="B49">IFERROR(IF(ROWS(B$2:B49)&gt;COUNTA(A:A),"",INDEX(A:A,SMALL(IF(A$2:A$51&lt;&gt;"",ROW(A$2:A$51)),ROWS(B$2:B49)))),"N/A")</f>
        <v>N/A</v>
      </c>
      <c r="C49" s="147" t="str">
        <f>IF(Planning!D48&lt;&gt;"",Planning!B48,"")</f>
        <v/>
      </c>
      <c r="D49" s="147" t="str">
        <f t="array" ref="D49">IFERROR(IF(ROWS(C$2:C49)&gt;COUNTA(C:C),"",INDEX(C:C,SMALL(IF(C$2:C$51&lt;&gt;"",ROW(C$2:C$51)),ROWS(D$2:D49)))),"N/A")</f>
        <v>N/A</v>
      </c>
      <c r="E49" s="148" t="str">
        <f>IF(Planning!G48&lt;&gt;"",Planning!B48,"")</f>
        <v/>
      </c>
      <c r="F49" s="148" t="str">
        <f t="array" ref="F49">IFERROR(IF(ROWS(E$2:E49)&gt;COUNTA(E:E),"",INDEX(E:E,SMALL(IF(E$2:E$51&lt;&gt;"",ROW(E$2:E$51)),ROWS(F$2:F49)))),"N/A")</f>
        <v>N/A</v>
      </c>
      <c r="G49" s="149" t="str">
        <f>IF(Planning!E48&lt;&gt;"",Planning!B48,"")</f>
        <v/>
      </c>
      <c r="H49" s="149" t="str">
        <f t="array" ref="H49">IFERROR(IF(ROWS(G$2:G49)&gt;COUNTA(G:G),"",INDEX(G:G,SMALL(IF(G$2:G$51&lt;&gt;"",ROW(G$2:G$51)),ROWS(H$2:H49)))),"N/A")</f>
        <v>N/A</v>
      </c>
      <c r="I49" s="150" t="str">
        <f>IF(Planning!F48&lt;&gt;"",Planning!B48,"")</f>
        <v/>
      </c>
      <c r="J49" s="151" t="str">
        <f t="array" ref="J49">IFERROR(IF(ROWS(I$2:I49)&gt;COUNTA(I:I),"",INDEX(I:I,SMALL(IF(I$2:I$51&lt;&gt;"",ROW(I$2:I$51)),ROWS(J$2:J49)))),"N/A")</f>
        <v>N/A</v>
      </c>
    </row>
    <row r="50" spans="1:10" ht="14.25" customHeight="1">
      <c r="A50" s="145" t="str">
        <f>IF(Planning!H49&lt;&gt;"",Planning!B49,"")</f>
        <v/>
      </c>
      <c r="B50" s="146" t="str">
        <f t="array" ref="B50">IFERROR(IF(ROWS(B$2:B50)&gt;COUNTA(A:A),"",INDEX(A:A,SMALL(IF(A$2:A$51&lt;&gt;"",ROW(A$2:A$51)),ROWS(B$2:B50)))),"N/A")</f>
        <v>N/A</v>
      </c>
      <c r="C50" s="147" t="str">
        <f>IF(Planning!D49&lt;&gt;"",Planning!B49,"")</f>
        <v/>
      </c>
      <c r="D50" s="147" t="str">
        <f t="array" ref="D50">IFERROR(IF(ROWS(C$2:C50)&gt;COUNTA(C:C),"",INDEX(C:C,SMALL(IF(C$2:C$51&lt;&gt;"",ROW(C$2:C$51)),ROWS(D$2:D50)))),"N/A")</f>
        <v>N/A</v>
      </c>
      <c r="E50" s="148" t="str">
        <f>IF(Planning!G49&lt;&gt;"",Planning!B49,"")</f>
        <v/>
      </c>
      <c r="F50" s="148" t="str">
        <f t="array" ref="F50">IFERROR(IF(ROWS(E$2:E50)&gt;COUNTA(E:E),"",INDEX(E:E,SMALL(IF(E$2:E$51&lt;&gt;"",ROW(E$2:E$51)),ROWS(F$2:F50)))),"N/A")</f>
        <v>N/A</v>
      </c>
      <c r="G50" s="149" t="str">
        <f>IF(Planning!E49&lt;&gt;"",Planning!B49,"")</f>
        <v/>
      </c>
      <c r="H50" s="149" t="str">
        <f t="array" ref="H50">IFERROR(IF(ROWS(G$2:G50)&gt;COUNTA(G:G),"",INDEX(G:G,SMALL(IF(G$2:G$51&lt;&gt;"",ROW(G$2:G$51)),ROWS(H$2:H50)))),"N/A")</f>
        <v>N/A</v>
      </c>
      <c r="I50" s="150" t="str">
        <f>IF(Planning!F49&lt;&gt;"",Planning!B49,"")</f>
        <v/>
      </c>
      <c r="J50" s="151" t="str">
        <f t="array" ref="J50">IFERROR(IF(ROWS(I$2:I50)&gt;COUNTA(I:I),"",INDEX(I:I,SMALL(IF(I$2:I$51&lt;&gt;"",ROW(I$2:I$51)),ROWS(J$2:J50)))),"N/A")</f>
        <v>N/A</v>
      </c>
    </row>
    <row r="51" spans="1:10" ht="14.25" customHeight="1">
      <c r="A51" s="145" t="str">
        <f>IF(Planning!H50&lt;&gt;"",Planning!B50,"")</f>
        <v/>
      </c>
      <c r="B51" s="146" t="str">
        <f t="array" ref="B51">IFERROR(IF(ROWS(B$2:B51)&gt;COUNTA(A:A),"",INDEX(A:A,SMALL(IF(A$2:A$51&lt;&gt;"",ROW(A$2:A$51)),ROWS(B$2:B51)))),"N/A")</f>
        <v>N/A</v>
      </c>
      <c r="C51" s="147" t="str">
        <f>IF(Planning!D50&lt;&gt;"",Planning!B50,"")</f>
        <v/>
      </c>
      <c r="D51" s="147" t="str">
        <f t="array" ref="D51">IFERROR(IF(ROWS(C$2:C51)&gt;COUNTA(C:C),"",INDEX(C:C,SMALL(IF(C$2:C$51&lt;&gt;"",ROW(C$2:C$51)),ROWS(D$2:D51)))),"N/A")</f>
        <v>N/A</v>
      </c>
      <c r="E51" s="148" t="str">
        <f>IF(Planning!G50&lt;&gt;"",Planning!B50,"")</f>
        <v/>
      </c>
      <c r="F51" s="152" t="str">
        <f t="array" ref="F51">IFERROR(IF(ROWS(E$2:E51)&gt;COUNTA(E:E),"",INDEX(E:E,SMALL(IF(E$2:E$51&lt;&gt;"",ROW(E$2:E$51)),ROWS(F$2:F51)))),"N/A")</f>
        <v>N/A</v>
      </c>
      <c r="G51" s="149" t="str">
        <f>IF(Planning!E50&lt;&gt;"",Planning!B50,"")</f>
        <v/>
      </c>
      <c r="H51" s="153" t="str">
        <f t="array" ref="H51">IFERROR(IF(ROWS(G$2:G51)&gt;COUNTA(G:G),"",INDEX(G:G,SMALL(IF(G$2:G$51&lt;&gt;"",ROW(G$2:G$51)),ROWS(H$2:H51)))),"N/A")</f>
        <v>N/A</v>
      </c>
      <c r="I51" s="150" t="str">
        <f>IF(Planning!F50&lt;&gt;"",Planning!B50,"")</f>
        <v/>
      </c>
      <c r="J51" s="154" t="str">
        <f t="array" ref="J51">IFERROR(IF(ROWS(I$2:I51)&gt;COUNTA(I:I),"",INDEX(I:I,SMALL(IF(I$2:I$51&lt;&gt;"",ROW(I$2:I$51)),ROWS(J$2:J51)))),"N/A")</f>
        <v>N/A</v>
      </c>
    </row>
    <row r="52" spans="1:10" ht="14.25" customHeight="1">
      <c r="A52" s="10"/>
      <c r="B52" s="10"/>
      <c r="C52" s="155"/>
      <c r="D52" s="155"/>
      <c r="E52" s="156"/>
      <c r="F52" s="156"/>
      <c r="G52" s="157"/>
      <c r="H52" s="157"/>
      <c r="I52" s="158"/>
      <c r="J52" s="158"/>
    </row>
    <row r="53" spans="1:10" ht="14.25" customHeight="1">
      <c r="A53" s="10"/>
      <c r="B53" s="10"/>
      <c r="C53" s="155"/>
      <c r="D53" s="155"/>
      <c r="E53" s="156"/>
      <c r="F53" s="156"/>
      <c r="G53" s="157"/>
      <c r="H53" s="157"/>
      <c r="I53" s="158"/>
      <c r="J53" s="158"/>
    </row>
    <row r="54" spans="1:10" ht="14.25" customHeight="1">
      <c r="A54" s="10"/>
      <c r="B54" s="10"/>
      <c r="C54" s="155"/>
      <c r="D54" s="155"/>
      <c r="E54" s="156"/>
      <c r="F54" s="156"/>
      <c r="G54" s="157"/>
      <c r="H54" s="157"/>
      <c r="I54" s="158"/>
      <c r="J54" s="158"/>
    </row>
    <row r="55" spans="1:10" ht="14.25" customHeight="1">
      <c r="A55" s="10"/>
      <c r="B55" s="10"/>
      <c r="C55" s="155"/>
      <c r="D55" s="155"/>
      <c r="E55" s="156"/>
      <c r="F55" s="156"/>
      <c r="G55" s="157"/>
      <c r="H55" s="157"/>
      <c r="I55" s="158"/>
      <c r="J55" s="158"/>
    </row>
    <row r="56" spans="1:10" ht="14.25" customHeight="1">
      <c r="A56" s="10"/>
      <c r="B56" s="10"/>
      <c r="C56" s="155"/>
      <c r="D56" s="155"/>
      <c r="E56" s="156"/>
      <c r="F56" s="156"/>
      <c r="G56" s="157"/>
      <c r="H56" s="157"/>
      <c r="I56" s="158"/>
      <c r="J56" s="158"/>
    </row>
    <row r="57" spans="1:10" ht="14.25" customHeight="1">
      <c r="A57" s="10"/>
      <c r="B57" s="10"/>
      <c r="C57" s="155"/>
      <c r="D57" s="155"/>
      <c r="E57" s="156"/>
      <c r="F57" s="156"/>
      <c r="G57" s="157"/>
      <c r="H57" s="157"/>
      <c r="I57" s="158"/>
      <c r="J57" s="158"/>
    </row>
    <row r="58" spans="1:10" ht="14.25" customHeight="1">
      <c r="A58" s="10"/>
      <c r="B58" s="10"/>
      <c r="C58" s="155"/>
      <c r="D58" s="155"/>
      <c r="E58" s="156"/>
      <c r="F58" s="156"/>
      <c r="G58" s="157"/>
      <c r="H58" s="157"/>
      <c r="I58" s="158"/>
      <c r="J58" s="158"/>
    </row>
    <row r="59" spans="1:10" ht="14.25" customHeight="1">
      <c r="A59" s="10"/>
      <c r="B59" s="10"/>
      <c r="C59" s="155"/>
      <c r="D59" s="155"/>
      <c r="E59" s="156"/>
      <c r="F59" s="156"/>
      <c r="G59" s="157"/>
      <c r="H59" s="157"/>
      <c r="I59" s="158"/>
      <c r="J59" s="158"/>
    </row>
    <row r="60" spans="1:10" ht="14.25" customHeight="1">
      <c r="A60" s="10"/>
      <c r="B60" s="10"/>
      <c r="C60" s="155"/>
      <c r="D60" s="155"/>
      <c r="E60" s="156"/>
      <c r="F60" s="156"/>
      <c r="G60" s="157"/>
      <c r="H60" s="157"/>
      <c r="I60" s="158"/>
      <c r="J60" s="158"/>
    </row>
    <row r="61" spans="1:10" ht="14.25" customHeight="1">
      <c r="A61" s="10"/>
      <c r="B61" s="10"/>
      <c r="C61" s="155"/>
      <c r="D61" s="155"/>
      <c r="E61" s="156"/>
      <c r="F61" s="156"/>
      <c r="G61" s="157"/>
      <c r="H61" s="157"/>
      <c r="I61" s="158"/>
      <c r="J61" s="158"/>
    </row>
    <row r="62" spans="1:10" ht="14.25" customHeight="1">
      <c r="A62" s="10"/>
      <c r="B62" s="10"/>
      <c r="C62" s="155"/>
      <c r="D62" s="155"/>
      <c r="E62" s="156"/>
      <c r="F62" s="156"/>
      <c r="G62" s="157"/>
      <c r="H62" s="157"/>
      <c r="I62" s="158"/>
      <c r="J62" s="158"/>
    </row>
    <row r="63" spans="1:10" ht="14.25" customHeight="1">
      <c r="A63" s="10"/>
      <c r="B63" s="10"/>
      <c r="C63" s="155"/>
      <c r="D63" s="155"/>
      <c r="E63" s="156"/>
      <c r="F63" s="156"/>
      <c r="G63" s="157"/>
      <c r="H63" s="157"/>
      <c r="I63" s="158"/>
      <c r="J63" s="158"/>
    </row>
    <row r="64" spans="1:10" ht="14.25" customHeight="1">
      <c r="A64" s="10"/>
      <c r="B64" s="10"/>
      <c r="C64" s="155"/>
      <c r="D64" s="155"/>
      <c r="E64" s="156"/>
      <c r="F64" s="156"/>
      <c r="G64" s="157"/>
      <c r="H64" s="157"/>
      <c r="I64" s="158"/>
      <c r="J64" s="158"/>
    </row>
    <row r="65" spans="1:10" ht="14.25" customHeight="1">
      <c r="A65" s="10"/>
      <c r="B65" s="10"/>
      <c r="C65" s="155"/>
      <c r="D65" s="155"/>
      <c r="E65" s="156"/>
      <c r="F65" s="156"/>
      <c r="G65" s="157"/>
      <c r="H65" s="157"/>
      <c r="I65" s="158"/>
      <c r="J65" s="158"/>
    </row>
    <row r="66" spans="1:10" ht="14.25" customHeight="1">
      <c r="A66" s="10"/>
      <c r="B66" s="10"/>
      <c r="C66" s="155"/>
      <c r="D66" s="155"/>
      <c r="E66" s="156"/>
      <c r="F66" s="156"/>
      <c r="G66" s="157"/>
      <c r="H66" s="157"/>
      <c r="I66" s="158"/>
      <c r="J66" s="158"/>
    </row>
    <row r="67" spans="1:10" ht="14.25" customHeight="1">
      <c r="A67" s="10"/>
      <c r="B67" s="10"/>
      <c r="C67" s="155"/>
      <c r="D67" s="155"/>
      <c r="E67" s="156"/>
      <c r="F67" s="156"/>
      <c r="G67" s="157"/>
      <c r="H67" s="157"/>
      <c r="I67" s="158"/>
      <c r="J67" s="158"/>
    </row>
    <row r="68" spans="1:10" ht="14.25" customHeight="1">
      <c r="A68" s="10"/>
      <c r="B68" s="10"/>
      <c r="C68" s="155"/>
      <c r="D68" s="155"/>
      <c r="E68" s="156"/>
      <c r="F68" s="156"/>
      <c r="G68" s="157"/>
      <c r="H68" s="157"/>
      <c r="I68" s="158"/>
      <c r="J68" s="158"/>
    </row>
    <row r="69" spans="1:10" ht="14.25" customHeight="1">
      <c r="A69" s="10"/>
      <c r="B69" s="10"/>
      <c r="C69" s="155"/>
      <c r="D69" s="155"/>
      <c r="E69" s="156"/>
      <c r="F69" s="156"/>
      <c r="G69" s="157"/>
      <c r="H69" s="157"/>
      <c r="I69" s="158"/>
      <c r="J69" s="158"/>
    </row>
    <row r="70" spans="1:10" ht="14.25" customHeight="1">
      <c r="A70" s="10"/>
      <c r="B70" s="10"/>
      <c r="C70" s="155"/>
      <c r="D70" s="155"/>
      <c r="E70" s="156"/>
      <c r="F70" s="156"/>
      <c r="G70" s="157"/>
      <c r="H70" s="157"/>
      <c r="I70" s="158"/>
      <c r="J70" s="158"/>
    </row>
    <row r="71" spans="1:10" ht="14.25" customHeight="1">
      <c r="A71" s="10"/>
      <c r="B71" s="10"/>
      <c r="C71" s="155"/>
      <c r="D71" s="155"/>
      <c r="E71" s="156"/>
      <c r="F71" s="156"/>
      <c r="G71" s="157"/>
      <c r="H71" s="157"/>
      <c r="I71" s="158"/>
      <c r="J71" s="158"/>
    </row>
    <row r="72" spans="1:10" ht="14.25" customHeight="1">
      <c r="A72" s="10"/>
      <c r="B72" s="10"/>
      <c r="C72" s="155"/>
      <c r="D72" s="155"/>
      <c r="E72" s="156"/>
      <c r="F72" s="156"/>
      <c r="G72" s="157"/>
      <c r="H72" s="157"/>
      <c r="I72" s="158"/>
      <c r="J72" s="158"/>
    </row>
    <row r="73" spans="1:10" ht="14.25" customHeight="1">
      <c r="A73" s="10"/>
      <c r="B73" s="10"/>
      <c r="C73" s="155"/>
      <c r="D73" s="155"/>
      <c r="E73" s="156"/>
      <c r="F73" s="156"/>
      <c r="G73" s="157"/>
      <c r="H73" s="157"/>
      <c r="I73" s="158"/>
      <c r="J73" s="158"/>
    </row>
    <row r="74" spans="1:10" ht="14.25" customHeight="1">
      <c r="A74" s="10"/>
      <c r="B74" s="10"/>
      <c r="C74" s="155"/>
      <c r="D74" s="155"/>
      <c r="E74" s="156"/>
      <c r="F74" s="156"/>
      <c r="G74" s="157"/>
      <c r="H74" s="157"/>
      <c r="I74" s="158"/>
      <c r="J74" s="158"/>
    </row>
    <row r="75" spans="1:10" ht="14.25" customHeight="1">
      <c r="A75" s="10"/>
      <c r="B75" s="10"/>
      <c r="C75" s="155"/>
      <c r="D75" s="155"/>
      <c r="E75" s="156"/>
      <c r="F75" s="156"/>
      <c r="G75" s="157"/>
      <c r="H75" s="157"/>
      <c r="I75" s="158"/>
      <c r="J75" s="158"/>
    </row>
    <row r="76" spans="1:10" ht="14.25" customHeight="1">
      <c r="A76" s="10"/>
      <c r="B76" s="10"/>
      <c r="C76" s="155"/>
      <c r="D76" s="155"/>
      <c r="E76" s="156"/>
      <c r="F76" s="156"/>
      <c r="G76" s="157"/>
      <c r="H76" s="157"/>
      <c r="I76" s="158"/>
      <c r="J76" s="158"/>
    </row>
    <row r="77" spans="1:10" ht="14.25" customHeight="1">
      <c r="A77" s="10"/>
      <c r="B77" s="10"/>
      <c r="C77" s="155"/>
      <c r="D77" s="155"/>
      <c r="E77" s="156"/>
      <c r="F77" s="156"/>
      <c r="G77" s="157"/>
      <c r="H77" s="157"/>
      <c r="I77" s="158"/>
      <c r="J77" s="158"/>
    </row>
    <row r="78" spans="1:10" ht="14.25" customHeight="1">
      <c r="A78" s="10"/>
      <c r="B78" s="10"/>
      <c r="C78" s="155"/>
      <c r="D78" s="155"/>
      <c r="E78" s="156"/>
      <c r="F78" s="156"/>
      <c r="G78" s="157"/>
      <c r="H78" s="157"/>
      <c r="I78" s="158"/>
      <c r="J78" s="158"/>
    </row>
    <row r="79" spans="1:10" ht="14.25" customHeight="1">
      <c r="A79" s="10"/>
      <c r="B79" s="10"/>
      <c r="C79" s="155"/>
      <c r="D79" s="155"/>
      <c r="E79" s="156"/>
      <c r="F79" s="156"/>
      <c r="G79" s="157"/>
      <c r="H79" s="157"/>
      <c r="I79" s="158"/>
      <c r="J79" s="158"/>
    </row>
    <row r="80" spans="1:10" ht="14.25" customHeight="1">
      <c r="A80" s="10"/>
      <c r="B80" s="10"/>
      <c r="C80" s="155"/>
      <c r="D80" s="155"/>
      <c r="E80" s="156"/>
      <c r="F80" s="156"/>
      <c r="G80" s="157"/>
      <c r="H80" s="157"/>
      <c r="I80" s="158"/>
      <c r="J80" s="158"/>
    </row>
    <row r="81" spans="1:10" ht="14.25" customHeight="1">
      <c r="A81" s="10"/>
      <c r="B81" s="10"/>
      <c r="C81" s="155"/>
      <c r="D81" s="155"/>
      <c r="E81" s="156"/>
      <c r="F81" s="156"/>
      <c r="G81" s="157"/>
      <c r="H81" s="157"/>
      <c r="I81" s="158"/>
      <c r="J81" s="158"/>
    </row>
    <row r="82" spans="1:10" ht="14.25" customHeight="1">
      <c r="A82" s="10"/>
      <c r="B82" s="10"/>
      <c r="C82" s="155"/>
      <c r="D82" s="155"/>
      <c r="E82" s="156"/>
      <c r="F82" s="156"/>
      <c r="G82" s="157"/>
      <c r="H82" s="157"/>
      <c r="I82" s="158"/>
      <c r="J82" s="158"/>
    </row>
    <row r="83" spans="1:10" ht="14.25" customHeight="1">
      <c r="A83" s="10"/>
      <c r="B83" s="10"/>
      <c r="C83" s="155"/>
      <c r="D83" s="155"/>
      <c r="E83" s="156"/>
      <c r="F83" s="156"/>
      <c r="G83" s="157"/>
      <c r="H83" s="157"/>
      <c r="I83" s="158"/>
      <c r="J83" s="158"/>
    </row>
    <row r="84" spans="1:10" ht="14.25" customHeight="1">
      <c r="A84" s="10"/>
      <c r="B84" s="10"/>
      <c r="C84" s="155"/>
      <c r="D84" s="155"/>
      <c r="E84" s="156"/>
      <c r="F84" s="156"/>
      <c r="G84" s="157"/>
      <c r="H84" s="157"/>
      <c r="I84" s="158"/>
      <c r="J84" s="158"/>
    </row>
    <row r="85" spans="1:10" ht="14.25" customHeight="1">
      <c r="A85" s="10"/>
      <c r="B85" s="10"/>
      <c r="C85" s="155"/>
      <c r="D85" s="155"/>
      <c r="E85" s="156"/>
      <c r="F85" s="156"/>
      <c r="G85" s="157"/>
      <c r="H85" s="157"/>
      <c r="I85" s="158"/>
      <c r="J85" s="158"/>
    </row>
    <row r="86" spans="1:10" ht="14.25" customHeight="1">
      <c r="A86" s="10"/>
      <c r="B86" s="10"/>
      <c r="C86" s="155"/>
      <c r="D86" s="155"/>
      <c r="E86" s="156"/>
      <c r="F86" s="156"/>
      <c r="G86" s="157"/>
      <c r="H86" s="157"/>
      <c r="I86" s="158"/>
      <c r="J86" s="158"/>
    </row>
    <row r="87" spans="1:10" ht="14.25" customHeight="1">
      <c r="A87" s="10"/>
      <c r="B87" s="10"/>
      <c r="C87" s="155"/>
      <c r="D87" s="155"/>
      <c r="E87" s="156"/>
      <c r="F87" s="156"/>
      <c r="G87" s="157"/>
      <c r="H87" s="157"/>
      <c r="I87" s="158"/>
      <c r="J87" s="158"/>
    </row>
    <row r="88" spans="1:10" ht="14.25" customHeight="1">
      <c r="A88" s="10"/>
      <c r="B88" s="10"/>
      <c r="C88" s="155"/>
      <c r="D88" s="155"/>
      <c r="E88" s="156"/>
      <c r="F88" s="156"/>
      <c r="G88" s="157"/>
      <c r="H88" s="157"/>
      <c r="I88" s="158"/>
      <c r="J88" s="158"/>
    </row>
    <row r="89" spans="1:10" ht="14.25" customHeight="1">
      <c r="A89" s="10"/>
      <c r="B89" s="10"/>
      <c r="C89" s="155"/>
      <c r="D89" s="155"/>
      <c r="E89" s="156"/>
      <c r="F89" s="156"/>
      <c r="G89" s="157"/>
      <c r="H89" s="157"/>
      <c r="I89" s="158"/>
      <c r="J89" s="158"/>
    </row>
    <row r="90" spans="1:10" ht="14.25" customHeight="1">
      <c r="A90" s="10"/>
      <c r="B90" s="10"/>
      <c r="C90" s="155"/>
      <c r="D90" s="155"/>
      <c r="E90" s="156"/>
      <c r="F90" s="156"/>
      <c r="G90" s="157"/>
      <c r="H90" s="157"/>
      <c r="I90" s="158"/>
      <c r="J90" s="158"/>
    </row>
    <row r="91" spans="1:10" ht="14.25" customHeight="1">
      <c r="A91" s="10"/>
      <c r="B91" s="10"/>
      <c r="C91" s="155"/>
      <c r="D91" s="155"/>
      <c r="E91" s="156"/>
      <c r="F91" s="156"/>
      <c r="G91" s="157"/>
      <c r="H91" s="157"/>
      <c r="I91" s="158"/>
      <c r="J91" s="158"/>
    </row>
    <row r="92" spans="1:10" ht="14.25" customHeight="1">
      <c r="A92" s="10"/>
      <c r="B92" s="10"/>
      <c r="C92" s="155"/>
      <c r="D92" s="155"/>
      <c r="E92" s="156"/>
      <c r="F92" s="156"/>
      <c r="G92" s="157"/>
      <c r="H92" s="157"/>
      <c r="I92" s="158"/>
      <c r="J92" s="158"/>
    </row>
    <row r="93" spans="1:10" ht="14.25" customHeight="1">
      <c r="A93" s="10"/>
      <c r="B93" s="10"/>
      <c r="C93" s="155"/>
      <c r="D93" s="155"/>
      <c r="E93" s="156"/>
      <c r="F93" s="156"/>
      <c r="G93" s="157"/>
      <c r="H93" s="157"/>
      <c r="I93" s="158"/>
      <c r="J93" s="158"/>
    </row>
    <row r="94" spans="1:10" ht="14.25" customHeight="1">
      <c r="A94" s="10"/>
      <c r="B94" s="10"/>
      <c r="C94" s="155"/>
      <c r="D94" s="155"/>
      <c r="E94" s="156"/>
      <c r="F94" s="156"/>
      <c r="G94" s="157"/>
      <c r="H94" s="157"/>
      <c r="I94" s="158"/>
      <c r="J94" s="158"/>
    </row>
    <row r="95" spans="1:10" ht="14.25" customHeight="1">
      <c r="A95" s="10"/>
      <c r="B95" s="10"/>
      <c r="C95" s="155"/>
      <c r="D95" s="155"/>
      <c r="E95" s="156"/>
      <c r="F95" s="156"/>
      <c r="G95" s="157"/>
      <c r="H95" s="157"/>
      <c r="I95" s="158"/>
      <c r="J95" s="158"/>
    </row>
    <row r="96" spans="1:10" ht="14.25" customHeight="1">
      <c r="A96" s="10"/>
      <c r="B96" s="10"/>
      <c r="C96" s="155"/>
      <c r="D96" s="155"/>
      <c r="E96" s="156"/>
      <c r="F96" s="156"/>
      <c r="G96" s="157"/>
      <c r="H96" s="157"/>
      <c r="I96" s="158"/>
      <c r="J96" s="158"/>
    </row>
    <row r="97" spans="1:10" ht="14.25" customHeight="1">
      <c r="A97" s="10"/>
      <c r="B97" s="10"/>
      <c r="C97" s="155"/>
      <c r="D97" s="155"/>
      <c r="E97" s="156"/>
      <c r="F97" s="156"/>
      <c r="G97" s="157"/>
      <c r="H97" s="157"/>
      <c r="I97" s="158"/>
      <c r="J97" s="158"/>
    </row>
    <row r="98" spans="1:10" ht="14.25" customHeight="1">
      <c r="A98" s="10"/>
      <c r="B98" s="10"/>
      <c r="C98" s="155"/>
      <c r="D98" s="155"/>
      <c r="E98" s="156"/>
      <c r="F98" s="156"/>
      <c r="G98" s="157"/>
      <c r="H98" s="157"/>
      <c r="I98" s="158"/>
      <c r="J98" s="158"/>
    </row>
    <row r="99" spans="1:10" ht="14.25" customHeight="1">
      <c r="A99" s="10"/>
      <c r="B99" s="10"/>
      <c r="C99" s="155"/>
      <c r="D99" s="155"/>
      <c r="E99" s="156"/>
      <c r="F99" s="156"/>
      <c r="G99" s="157"/>
      <c r="H99" s="157"/>
      <c r="I99" s="158"/>
      <c r="J99" s="158"/>
    </row>
    <row r="100" spans="1:10" ht="14.25" customHeight="1">
      <c r="A100" s="10"/>
      <c r="B100" s="10"/>
      <c r="C100" s="155"/>
      <c r="D100" s="155"/>
      <c r="E100" s="156"/>
      <c r="F100" s="156"/>
      <c r="G100" s="157"/>
      <c r="H100" s="157"/>
      <c r="I100" s="158"/>
      <c r="J100" s="158"/>
    </row>
    <row r="101" spans="1:10" ht="14.25" customHeight="1">
      <c r="A101" s="10"/>
      <c r="B101" s="10"/>
      <c r="C101" s="155"/>
      <c r="D101" s="155"/>
      <c r="E101" s="156"/>
      <c r="F101" s="156"/>
      <c r="G101" s="157"/>
      <c r="H101" s="157"/>
      <c r="I101" s="158"/>
      <c r="J101" s="158"/>
    </row>
    <row r="102" spans="1:10" ht="14.25" customHeight="1">
      <c r="A102" s="10"/>
      <c r="B102" s="10"/>
      <c r="C102" s="155"/>
      <c r="D102" s="155"/>
      <c r="E102" s="156"/>
      <c r="F102" s="156"/>
      <c r="G102" s="157"/>
      <c r="H102" s="157"/>
      <c r="I102" s="158"/>
      <c r="J102" s="158"/>
    </row>
    <row r="103" spans="1:10" ht="14.25" customHeight="1">
      <c r="A103" s="10"/>
      <c r="B103" s="10"/>
      <c r="C103" s="155"/>
      <c r="D103" s="155"/>
      <c r="E103" s="156"/>
      <c r="F103" s="156"/>
      <c r="G103" s="157"/>
      <c r="H103" s="157"/>
      <c r="I103" s="158"/>
      <c r="J103" s="158"/>
    </row>
    <row r="104" spans="1:10" ht="14.25" customHeight="1">
      <c r="A104" s="10"/>
      <c r="B104" s="10"/>
      <c r="C104" s="155"/>
      <c r="D104" s="155"/>
      <c r="E104" s="156"/>
      <c r="F104" s="156"/>
      <c r="G104" s="157"/>
      <c r="H104" s="157"/>
      <c r="I104" s="158"/>
      <c r="J104" s="158"/>
    </row>
    <row r="105" spans="1:10" ht="14.25" customHeight="1">
      <c r="A105" s="10"/>
      <c r="B105" s="10"/>
      <c r="C105" s="155"/>
      <c r="D105" s="155"/>
      <c r="E105" s="156"/>
      <c r="F105" s="156"/>
      <c r="G105" s="157"/>
      <c r="H105" s="157"/>
      <c r="I105" s="158"/>
      <c r="J105" s="158"/>
    </row>
    <row r="106" spans="1:10" ht="14.25" customHeight="1">
      <c r="A106" s="10"/>
      <c r="B106" s="10"/>
      <c r="C106" s="155"/>
      <c r="D106" s="155"/>
      <c r="E106" s="156"/>
      <c r="F106" s="156"/>
      <c r="G106" s="157"/>
      <c r="H106" s="157"/>
      <c r="I106" s="158"/>
      <c r="J106" s="158"/>
    </row>
    <row r="107" spans="1:10" ht="14.25" customHeight="1">
      <c r="A107" s="10"/>
      <c r="B107" s="10"/>
      <c r="C107" s="155"/>
      <c r="D107" s="155"/>
      <c r="E107" s="156"/>
      <c r="F107" s="156"/>
      <c r="G107" s="157"/>
      <c r="H107" s="157"/>
      <c r="I107" s="158"/>
      <c r="J107" s="158"/>
    </row>
    <row r="108" spans="1:10" ht="14.25" customHeight="1">
      <c r="A108" s="10"/>
      <c r="B108" s="10"/>
      <c r="C108" s="155"/>
      <c r="D108" s="155"/>
      <c r="E108" s="156"/>
      <c r="F108" s="156"/>
      <c r="G108" s="157"/>
      <c r="H108" s="157"/>
      <c r="I108" s="158"/>
      <c r="J108" s="158"/>
    </row>
    <row r="109" spans="1:10" ht="14.25" customHeight="1">
      <c r="A109" s="10"/>
      <c r="B109" s="10"/>
      <c r="C109" s="155"/>
      <c r="D109" s="155"/>
      <c r="E109" s="156"/>
      <c r="F109" s="156"/>
      <c r="G109" s="157"/>
      <c r="H109" s="157"/>
      <c r="I109" s="158"/>
      <c r="J109" s="158"/>
    </row>
    <row r="110" spans="1:10" ht="14.25" customHeight="1">
      <c r="A110" s="10"/>
      <c r="B110" s="10"/>
      <c r="C110" s="155"/>
      <c r="D110" s="155"/>
      <c r="E110" s="156"/>
      <c r="F110" s="156"/>
      <c r="G110" s="157"/>
      <c r="H110" s="157"/>
      <c r="I110" s="158"/>
      <c r="J110" s="158"/>
    </row>
    <row r="111" spans="1:10" ht="14.25" customHeight="1">
      <c r="A111" s="10"/>
      <c r="B111" s="10"/>
      <c r="C111" s="155"/>
      <c r="D111" s="155"/>
      <c r="E111" s="156"/>
      <c r="F111" s="156"/>
      <c r="G111" s="157"/>
      <c r="H111" s="157"/>
      <c r="I111" s="158"/>
      <c r="J111" s="158"/>
    </row>
    <row r="112" spans="1:10" ht="14.25" customHeight="1">
      <c r="A112" s="10"/>
      <c r="B112" s="10"/>
      <c r="C112" s="155"/>
      <c r="D112" s="155"/>
      <c r="E112" s="156"/>
      <c r="F112" s="156"/>
      <c r="G112" s="157"/>
      <c r="H112" s="157"/>
      <c r="I112" s="158"/>
      <c r="J112" s="158"/>
    </row>
    <row r="113" spans="1:10" ht="14.25" customHeight="1">
      <c r="A113" s="10"/>
      <c r="B113" s="10"/>
      <c r="C113" s="155"/>
      <c r="D113" s="155"/>
      <c r="E113" s="156"/>
      <c r="F113" s="156"/>
      <c r="G113" s="157"/>
      <c r="H113" s="157"/>
      <c r="I113" s="158"/>
      <c r="J113" s="158"/>
    </row>
    <row r="114" spans="1:10" ht="14.25" customHeight="1">
      <c r="A114" s="10"/>
      <c r="B114" s="10"/>
      <c r="C114" s="155"/>
      <c r="D114" s="155"/>
      <c r="E114" s="156"/>
      <c r="F114" s="156"/>
      <c r="G114" s="157"/>
      <c r="H114" s="157"/>
      <c r="I114" s="158"/>
      <c r="J114" s="158"/>
    </row>
    <row r="115" spans="1:10" ht="14.25" customHeight="1">
      <c r="A115" s="10"/>
      <c r="B115" s="10"/>
      <c r="C115" s="155"/>
      <c r="D115" s="155"/>
      <c r="E115" s="156"/>
      <c r="F115" s="156"/>
      <c r="G115" s="157"/>
      <c r="H115" s="157"/>
      <c r="I115" s="158"/>
      <c r="J115" s="158"/>
    </row>
    <row r="116" spans="1:10" ht="14.25" customHeight="1">
      <c r="A116" s="10"/>
      <c r="B116" s="10"/>
      <c r="C116" s="155"/>
      <c r="D116" s="155"/>
      <c r="E116" s="156"/>
      <c r="F116" s="156"/>
      <c r="G116" s="157"/>
      <c r="H116" s="157"/>
      <c r="I116" s="158"/>
      <c r="J116" s="158"/>
    </row>
    <row r="117" spans="1:10" ht="14.25" customHeight="1">
      <c r="A117" s="10"/>
      <c r="B117" s="10"/>
      <c r="C117" s="155"/>
      <c r="D117" s="155"/>
      <c r="E117" s="156"/>
      <c r="F117" s="156"/>
      <c r="G117" s="157"/>
      <c r="H117" s="157"/>
      <c r="I117" s="158"/>
      <c r="J117" s="158"/>
    </row>
    <row r="118" spans="1:10" ht="14.25" customHeight="1">
      <c r="A118" s="10"/>
      <c r="B118" s="10"/>
      <c r="C118" s="155"/>
      <c r="D118" s="155"/>
      <c r="E118" s="156"/>
      <c r="F118" s="156"/>
      <c r="G118" s="157"/>
      <c r="H118" s="157"/>
      <c r="I118" s="158"/>
      <c r="J118" s="158"/>
    </row>
    <row r="119" spans="1:10" ht="14.25" customHeight="1">
      <c r="A119" s="10"/>
      <c r="B119" s="10"/>
      <c r="C119" s="155"/>
      <c r="D119" s="155"/>
      <c r="E119" s="156"/>
      <c r="F119" s="156"/>
      <c r="G119" s="157"/>
      <c r="H119" s="157"/>
      <c r="I119" s="158"/>
      <c r="J119" s="158"/>
    </row>
    <row r="120" spans="1:10" ht="14.25" customHeight="1">
      <c r="A120" s="10"/>
      <c r="B120" s="10"/>
      <c r="C120" s="155"/>
      <c r="D120" s="155"/>
      <c r="E120" s="156"/>
      <c r="F120" s="156"/>
      <c r="G120" s="157"/>
      <c r="H120" s="157"/>
      <c r="I120" s="158"/>
      <c r="J120" s="158"/>
    </row>
    <row r="121" spans="1:10" ht="14.25" customHeight="1">
      <c r="A121" s="10"/>
      <c r="B121" s="10"/>
      <c r="C121" s="155"/>
      <c r="D121" s="155"/>
      <c r="E121" s="156"/>
      <c r="F121" s="156"/>
      <c r="G121" s="157"/>
      <c r="H121" s="157"/>
      <c r="I121" s="158"/>
      <c r="J121" s="158"/>
    </row>
    <row r="122" spans="1:10" ht="14.25" customHeight="1">
      <c r="A122" s="10"/>
      <c r="B122" s="10"/>
      <c r="C122" s="155"/>
      <c r="D122" s="155"/>
      <c r="E122" s="156"/>
      <c r="F122" s="156"/>
      <c r="G122" s="157"/>
      <c r="H122" s="157"/>
      <c r="I122" s="158"/>
      <c r="J122" s="158"/>
    </row>
    <row r="123" spans="1:10" ht="14.25" customHeight="1">
      <c r="A123" s="10"/>
      <c r="B123" s="10"/>
      <c r="C123" s="155"/>
      <c r="D123" s="155"/>
      <c r="E123" s="156"/>
      <c r="F123" s="156"/>
      <c r="G123" s="157"/>
      <c r="H123" s="157"/>
      <c r="I123" s="158"/>
      <c r="J123" s="158"/>
    </row>
    <row r="124" spans="1:10" ht="14.25" customHeight="1">
      <c r="A124" s="10"/>
      <c r="B124" s="10"/>
      <c r="C124" s="155"/>
      <c r="D124" s="155"/>
      <c r="E124" s="156"/>
      <c r="F124" s="156"/>
      <c r="G124" s="157"/>
      <c r="H124" s="157"/>
      <c r="I124" s="158"/>
      <c r="J124" s="158"/>
    </row>
    <row r="125" spans="1:10" ht="14.25" customHeight="1">
      <c r="A125" s="10"/>
      <c r="B125" s="10"/>
      <c r="C125" s="155"/>
      <c r="D125" s="155"/>
      <c r="E125" s="156"/>
      <c r="F125" s="156"/>
      <c r="G125" s="157"/>
      <c r="H125" s="157"/>
      <c r="I125" s="158"/>
      <c r="J125" s="158"/>
    </row>
    <row r="126" spans="1:10" ht="14.25" customHeight="1">
      <c r="A126" s="10"/>
      <c r="B126" s="10"/>
      <c r="C126" s="155"/>
      <c r="D126" s="155"/>
      <c r="E126" s="156"/>
      <c r="F126" s="156"/>
      <c r="G126" s="157"/>
      <c r="H126" s="157"/>
      <c r="I126" s="158"/>
      <c r="J126" s="158"/>
    </row>
    <row r="127" spans="1:10" ht="14.25" customHeight="1">
      <c r="A127" s="10"/>
      <c r="B127" s="10"/>
      <c r="C127" s="155"/>
      <c r="D127" s="155"/>
      <c r="E127" s="156"/>
      <c r="F127" s="156"/>
      <c r="G127" s="157"/>
      <c r="H127" s="157"/>
      <c r="I127" s="158"/>
      <c r="J127" s="158"/>
    </row>
    <row r="128" spans="1:10" ht="14.25" customHeight="1">
      <c r="A128" s="10"/>
      <c r="B128" s="10"/>
      <c r="C128" s="155"/>
      <c r="D128" s="155"/>
      <c r="E128" s="156"/>
      <c r="F128" s="156"/>
      <c r="G128" s="157"/>
      <c r="H128" s="157"/>
      <c r="I128" s="158"/>
      <c r="J128" s="158"/>
    </row>
    <row r="129" spans="1:10" ht="14.25" customHeight="1">
      <c r="A129" s="10"/>
      <c r="B129" s="10"/>
      <c r="C129" s="155"/>
      <c r="D129" s="155"/>
      <c r="E129" s="156"/>
      <c r="F129" s="156"/>
      <c r="G129" s="157"/>
      <c r="H129" s="157"/>
      <c r="I129" s="158"/>
      <c r="J129" s="158"/>
    </row>
    <row r="130" spans="1:10" ht="14.25" customHeight="1">
      <c r="A130" s="10"/>
      <c r="B130" s="10"/>
      <c r="C130" s="155"/>
      <c r="D130" s="155"/>
      <c r="E130" s="156"/>
      <c r="F130" s="156"/>
      <c r="G130" s="157"/>
      <c r="H130" s="157"/>
      <c r="I130" s="158"/>
      <c r="J130" s="158"/>
    </row>
    <row r="131" spans="1:10" ht="14.25" customHeight="1">
      <c r="A131" s="10"/>
      <c r="B131" s="10"/>
      <c r="C131" s="155"/>
      <c r="D131" s="155"/>
      <c r="E131" s="156"/>
      <c r="F131" s="156"/>
      <c r="G131" s="157"/>
      <c r="H131" s="157"/>
      <c r="I131" s="158"/>
      <c r="J131" s="158"/>
    </row>
    <row r="132" spans="1:10" ht="14.25" customHeight="1">
      <c r="A132" s="10"/>
      <c r="B132" s="10"/>
      <c r="C132" s="155"/>
      <c r="D132" s="155"/>
      <c r="E132" s="156"/>
      <c r="F132" s="156"/>
      <c r="G132" s="157"/>
      <c r="H132" s="157"/>
      <c r="I132" s="158"/>
      <c r="J132" s="158"/>
    </row>
    <row r="133" spans="1:10" ht="14.25" customHeight="1">
      <c r="A133" s="10"/>
      <c r="B133" s="10"/>
      <c r="C133" s="155"/>
      <c r="D133" s="155"/>
      <c r="E133" s="156"/>
      <c r="F133" s="156"/>
      <c r="G133" s="157"/>
      <c r="H133" s="157"/>
      <c r="I133" s="158"/>
      <c r="J133" s="158"/>
    </row>
    <row r="134" spans="1:10" ht="14.25" customHeight="1">
      <c r="A134" s="10"/>
      <c r="B134" s="10"/>
      <c r="C134" s="155"/>
      <c r="D134" s="155"/>
      <c r="E134" s="156"/>
      <c r="F134" s="156"/>
      <c r="G134" s="157"/>
      <c r="H134" s="157"/>
      <c r="I134" s="158"/>
      <c r="J134" s="158"/>
    </row>
    <row r="135" spans="1:10" ht="14.25" customHeight="1">
      <c r="A135" s="10"/>
      <c r="B135" s="10"/>
      <c r="C135" s="155"/>
      <c r="D135" s="155"/>
      <c r="E135" s="156"/>
      <c r="F135" s="156"/>
      <c r="G135" s="157"/>
      <c r="H135" s="157"/>
      <c r="I135" s="158"/>
      <c r="J135" s="158"/>
    </row>
    <row r="136" spans="1:10" ht="14.25" customHeight="1">
      <c r="A136" s="10"/>
      <c r="B136" s="10"/>
      <c r="C136" s="155"/>
      <c r="D136" s="155"/>
      <c r="E136" s="156"/>
      <c r="F136" s="156"/>
      <c r="G136" s="157"/>
      <c r="H136" s="157"/>
      <c r="I136" s="158"/>
      <c r="J136" s="158"/>
    </row>
    <row r="137" spans="1:10" ht="14.25" customHeight="1">
      <c r="A137" s="10"/>
      <c r="B137" s="10"/>
      <c r="C137" s="155"/>
      <c r="D137" s="155"/>
      <c r="E137" s="156"/>
      <c r="F137" s="156"/>
      <c r="G137" s="157"/>
      <c r="H137" s="157"/>
      <c r="I137" s="158"/>
      <c r="J137" s="158"/>
    </row>
    <row r="138" spans="1:10" ht="14.25" customHeight="1">
      <c r="A138" s="10"/>
      <c r="B138" s="10"/>
      <c r="C138" s="155"/>
      <c r="D138" s="155"/>
      <c r="E138" s="156"/>
      <c r="F138" s="156"/>
      <c r="G138" s="157"/>
      <c r="H138" s="157"/>
      <c r="I138" s="158"/>
      <c r="J138" s="158"/>
    </row>
    <row r="139" spans="1:10" ht="14.25" customHeight="1">
      <c r="A139" s="10"/>
      <c r="B139" s="10"/>
      <c r="C139" s="155"/>
      <c r="D139" s="155"/>
      <c r="E139" s="156"/>
      <c r="F139" s="156"/>
      <c r="G139" s="157"/>
      <c r="H139" s="157"/>
      <c r="I139" s="158"/>
      <c r="J139" s="158"/>
    </row>
    <row r="140" spans="1:10" ht="14.25" customHeight="1">
      <c r="A140" s="10"/>
      <c r="B140" s="10"/>
      <c r="C140" s="155"/>
      <c r="D140" s="155"/>
      <c r="E140" s="156"/>
      <c r="F140" s="156"/>
      <c r="G140" s="157"/>
      <c r="H140" s="157"/>
      <c r="I140" s="158"/>
      <c r="J140" s="158"/>
    </row>
    <row r="141" spans="1:10" ht="14.25" customHeight="1">
      <c r="A141" s="10"/>
      <c r="B141" s="10"/>
      <c r="C141" s="155"/>
      <c r="D141" s="155"/>
      <c r="E141" s="156"/>
      <c r="F141" s="156"/>
      <c r="G141" s="157"/>
      <c r="H141" s="157"/>
      <c r="I141" s="158"/>
      <c r="J141" s="158"/>
    </row>
    <row r="142" spans="1:10" ht="14.25" customHeight="1">
      <c r="A142" s="10"/>
      <c r="B142" s="10"/>
      <c r="C142" s="155"/>
      <c r="D142" s="155"/>
      <c r="E142" s="156"/>
      <c r="F142" s="156"/>
      <c r="G142" s="157"/>
      <c r="H142" s="157"/>
      <c r="I142" s="158"/>
      <c r="J142" s="158"/>
    </row>
    <row r="143" spans="1:10" ht="14.25" customHeight="1">
      <c r="A143" s="10"/>
      <c r="B143" s="10"/>
      <c r="C143" s="155"/>
      <c r="D143" s="155"/>
      <c r="E143" s="156"/>
      <c r="F143" s="156"/>
      <c r="G143" s="157"/>
      <c r="H143" s="157"/>
      <c r="I143" s="158"/>
      <c r="J143" s="158"/>
    </row>
    <row r="144" spans="1:10" ht="14.25" customHeight="1">
      <c r="A144" s="10"/>
      <c r="B144" s="10"/>
      <c r="C144" s="155"/>
      <c r="D144" s="155"/>
      <c r="E144" s="156"/>
      <c r="F144" s="156"/>
      <c r="G144" s="157"/>
      <c r="H144" s="157"/>
      <c r="I144" s="158"/>
      <c r="J144" s="158"/>
    </row>
    <row r="145" spans="1:10" ht="14.25" customHeight="1">
      <c r="A145" s="10"/>
      <c r="B145" s="10"/>
      <c r="C145" s="155"/>
      <c r="D145" s="155"/>
      <c r="E145" s="156"/>
      <c r="F145" s="156"/>
      <c r="G145" s="157"/>
      <c r="H145" s="157"/>
      <c r="I145" s="158"/>
      <c r="J145" s="158"/>
    </row>
    <row r="146" spans="1:10" ht="14.25" customHeight="1">
      <c r="A146" s="10"/>
      <c r="B146" s="10"/>
      <c r="C146" s="155"/>
      <c r="D146" s="155"/>
      <c r="E146" s="156"/>
      <c r="F146" s="156"/>
      <c r="G146" s="157"/>
      <c r="H146" s="157"/>
      <c r="I146" s="158"/>
      <c r="J146" s="158"/>
    </row>
    <row r="147" spans="1:10" ht="14.25" customHeight="1">
      <c r="A147" s="10"/>
      <c r="B147" s="10"/>
      <c r="C147" s="155"/>
      <c r="D147" s="155"/>
      <c r="E147" s="156"/>
      <c r="F147" s="156"/>
      <c r="G147" s="157"/>
      <c r="H147" s="157"/>
      <c r="I147" s="158"/>
      <c r="J147" s="158"/>
    </row>
    <row r="148" spans="1:10" ht="14.25" customHeight="1">
      <c r="A148" s="10"/>
      <c r="B148" s="10"/>
      <c r="C148" s="155"/>
      <c r="D148" s="155"/>
      <c r="E148" s="156"/>
      <c r="F148" s="156"/>
      <c r="G148" s="157"/>
      <c r="H148" s="157"/>
      <c r="I148" s="158"/>
      <c r="J148" s="158"/>
    </row>
    <row r="149" spans="1:10" ht="14.25" customHeight="1">
      <c r="A149" s="10"/>
      <c r="B149" s="10"/>
      <c r="C149" s="155"/>
      <c r="D149" s="155"/>
      <c r="E149" s="156"/>
      <c r="F149" s="156"/>
      <c r="G149" s="157"/>
      <c r="H149" s="157"/>
      <c r="I149" s="158"/>
      <c r="J149" s="158"/>
    </row>
    <row r="150" spans="1:10" ht="14.25" customHeight="1">
      <c r="A150" s="10"/>
      <c r="B150" s="10"/>
      <c r="C150" s="155"/>
      <c r="D150" s="155"/>
      <c r="E150" s="156"/>
      <c r="F150" s="156"/>
      <c r="G150" s="157"/>
      <c r="H150" s="157"/>
      <c r="I150" s="158"/>
      <c r="J150" s="158"/>
    </row>
    <row r="151" spans="1:10" ht="14.25" customHeight="1">
      <c r="A151" s="10"/>
      <c r="B151" s="10"/>
      <c r="C151" s="155"/>
      <c r="D151" s="155"/>
      <c r="E151" s="156"/>
      <c r="F151" s="156"/>
      <c r="G151" s="157"/>
      <c r="H151" s="157"/>
      <c r="I151" s="158"/>
      <c r="J151" s="158"/>
    </row>
    <row r="152" spans="1:10" ht="14.25" customHeight="1">
      <c r="A152" s="10"/>
      <c r="B152" s="10"/>
      <c r="C152" s="155"/>
      <c r="D152" s="155"/>
      <c r="E152" s="156"/>
      <c r="F152" s="156"/>
      <c r="G152" s="157"/>
      <c r="H152" s="157"/>
      <c r="I152" s="158"/>
      <c r="J152" s="158"/>
    </row>
    <row r="153" spans="1:10" ht="14.25" customHeight="1">
      <c r="A153" s="10"/>
      <c r="B153" s="10"/>
      <c r="C153" s="155"/>
      <c r="D153" s="155"/>
      <c r="E153" s="156"/>
      <c r="F153" s="156"/>
      <c r="G153" s="157"/>
      <c r="H153" s="157"/>
      <c r="I153" s="158"/>
      <c r="J153" s="158"/>
    </row>
    <row r="154" spans="1:10" ht="14.25" customHeight="1">
      <c r="A154" s="10"/>
      <c r="B154" s="10"/>
      <c r="C154" s="155"/>
      <c r="D154" s="155"/>
      <c r="E154" s="156"/>
      <c r="F154" s="156"/>
      <c r="G154" s="157"/>
      <c r="H154" s="157"/>
      <c r="I154" s="158"/>
      <c r="J154" s="158"/>
    </row>
    <row r="155" spans="1:10" ht="14.25" customHeight="1">
      <c r="A155" s="10"/>
      <c r="B155" s="10"/>
      <c r="C155" s="155"/>
      <c r="D155" s="155"/>
      <c r="E155" s="156"/>
      <c r="F155" s="156"/>
      <c r="G155" s="157"/>
      <c r="H155" s="157"/>
      <c r="I155" s="158"/>
      <c r="J155" s="158"/>
    </row>
    <row r="156" spans="1:10" ht="14.25" customHeight="1">
      <c r="A156" s="10"/>
      <c r="B156" s="10"/>
      <c r="C156" s="155"/>
      <c r="D156" s="155"/>
      <c r="E156" s="156"/>
      <c r="F156" s="156"/>
      <c r="G156" s="157"/>
      <c r="H156" s="157"/>
      <c r="I156" s="158"/>
      <c r="J156" s="158"/>
    </row>
    <row r="157" spans="1:10" ht="14.25" customHeight="1">
      <c r="A157" s="10"/>
      <c r="B157" s="10"/>
      <c r="C157" s="155"/>
      <c r="D157" s="155"/>
      <c r="E157" s="156"/>
      <c r="F157" s="156"/>
      <c r="G157" s="157"/>
      <c r="H157" s="157"/>
      <c r="I157" s="158"/>
      <c r="J157" s="158"/>
    </row>
    <row r="158" spans="1:10" ht="14.25" customHeight="1">
      <c r="A158" s="10"/>
      <c r="B158" s="10"/>
      <c r="C158" s="155"/>
      <c r="D158" s="155"/>
      <c r="E158" s="156"/>
      <c r="F158" s="156"/>
      <c r="G158" s="157"/>
      <c r="H158" s="157"/>
      <c r="I158" s="158"/>
      <c r="J158" s="158"/>
    </row>
    <row r="159" spans="1:10" ht="14.25" customHeight="1">
      <c r="A159" s="10"/>
      <c r="B159" s="10"/>
      <c r="C159" s="155"/>
      <c r="D159" s="155"/>
      <c r="E159" s="156"/>
      <c r="F159" s="156"/>
      <c r="G159" s="157"/>
      <c r="H159" s="157"/>
      <c r="I159" s="158"/>
      <c r="J159" s="158"/>
    </row>
    <row r="160" spans="1:10" ht="14.25" customHeight="1">
      <c r="A160" s="10"/>
      <c r="B160" s="10"/>
      <c r="C160" s="155"/>
      <c r="D160" s="155"/>
      <c r="E160" s="156"/>
      <c r="F160" s="156"/>
      <c r="G160" s="157"/>
      <c r="H160" s="157"/>
      <c r="I160" s="158"/>
      <c r="J160" s="158"/>
    </row>
    <row r="161" spans="1:10" ht="14.25" customHeight="1">
      <c r="A161" s="10"/>
      <c r="B161" s="10"/>
      <c r="C161" s="155"/>
      <c r="D161" s="155"/>
      <c r="E161" s="156"/>
      <c r="F161" s="156"/>
      <c r="G161" s="157"/>
      <c r="H161" s="157"/>
      <c r="I161" s="158"/>
      <c r="J161" s="158"/>
    </row>
    <row r="162" spans="1:10" ht="14.25" customHeight="1">
      <c r="A162" s="10"/>
      <c r="B162" s="10"/>
      <c r="C162" s="155"/>
      <c r="D162" s="155"/>
      <c r="E162" s="156"/>
      <c r="F162" s="156"/>
      <c r="G162" s="157"/>
      <c r="H162" s="157"/>
      <c r="I162" s="158"/>
      <c r="J162" s="158"/>
    </row>
    <row r="163" spans="1:10" ht="14.25" customHeight="1">
      <c r="A163" s="10"/>
      <c r="B163" s="10"/>
      <c r="C163" s="155"/>
      <c r="D163" s="155"/>
      <c r="E163" s="156"/>
      <c r="F163" s="156"/>
      <c r="G163" s="157"/>
      <c r="H163" s="157"/>
      <c r="I163" s="158"/>
      <c r="J163" s="158"/>
    </row>
    <row r="164" spans="1:10" ht="14.25" customHeight="1">
      <c r="A164" s="10"/>
      <c r="B164" s="10"/>
      <c r="C164" s="155"/>
      <c r="D164" s="155"/>
      <c r="E164" s="156"/>
      <c r="F164" s="156"/>
      <c r="G164" s="157"/>
      <c r="H164" s="157"/>
      <c r="I164" s="158"/>
      <c r="J164" s="158"/>
    </row>
    <row r="165" spans="1:10" ht="14.25" customHeight="1">
      <c r="A165" s="10"/>
      <c r="B165" s="10"/>
      <c r="C165" s="155"/>
      <c r="D165" s="155"/>
      <c r="E165" s="156"/>
      <c r="F165" s="156"/>
      <c r="G165" s="157"/>
      <c r="H165" s="157"/>
      <c r="I165" s="158"/>
      <c r="J165" s="158"/>
    </row>
    <row r="166" spans="1:10" ht="14.25" customHeight="1">
      <c r="A166" s="10"/>
      <c r="B166" s="10"/>
      <c r="C166" s="155"/>
      <c r="D166" s="155"/>
      <c r="E166" s="156"/>
      <c r="F166" s="156"/>
      <c r="G166" s="157"/>
      <c r="H166" s="157"/>
      <c r="I166" s="158"/>
      <c r="J166" s="158"/>
    </row>
    <row r="167" spans="1:10" ht="14.25" customHeight="1">
      <c r="A167" s="10"/>
      <c r="B167" s="10"/>
      <c r="C167" s="155"/>
      <c r="D167" s="155"/>
      <c r="E167" s="156"/>
      <c r="F167" s="156"/>
      <c r="G167" s="157"/>
      <c r="H167" s="157"/>
      <c r="I167" s="158"/>
      <c r="J167" s="158"/>
    </row>
    <row r="168" spans="1:10" ht="14.25" customHeight="1">
      <c r="A168" s="10"/>
      <c r="B168" s="10"/>
      <c r="C168" s="155"/>
      <c r="D168" s="155"/>
      <c r="E168" s="156"/>
      <c r="F168" s="156"/>
      <c r="G168" s="157"/>
      <c r="H168" s="157"/>
      <c r="I168" s="158"/>
      <c r="J168" s="158"/>
    </row>
    <row r="169" spans="1:10" ht="14.25" customHeight="1">
      <c r="A169" s="10"/>
      <c r="B169" s="10"/>
      <c r="C169" s="155"/>
      <c r="D169" s="155"/>
      <c r="E169" s="156"/>
      <c r="F169" s="156"/>
      <c r="G169" s="157"/>
      <c r="H169" s="157"/>
      <c r="I169" s="158"/>
      <c r="J169" s="158"/>
    </row>
    <row r="170" spans="1:10" ht="14.25" customHeight="1">
      <c r="A170" s="10"/>
      <c r="B170" s="10"/>
      <c r="C170" s="155"/>
      <c r="D170" s="155"/>
      <c r="E170" s="156"/>
      <c r="F170" s="156"/>
      <c r="G170" s="157"/>
      <c r="H170" s="157"/>
      <c r="I170" s="158"/>
      <c r="J170" s="158"/>
    </row>
    <row r="171" spans="1:10" ht="14.25" customHeight="1">
      <c r="A171" s="10"/>
      <c r="B171" s="10"/>
      <c r="C171" s="155"/>
      <c r="D171" s="155"/>
      <c r="E171" s="156"/>
      <c r="F171" s="156"/>
      <c r="G171" s="157"/>
      <c r="H171" s="157"/>
      <c r="I171" s="158"/>
      <c r="J171" s="158"/>
    </row>
    <row r="172" spans="1:10" ht="14.25" customHeight="1">
      <c r="A172" s="10"/>
      <c r="B172" s="10"/>
      <c r="C172" s="155"/>
      <c r="D172" s="155"/>
      <c r="E172" s="156"/>
      <c r="F172" s="156"/>
      <c r="G172" s="157"/>
      <c r="H172" s="157"/>
      <c r="I172" s="158"/>
      <c r="J172" s="158"/>
    </row>
    <row r="173" spans="1:10" ht="14.25" customHeight="1">
      <c r="A173" s="10"/>
      <c r="B173" s="10"/>
      <c r="C173" s="155"/>
      <c r="D173" s="155"/>
      <c r="E173" s="156"/>
      <c r="F173" s="156"/>
      <c r="G173" s="157"/>
      <c r="H173" s="157"/>
      <c r="I173" s="158"/>
      <c r="J173" s="158"/>
    </row>
    <row r="174" spans="1:10" ht="14.25" customHeight="1">
      <c r="A174" s="10"/>
      <c r="B174" s="10"/>
      <c r="C174" s="155"/>
      <c r="D174" s="155"/>
      <c r="E174" s="156"/>
      <c r="F174" s="156"/>
      <c r="G174" s="157"/>
      <c r="H174" s="157"/>
      <c r="I174" s="158"/>
      <c r="J174" s="158"/>
    </row>
    <row r="175" spans="1:10" ht="14.25" customHeight="1">
      <c r="A175" s="10"/>
      <c r="B175" s="10"/>
      <c r="C175" s="155"/>
      <c r="D175" s="155"/>
      <c r="E175" s="156"/>
      <c r="F175" s="156"/>
      <c r="G175" s="157"/>
      <c r="H175" s="157"/>
      <c r="I175" s="158"/>
      <c r="J175" s="158"/>
    </row>
    <row r="176" spans="1:10" ht="14.25" customHeight="1">
      <c r="A176" s="10"/>
      <c r="B176" s="10"/>
      <c r="C176" s="155"/>
      <c r="D176" s="155"/>
      <c r="E176" s="156"/>
      <c r="F176" s="156"/>
      <c r="G176" s="157"/>
      <c r="H176" s="157"/>
      <c r="I176" s="158"/>
      <c r="J176" s="158"/>
    </row>
    <row r="177" spans="1:10" ht="14.25" customHeight="1">
      <c r="A177" s="10"/>
      <c r="B177" s="10"/>
      <c r="C177" s="155"/>
      <c r="D177" s="155"/>
      <c r="E177" s="156"/>
      <c r="F177" s="156"/>
      <c r="G177" s="157"/>
      <c r="H177" s="157"/>
      <c r="I177" s="158"/>
      <c r="J177" s="158"/>
    </row>
    <row r="178" spans="1:10" ht="14.25" customHeight="1">
      <c r="A178" s="10"/>
      <c r="B178" s="10"/>
      <c r="C178" s="155"/>
      <c r="D178" s="155"/>
      <c r="E178" s="156"/>
      <c r="F178" s="156"/>
      <c r="G178" s="157"/>
      <c r="H178" s="157"/>
      <c r="I178" s="158"/>
      <c r="J178" s="158"/>
    </row>
    <row r="179" spans="1:10" ht="14.25" customHeight="1">
      <c r="A179" s="10"/>
      <c r="B179" s="10"/>
      <c r="C179" s="155"/>
      <c r="D179" s="155"/>
      <c r="E179" s="156"/>
      <c r="F179" s="156"/>
      <c r="G179" s="157"/>
      <c r="H179" s="157"/>
      <c r="I179" s="158"/>
      <c r="J179" s="158"/>
    </row>
    <row r="180" spans="1:10" ht="14.25" customHeight="1">
      <c r="A180" s="10"/>
      <c r="B180" s="10"/>
      <c r="C180" s="155"/>
      <c r="D180" s="155"/>
      <c r="E180" s="156"/>
      <c r="F180" s="156"/>
      <c r="G180" s="157"/>
      <c r="H180" s="157"/>
      <c r="I180" s="158"/>
      <c r="J180" s="158"/>
    </row>
    <row r="181" spans="1:10" ht="14.25" customHeight="1">
      <c r="A181" s="10"/>
      <c r="B181" s="10"/>
      <c r="C181" s="155"/>
      <c r="D181" s="155"/>
      <c r="E181" s="156"/>
      <c r="F181" s="156"/>
      <c r="G181" s="157"/>
      <c r="H181" s="157"/>
      <c r="I181" s="158"/>
      <c r="J181" s="158"/>
    </row>
    <row r="182" spans="1:10" ht="14.25" customHeight="1">
      <c r="A182" s="10"/>
      <c r="B182" s="10"/>
      <c r="C182" s="155"/>
      <c r="D182" s="155"/>
      <c r="E182" s="156"/>
      <c r="F182" s="156"/>
      <c r="G182" s="157"/>
      <c r="H182" s="157"/>
      <c r="I182" s="158"/>
      <c r="J182" s="158"/>
    </row>
    <row r="183" spans="1:10" ht="14.25" customHeight="1">
      <c r="A183" s="10"/>
      <c r="B183" s="10"/>
      <c r="C183" s="155"/>
      <c r="D183" s="155"/>
      <c r="E183" s="156"/>
      <c r="F183" s="156"/>
      <c r="G183" s="157"/>
      <c r="H183" s="157"/>
      <c r="I183" s="158"/>
      <c r="J183" s="158"/>
    </row>
    <row r="184" spans="1:10" ht="14.25" customHeight="1">
      <c r="A184" s="10"/>
      <c r="B184" s="10"/>
      <c r="C184" s="155"/>
      <c r="D184" s="155"/>
      <c r="E184" s="156"/>
      <c r="F184" s="156"/>
      <c r="G184" s="157"/>
      <c r="H184" s="157"/>
      <c r="I184" s="158"/>
      <c r="J184" s="158"/>
    </row>
    <row r="185" spans="1:10" ht="14.25" customHeight="1">
      <c r="A185" s="10"/>
      <c r="B185" s="10"/>
      <c r="C185" s="155"/>
      <c r="D185" s="155"/>
      <c r="E185" s="156"/>
      <c r="F185" s="156"/>
      <c r="G185" s="157"/>
      <c r="H185" s="157"/>
      <c r="I185" s="158"/>
      <c r="J185" s="158"/>
    </row>
    <row r="186" spans="1:10" ht="14.25" customHeight="1">
      <c r="A186" s="10"/>
      <c r="B186" s="10"/>
      <c r="C186" s="155"/>
      <c r="D186" s="155"/>
      <c r="E186" s="156"/>
      <c r="F186" s="156"/>
      <c r="G186" s="157"/>
      <c r="H186" s="157"/>
      <c r="I186" s="158"/>
      <c r="J186" s="158"/>
    </row>
    <row r="187" spans="1:10" ht="14.25" customHeight="1">
      <c r="A187" s="10"/>
      <c r="B187" s="10"/>
      <c r="C187" s="155"/>
      <c r="D187" s="155"/>
      <c r="E187" s="156"/>
      <c r="F187" s="156"/>
      <c r="G187" s="157"/>
      <c r="H187" s="157"/>
      <c r="I187" s="158"/>
      <c r="J187" s="158"/>
    </row>
    <row r="188" spans="1:10" ht="14.25" customHeight="1">
      <c r="A188" s="10"/>
      <c r="B188" s="10"/>
      <c r="C188" s="155"/>
      <c r="D188" s="155"/>
      <c r="E188" s="156"/>
      <c r="F188" s="156"/>
      <c r="G188" s="157"/>
      <c r="H188" s="157"/>
      <c r="I188" s="158"/>
      <c r="J188" s="158"/>
    </row>
    <row r="189" spans="1:10" ht="14.25" customHeight="1">
      <c r="A189" s="10"/>
      <c r="B189" s="10"/>
      <c r="C189" s="155"/>
      <c r="D189" s="155"/>
      <c r="E189" s="156"/>
      <c r="F189" s="156"/>
      <c r="G189" s="157"/>
      <c r="H189" s="157"/>
      <c r="I189" s="158"/>
      <c r="J189" s="158"/>
    </row>
    <row r="190" spans="1:10" ht="14.25" customHeight="1">
      <c r="A190" s="10"/>
      <c r="B190" s="10"/>
      <c r="C190" s="155"/>
      <c r="D190" s="155"/>
      <c r="E190" s="156"/>
      <c r="F190" s="156"/>
      <c r="G190" s="157"/>
      <c r="H190" s="157"/>
      <c r="I190" s="158"/>
      <c r="J190" s="158"/>
    </row>
    <row r="191" spans="1:10" ht="14.25" customHeight="1">
      <c r="A191" s="10"/>
      <c r="B191" s="10"/>
      <c r="C191" s="155"/>
      <c r="D191" s="155"/>
      <c r="E191" s="156"/>
      <c r="F191" s="156"/>
      <c r="G191" s="157"/>
      <c r="H191" s="157"/>
      <c r="I191" s="158"/>
      <c r="J191" s="158"/>
    </row>
    <row r="192" spans="1:10" ht="14.25" customHeight="1">
      <c r="A192" s="10"/>
      <c r="B192" s="10"/>
      <c r="C192" s="155"/>
      <c r="D192" s="155"/>
      <c r="E192" s="156"/>
      <c r="F192" s="156"/>
      <c r="G192" s="157"/>
      <c r="H192" s="157"/>
      <c r="I192" s="158"/>
      <c r="J192" s="158"/>
    </row>
    <row r="193" spans="1:10" ht="14.25" customHeight="1">
      <c r="A193" s="10"/>
      <c r="B193" s="10"/>
      <c r="C193" s="155"/>
      <c r="D193" s="155"/>
      <c r="E193" s="156"/>
      <c r="F193" s="156"/>
      <c r="G193" s="157"/>
      <c r="H193" s="157"/>
      <c r="I193" s="158"/>
      <c r="J193" s="158"/>
    </row>
    <row r="194" spans="1:10" ht="14.25" customHeight="1">
      <c r="A194" s="10"/>
      <c r="B194" s="10"/>
      <c r="C194" s="155"/>
      <c r="D194" s="155"/>
      <c r="E194" s="156"/>
      <c r="F194" s="156"/>
      <c r="G194" s="157"/>
      <c r="H194" s="157"/>
      <c r="I194" s="158"/>
      <c r="J194" s="158"/>
    </row>
    <row r="195" spans="1:10" ht="14.25" customHeight="1">
      <c r="A195" s="10"/>
      <c r="B195" s="10"/>
      <c r="C195" s="155"/>
      <c r="D195" s="155"/>
      <c r="E195" s="156"/>
      <c r="F195" s="156"/>
      <c r="G195" s="157"/>
      <c r="H195" s="157"/>
      <c r="I195" s="158"/>
      <c r="J195" s="158"/>
    </row>
    <row r="196" spans="1:10" ht="14.25" customHeight="1">
      <c r="A196" s="10"/>
      <c r="B196" s="10"/>
      <c r="C196" s="155"/>
      <c r="D196" s="155"/>
      <c r="E196" s="156"/>
      <c r="F196" s="156"/>
      <c r="G196" s="157"/>
      <c r="H196" s="157"/>
      <c r="I196" s="158"/>
      <c r="J196" s="158"/>
    </row>
    <row r="197" spans="1:10" ht="14.25" customHeight="1">
      <c r="A197" s="10"/>
      <c r="B197" s="10"/>
      <c r="C197" s="155"/>
      <c r="D197" s="155"/>
      <c r="E197" s="156"/>
      <c r="F197" s="156"/>
      <c r="G197" s="157"/>
      <c r="H197" s="157"/>
      <c r="I197" s="158"/>
      <c r="J197" s="158"/>
    </row>
    <row r="198" spans="1:10" ht="14.25" customHeight="1">
      <c r="A198" s="10"/>
      <c r="B198" s="10"/>
      <c r="C198" s="155"/>
      <c r="D198" s="155"/>
      <c r="E198" s="156"/>
      <c r="F198" s="156"/>
      <c r="G198" s="157"/>
      <c r="H198" s="157"/>
      <c r="I198" s="158"/>
      <c r="J198" s="158"/>
    </row>
    <row r="199" spans="1:10" ht="14.25" customHeight="1">
      <c r="A199" s="10"/>
      <c r="B199" s="10"/>
      <c r="C199" s="155"/>
      <c r="D199" s="155"/>
      <c r="E199" s="156"/>
      <c r="F199" s="156"/>
      <c r="G199" s="157"/>
      <c r="H199" s="157"/>
      <c r="I199" s="158"/>
      <c r="J199" s="158"/>
    </row>
    <row r="200" spans="1:10" ht="14.25" customHeight="1">
      <c r="A200" s="10"/>
      <c r="B200" s="10"/>
      <c r="C200" s="155"/>
      <c r="D200" s="155"/>
      <c r="E200" s="156"/>
      <c r="F200" s="156"/>
      <c r="G200" s="157"/>
      <c r="H200" s="157"/>
      <c r="I200" s="158"/>
      <c r="J200" s="158"/>
    </row>
    <row r="201" spans="1:10" ht="14.25" customHeight="1">
      <c r="A201" s="10"/>
      <c r="B201" s="10"/>
      <c r="C201" s="155"/>
      <c r="D201" s="155"/>
      <c r="E201" s="156"/>
      <c r="F201" s="156"/>
      <c r="G201" s="157"/>
      <c r="H201" s="157"/>
      <c r="I201" s="158"/>
      <c r="J201" s="158"/>
    </row>
    <row r="202" spans="1:10" ht="14.25" customHeight="1">
      <c r="A202" s="10"/>
      <c r="B202" s="10"/>
      <c r="C202" s="155"/>
      <c r="D202" s="155"/>
      <c r="E202" s="156"/>
      <c r="F202" s="156"/>
      <c r="G202" s="157"/>
      <c r="H202" s="157"/>
      <c r="I202" s="158"/>
      <c r="J202" s="158"/>
    </row>
    <row r="203" spans="1:10" ht="14.25" customHeight="1">
      <c r="A203" s="10"/>
      <c r="B203" s="10"/>
      <c r="C203" s="155"/>
      <c r="D203" s="155"/>
      <c r="E203" s="156"/>
      <c r="F203" s="156"/>
      <c r="G203" s="157"/>
      <c r="H203" s="157"/>
      <c r="I203" s="158"/>
      <c r="J203" s="158"/>
    </row>
    <row r="204" spans="1:10" ht="14.25" customHeight="1">
      <c r="A204" s="10"/>
      <c r="B204" s="10"/>
      <c r="C204" s="155"/>
      <c r="D204" s="155"/>
      <c r="E204" s="156"/>
      <c r="F204" s="156"/>
      <c r="G204" s="157"/>
      <c r="H204" s="157"/>
      <c r="I204" s="158"/>
      <c r="J204" s="158"/>
    </row>
    <row r="205" spans="1:10" ht="14.25" customHeight="1">
      <c r="A205" s="10"/>
      <c r="B205" s="10"/>
      <c r="C205" s="155"/>
      <c r="D205" s="155"/>
      <c r="E205" s="156"/>
      <c r="F205" s="156"/>
      <c r="G205" s="157"/>
      <c r="H205" s="157"/>
      <c r="I205" s="158"/>
      <c r="J205" s="158"/>
    </row>
    <row r="206" spans="1:10" ht="14.25" customHeight="1">
      <c r="A206" s="10"/>
      <c r="B206" s="10"/>
      <c r="C206" s="155"/>
      <c r="D206" s="155"/>
      <c r="E206" s="156"/>
      <c r="F206" s="156"/>
      <c r="G206" s="157"/>
      <c r="H206" s="157"/>
      <c r="I206" s="158"/>
      <c r="J206" s="158"/>
    </row>
    <row r="207" spans="1:10" ht="14.25" customHeight="1">
      <c r="A207" s="10"/>
      <c r="B207" s="10"/>
      <c r="C207" s="155"/>
      <c r="D207" s="155"/>
      <c r="E207" s="156"/>
      <c r="F207" s="156"/>
      <c r="G207" s="157"/>
      <c r="H207" s="157"/>
      <c r="I207" s="158"/>
      <c r="J207" s="158"/>
    </row>
    <row r="208" spans="1:10" ht="14.25" customHeight="1">
      <c r="A208" s="10"/>
      <c r="B208" s="10"/>
      <c r="C208" s="155"/>
      <c r="D208" s="155"/>
      <c r="E208" s="156"/>
      <c r="F208" s="156"/>
      <c r="G208" s="157"/>
      <c r="H208" s="157"/>
      <c r="I208" s="158"/>
      <c r="J208" s="158"/>
    </row>
    <row r="209" spans="1:10" ht="14.25" customHeight="1">
      <c r="A209" s="10"/>
      <c r="B209" s="10"/>
      <c r="C209" s="155"/>
      <c r="D209" s="155"/>
      <c r="E209" s="156"/>
      <c r="F209" s="156"/>
      <c r="G209" s="157"/>
      <c r="H209" s="157"/>
      <c r="I209" s="158"/>
      <c r="J209" s="158"/>
    </row>
    <row r="210" spans="1:10" ht="14.25" customHeight="1">
      <c r="A210" s="10"/>
      <c r="B210" s="10"/>
      <c r="C210" s="155"/>
      <c r="D210" s="155"/>
      <c r="E210" s="156"/>
      <c r="F210" s="156"/>
      <c r="G210" s="157"/>
      <c r="H210" s="157"/>
      <c r="I210" s="158"/>
      <c r="J210" s="158"/>
    </row>
    <row r="211" spans="1:10" ht="14.25" customHeight="1">
      <c r="A211" s="10"/>
      <c r="B211" s="10"/>
      <c r="C211" s="155"/>
      <c r="D211" s="155"/>
      <c r="E211" s="156"/>
      <c r="F211" s="156"/>
      <c r="G211" s="157"/>
      <c r="H211" s="157"/>
      <c r="I211" s="158"/>
      <c r="J211" s="158"/>
    </row>
    <row r="212" spans="1:10" ht="14.25" customHeight="1">
      <c r="A212" s="10"/>
      <c r="B212" s="10"/>
      <c r="C212" s="155"/>
      <c r="D212" s="155"/>
      <c r="E212" s="156"/>
      <c r="F212" s="156"/>
      <c r="G212" s="157"/>
      <c r="H212" s="157"/>
      <c r="I212" s="158"/>
      <c r="J212" s="158"/>
    </row>
    <row r="213" spans="1:10" ht="14.25" customHeight="1">
      <c r="A213" s="10"/>
      <c r="B213" s="10"/>
      <c r="C213" s="155"/>
      <c r="D213" s="155"/>
      <c r="E213" s="156"/>
      <c r="F213" s="156"/>
      <c r="G213" s="157"/>
      <c r="H213" s="157"/>
      <c r="I213" s="158"/>
      <c r="J213" s="158"/>
    </row>
    <row r="214" spans="1:10" ht="14.25" customHeight="1">
      <c r="A214" s="10"/>
      <c r="B214" s="10"/>
      <c r="C214" s="155"/>
      <c r="D214" s="155"/>
      <c r="E214" s="156"/>
      <c r="F214" s="156"/>
      <c r="G214" s="157"/>
      <c r="H214" s="157"/>
      <c r="I214" s="158"/>
      <c r="J214" s="158"/>
    </row>
    <row r="215" spans="1:10" ht="14.25" customHeight="1">
      <c r="A215" s="10"/>
      <c r="B215" s="10"/>
      <c r="C215" s="155"/>
      <c r="D215" s="155"/>
      <c r="E215" s="156"/>
      <c r="F215" s="156"/>
      <c r="G215" s="157"/>
      <c r="H215" s="157"/>
      <c r="I215" s="158"/>
      <c r="J215" s="158"/>
    </row>
    <row r="216" spans="1:10" ht="14.25" customHeight="1">
      <c r="A216" s="10"/>
      <c r="B216" s="10"/>
      <c r="C216" s="155"/>
      <c r="D216" s="155"/>
      <c r="E216" s="156"/>
      <c r="F216" s="156"/>
      <c r="G216" s="157"/>
      <c r="H216" s="157"/>
      <c r="I216" s="158"/>
      <c r="J216" s="158"/>
    </row>
    <row r="217" spans="1:10" ht="14.25" customHeight="1">
      <c r="A217" s="10"/>
      <c r="B217" s="10"/>
      <c r="C217" s="155"/>
      <c r="D217" s="155"/>
      <c r="E217" s="156"/>
      <c r="F217" s="156"/>
      <c r="G217" s="157"/>
      <c r="H217" s="157"/>
      <c r="I217" s="158"/>
      <c r="J217" s="158"/>
    </row>
    <row r="218" spans="1:10" ht="14.25" customHeight="1">
      <c r="A218" s="10"/>
      <c r="B218" s="10"/>
      <c r="C218" s="155"/>
      <c r="D218" s="155"/>
      <c r="E218" s="156"/>
      <c r="F218" s="156"/>
      <c r="G218" s="157"/>
      <c r="H218" s="157"/>
      <c r="I218" s="158"/>
      <c r="J218" s="158"/>
    </row>
    <row r="219" spans="1:10" ht="14.25" customHeight="1">
      <c r="A219" s="10"/>
      <c r="B219" s="10"/>
      <c r="C219" s="155"/>
      <c r="D219" s="155"/>
      <c r="E219" s="156"/>
      <c r="F219" s="156"/>
      <c r="G219" s="157"/>
      <c r="H219" s="157"/>
      <c r="I219" s="158"/>
      <c r="J219" s="158"/>
    </row>
    <row r="220" spans="1:10" ht="14.25" customHeight="1">
      <c r="A220" s="10"/>
      <c r="B220" s="10"/>
      <c r="C220" s="155"/>
      <c r="D220" s="155"/>
      <c r="E220" s="156"/>
      <c r="F220" s="156"/>
      <c r="G220" s="157"/>
      <c r="H220" s="157"/>
      <c r="I220" s="158"/>
      <c r="J220" s="158"/>
    </row>
    <row r="221" spans="1:10" ht="14.25" customHeight="1">
      <c r="A221" s="10"/>
      <c r="B221" s="10"/>
      <c r="C221" s="155"/>
      <c r="D221" s="155"/>
      <c r="E221" s="156"/>
      <c r="F221" s="156"/>
      <c r="G221" s="157"/>
      <c r="H221" s="157"/>
      <c r="I221" s="158"/>
      <c r="J221" s="158"/>
    </row>
    <row r="222" spans="1:10" ht="14.25" customHeight="1">
      <c r="A222" s="10"/>
      <c r="B222" s="10"/>
      <c r="C222" s="155"/>
      <c r="D222" s="155"/>
      <c r="E222" s="156"/>
      <c r="F222" s="156"/>
      <c r="G222" s="157"/>
      <c r="H222" s="157"/>
      <c r="I222" s="158"/>
      <c r="J222" s="158"/>
    </row>
    <row r="223" spans="1:10" ht="14.25" customHeight="1">
      <c r="A223" s="10"/>
      <c r="B223" s="10"/>
      <c r="C223" s="155"/>
      <c r="D223" s="155"/>
      <c r="E223" s="156"/>
      <c r="F223" s="156"/>
      <c r="G223" s="157"/>
      <c r="H223" s="157"/>
      <c r="I223" s="158"/>
      <c r="J223" s="158"/>
    </row>
    <row r="224" spans="1:10" ht="14.25" customHeight="1">
      <c r="A224" s="10"/>
      <c r="B224" s="10"/>
      <c r="C224" s="155"/>
      <c r="D224" s="155"/>
      <c r="E224" s="156"/>
      <c r="F224" s="156"/>
      <c r="G224" s="157"/>
      <c r="H224" s="157"/>
      <c r="I224" s="158"/>
      <c r="J224" s="158"/>
    </row>
    <row r="225" spans="1:10" ht="14.25" customHeight="1">
      <c r="A225" s="10"/>
      <c r="B225" s="10"/>
      <c r="C225" s="155"/>
      <c r="D225" s="155"/>
      <c r="E225" s="156"/>
      <c r="F225" s="156"/>
      <c r="G225" s="157"/>
      <c r="H225" s="157"/>
      <c r="I225" s="158"/>
      <c r="J225" s="158"/>
    </row>
    <row r="226" spans="1:10" ht="14.25" customHeight="1">
      <c r="A226" s="10"/>
      <c r="B226" s="10"/>
      <c r="C226" s="155"/>
      <c r="D226" s="155"/>
      <c r="E226" s="156"/>
      <c r="F226" s="156"/>
      <c r="G226" s="157"/>
      <c r="H226" s="157"/>
      <c r="I226" s="158"/>
      <c r="J226" s="158"/>
    </row>
    <row r="227" spans="1:10" ht="14.25" customHeight="1">
      <c r="A227" s="10"/>
      <c r="B227" s="10"/>
      <c r="C227" s="155"/>
      <c r="D227" s="155"/>
      <c r="E227" s="156"/>
      <c r="F227" s="156"/>
      <c r="G227" s="157"/>
      <c r="H227" s="157"/>
      <c r="I227" s="158"/>
      <c r="J227" s="158"/>
    </row>
    <row r="228" spans="1:10" ht="14.25" customHeight="1">
      <c r="A228" s="10"/>
      <c r="B228" s="10"/>
      <c r="C228" s="155"/>
      <c r="D228" s="155"/>
      <c r="E228" s="156"/>
      <c r="F228" s="156"/>
      <c r="G228" s="157"/>
      <c r="H228" s="157"/>
      <c r="I228" s="158"/>
      <c r="J228" s="158"/>
    </row>
    <row r="229" spans="1:10" ht="14.25" customHeight="1">
      <c r="A229" s="10"/>
      <c r="B229" s="10"/>
      <c r="C229" s="155"/>
      <c r="D229" s="155"/>
      <c r="E229" s="156"/>
      <c r="F229" s="156"/>
      <c r="G229" s="157"/>
      <c r="H229" s="157"/>
      <c r="I229" s="158"/>
      <c r="J229" s="158"/>
    </row>
    <row r="230" spans="1:10" ht="14.25" customHeight="1">
      <c r="A230" s="10"/>
      <c r="B230" s="10"/>
      <c r="C230" s="155"/>
      <c r="D230" s="155"/>
      <c r="E230" s="156"/>
      <c r="F230" s="156"/>
      <c r="G230" s="157"/>
      <c r="H230" s="157"/>
      <c r="I230" s="158"/>
      <c r="J230" s="158"/>
    </row>
    <row r="231" spans="1:10" ht="14.25" customHeight="1">
      <c r="A231" s="10"/>
      <c r="B231" s="10"/>
      <c r="C231" s="155"/>
      <c r="D231" s="155"/>
      <c r="E231" s="156"/>
      <c r="F231" s="156"/>
      <c r="G231" s="157"/>
      <c r="H231" s="157"/>
      <c r="I231" s="158"/>
      <c r="J231" s="158"/>
    </row>
    <row r="232" spans="1:10" ht="14.25" customHeight="1">
      <c r="A232" s="10"/>
      <c r="B232" s="10"/>
      <c r="C232" s="155"/>
      <c r="D232" s="155"/>
      <c r="E232" s="156"/>
      <c r="F232" s="156"/>
      <c r="G232" s="157"/>
      <c r="H232" s="157"/>
      <c r="I232" s="158"/>
      <c r="J232" s="158"/>
    </row>
    <row r="233" spans="1:10" ht="14.25" customHeight="1">
      <c r="A233" s="10"/>
      <c r="B233" s="10"/>
      <c r="C233" s="155"/>
      <c r="D233" s="155"/>
      <c r="E233" s="156"/>
      <c r="F233" s="156"/>
      <c r="G233" s="157"/>
      <c r="H233" s="157"/>
      <c r="I233" s="158"/>
      <c r="J233" s="158"/>
    </row>
    <row r="234" spans="1:10" ht="14.25" customHeight="1">
      <c r="A234" s="10"/>
      <c r="B234" s="10"/>
      <c r="C234" s="155"/>
      <c r="D234" s="155"/>
      <c r="E234" s="156"/>
      <c r="F234" s="156"/>
      <c r="G234" s="157"/>
      <c r="H234" s="157"/>
      <c r="I234" s="158"/>
      <c r="J234" s="158"/>
    </row>
    <row r="235" spans="1:10" ht="14.25" customHeight="1">
      <c r="A235" s="10"/>
      <c r="B235" s="10"/>
      <c r="C235" s="155"/>
      <c r="D235" s="155"/>
      <c r="E235" s="156"/>
      <c r="F235" s="156"/>
      <c r="G235" s="157"/>
      <c r="H235" s="157"/>
      <c r="I235" s="158"/>
      <c r="J235" s="158"/>
    </row>
    <row r="236" spans="1:10" ht="14.25" customHeight="1">
      <c r="A236" s="10"/>
      <c r="B236" s="10"/>
      <c r="C236" s="155"/>
      <c r="D236" s="155"/>
      <c r="E236" s="156"/>
      <c r="F236" s="156"/>
      <c r="G236" s="157"/>
      <c r="H236" s="157"/>
      <c r="I236" s="158"/>
      <c r="J236" s="158"/>
    </row>
    <row r="237" spans="1:10" ht="14.25" customHeight="1">
      <c r="A237" s="10"/>
      <c r="B237" s="10"/>
      <c r="C237" s="155"/>
      <c r="D237" s="155"/>
      <c r="E237" s="156"/>
      <c r="F237" s="156"/>
      <c r="G237" s="157"/>
      <c r="H237" s="157"/>
      <c r="I237" s="158"/>
      <c r="J237" s="158"/>
    </row>
    <row r="238" spans="1:10" ht="14.25" customHeight="1">
      <c r="A238" s="10"/>
      <c r="B238" s="10"/>
      <c r="C238" s="155"/>
      <c r="D238" s="155"/>
      <c r="E238" s="156"/>
      <c r="F238" s="156"/>
      <c r="G238" s="157"/>
      <c r="H238" s="157"/>
      <c r="I238" s="158"/>
      <c r="J238" s="158"/>
    </row>
    <row r="239" spans="1:10" ht="14.25" customHeight="1">
      <c r="A239" s="10"/>
      <c r="B239" s="10"/>
      <c r="C239" s="155"/>
      <c r="D239" s="155"/>
      <c r="E239" s="156"/>
      <c r="F239" s="156"/>
      <c r="G239" s="157"/>
      <c r="H239" s="157"/>
      <c r="I239" s="158"/>
      <c r="J239" s="158"/>
    </row>
    <row r="240" spans="1:10" ht="14.25" customHeight="1">
      <c r="A240" s="10"/>
      <c r="B240" s="10"/>
      <c r="C240" s="155"/>
      <c r="D240" s="155"/>
      <c r="E240" s="156"/>
      <c r="F240" s="156"/>
      <c r="G240" s="157"/>
      <c r="H240" s="157"/>
      <c r="I240" s="158"/>
      <c r="J240" s="158"/>
    </row>
    <row r="241" spans="1:10" ht="14.25" customHeight="1">
      <c r="A241" s="10"/>
      <c r="B241" s="10"/>
      <c r="C241" s="155"/>
      <c r="D241" s="155"/>
      <c r="E241" s="156"/>
      <c r="F241" s="156"/>
      <c r="G241" s="157"/>
      <c r="H241" s="157"/>
      <c r="I241" s="158"/>
      <c r="J241" s="158"/>
    </row>
    <row r="242" spans="1:10" ht="14.25" customHeight="1">
      <c r="A242" s="10"/>
      <c r="B242" s="10"/>
      <c r="C242" s="155"/>
      <c r="D242" s="155"/>
      <c r="E242" s="156"/>
      <c r="F242" s="156"/>
      <c r="G242" s="157"/>
      <c r="H242" s="157"/>
      <c r="I242" s="158"/>
      <c r="J242" s="158"/>
    </row>
    <row r="243" spans="1:10" ht="14.25" customHeight="1">
      <c r="A243" s="10"/>
      <c r="B243" s="10"/>
      <c r="C243" s="155"/>
      <c r="D243" s="155"/>
      <c r="E243" s="156"/>
      <c r="F243" s="156"/>
      <c r="G243" s="157"/>
      <c r="H243" s="157"/>
      <c r="I243" s="158"/>
      <c r="J243" s="158"/>
    </row>
    <row r="244" spans="1:10" ht="14.25" customHeight="1">
      <c r="A244" s="10"/>
      <c r="B244" s="10"/>
      <c r="C244" s="155"/>
      <c r="D244" s="155"/>
      <c r="E244" s="156"/>
      <c r="F244" s="156"/>
      <c r="G244" s="157"/>
      <c r="H244" s="157"/>
      <c r="I244" s="158"/>
      <c r="J244" s="158"/>
    </row>
    <row r="245" spans="1:10" ht="14.25" customHeight="1">
      <c r="A245" s="10"/>
      <c r="B245" s="10"/>
      <c r="C245" s="155"/>
      <c r="D245" s="155"/>
      <c r="E245" s="156"/>
      <c r="F245" s="156"/>
      <c r="G245" s="157"/>
      <c r="H245" s="157"/>
      <c r="I245" s="158"/>
      <c r="J245" s="158"/>
    </row>
    <row r="246" spans="1:10" ht="14.25" customHeight="1">
      <c r="A246" s="10"/>
      <c r="B246" s="10"/>
      <c r="C246" s="155"/>
      <c r="D246" s="155"/>
      <c r="E246" s="156"/>
      <c r="F246" s="156"/>
      <c r="G246" s="157"/>
      <c r="H246" s="157"/>
      <c r="I246" s="158"/>
      <c r="J246" s="158"/>
    </row>
    <row r="247" spans="1:10" ht="14.25" customHeight="1">
      <c r="A247" s="10"/>
      <c r="B247" s="10"/>
      <c r="C247" s="155"/>
      <c r="D247" s="155"/>
      <c r="E247" s="156"/>
      <c r="F247" s="156"/>
      <c r="G247" s="157"/>
      <c r="H247" s="157"/>
      <c r="I247" s="158"/>
      <c r="J247" s="158"/>
    </row>
    <row r="248" spans="1:10" ht="14.25" customHeight="1">
      <c r="A248" s="10"/>
      <c r="B248" s="10"/>
      <c r="C248" s="155"/>
      <c r="D248" s="155"/>
      <c r="E248" s="156"/>
      <c r="F248" s="156"/>
      <c r="G248" s="157"/>
      <c r="H248" s="157"/>
      <c r="I248" s="158"/>
      <c r="J248" s="158"/>
    </row>
    <row r="249" spans="1:10" ht="14.25" customHeight="1">
      <c r="A249" s="10"/>
      <c r="B249" s="10"/>
      <c r="C249" s="155"/>
      <c r="D249" s="155"/>
      <c r="E249" s="156"/>
      <c r="F249" s="156"/>
      <c r="G249" s="157"/>
      <c r="H249" s="157"/>
      <c r="I249" s="158"/>
      <c r="J249" s="158"/>
    </row>
    <row r="250" spans="1:10" ht="14.25" customHeight="1">
      <c r="A250" s="10"/>
      <c r="B250" s="10"/>
      <c r="C250" s="155"/>
      <c r="D250" s="155"/>
      <c r="E250" s="156"/>
      <c r="F250" s="156"/>
      <c r="G250" s="157"/>
      <c r="H250" s="157"/>
      <c r="I250" s="158"/>
      <c r="J250" s="158"/>
    </row>
    <row r="251" spans="1:10" ht="14.25" customHeight="1">
      <c r="A251" s="10"/>
      <c r="B251" s="10"/>
      <c r="C251" s="155"/>
      <c r="D251" s="155"/>
      <c r="E251" s="156"/>
      <c r="F251" s="156"/>
      <c r="G251" s="157"/>
      <c r="H251" s="157"/>
      <c r="I251" s="158"/>
      <c r="J251" s="158"/>
    </row>
    <row r="252" spans="1:10" ht="14.25" customHeight="1">
      <c r="A252" s="10"/>
      <c r="B252" s="10"/>
      <c r="C252" s="155"/>
      <c r="D252" s="155"/>
      <c r="E252" s="156"/>
      <c r="F252" s="156"/>
      <c r="G252" s="157"/>
      <c r="H252" s="157"/>
      <c r="I252" s="158"/>
      <c r="J252" s="158"/>
    </row>
    <row r="253" spans="1:10" ht="14.25" customHeight="1">
      <c r="A253" s="10"/>
      <c r="B253" s="10"/>
      <c r="C253" s="155"/>
      <c r="D253" s="155"/>
      <c r="E253" s="156"/>
      <c r="F253" s="156"/>
      <c r="G253" s="157"/>
      <c r="H253" s="157"/>
      <c r="I253" s="158"/>
      <c r="J253" s="158"/>
    </row>
    <row r="254" spans="1:10" ht="14.25" customHeight="1">
      <c r="A254" s="10"/>
      <c r="B254" s="10"/>
      <c r="C254" s="155"/>
      <c r="D254" s="155"/>
      <c r="E254" s="156"/>
      <c r="F254" s="156"/>
      <c r="G254" s="157"/>
      <c r="H254" s="157"/>
      <c r="I254" s="158"/>
      <c r="J254" s="158"/>
    </row>
    <row r="255" spans="1:10" ht="14.25" customHeight="1">
      <c r="A255" s="10"/>
      <c r="B255" s="10"/>
      <c r="C255" s="155"/>
      <c r="D255" s="155"/>
      <c r="E255" s="156"/>
      <c r="F255" s="156"/>
      <c r="G255" s="157"/>
      <c r="H255" s="157"/>
      <c r="I255" s="158"/>
      <c r="J255" s="158"/>
    </row>
    <row r="256" spans="1:10" ht="14.25" customHeight="1">
      <c r="A256" s="10"/>
      <c r="B256" s="10"/>
      <c r="C256" s="155"/>
      <c r="D256" s="155"/>
      <c r="E256" s="156"/>
      <c r="F256" s="156"/>
      <c r="G256" s="157"/>
      <c r="H256" s="157"/>
      <c r="I256" s="158"/>
      <c r="J256" s="158"/>
    </row>
    <row r="257" spans="1:10" ht="14.25" customHeight="1">
      <c r="A257" s="10"/>
      <c r="B257" s="10"/>
      <c r="C257" s="155"/>
      <c r="D257" s="155"/>
      <c r="E257" s="156"/>
      <c r="F257" s="156"/>
      <c r="G257" s="157"/>
      <c r="H257" s="157"/>
      <c r="I257" s="158"/>
      <c r="J257" s="158"/>
    </row>
    <row r="258" spans="1:10" ht="14.25" customHeight="1">
      <c r="A258" s="10"/>
      <c r="B258" s="10"/>
      <c r="C258" s="155"/>
      <c r="D258" s="155"/>
      <c r="E258" s="156"/>
      <c r="F258" s="156"/>
      <c r="G258" s="157"/>
      <c r="H258" s="157"/>
      <c r="I258" s="158"/>
      <c r="J258" s="158"/>
    </row>
    <row r="259" spans="1:10" ht="14.25" customHeight="1">
      <c r="A259" s="10"/>
      <c r="B259" s="10"/>
      <c r="C259" s="155"/>
      <c r="D259" s="155"/>
      <c r="E259" s="156"/>
      <c r="F259" s="156"/>
      <c r="G259" s="157"/>
      <c r="H259" s="157"/>
      <c r="I259" s="158"/>
      <c r="J259" s="158"/>
    </row>
    <row r="260" spans="1:10" ht="14.25" customHeight="1">
      <c r="A260" s="10"/>
      <c r="B260" s="10"/>
      <c r="C260" s="155"/>
      <c r="D260" s="155"/>
      <c r="E260" s="156"/>
      <c r="F260" s="156"/>
      <c r="G260" s="157"/>
      <c r="H260" s="157"/>
      <c r="I260" s="158"/>
      <c r="J260" s="158"/>
    </row>
    <row r="261" spans="1:10" ht="14.25" customHeight="1">
      <c r="A261" s="10"/>
      <c r="B261" s="10"/>
      <c r="C261" s="155"/>
      <c r="D261" s="155"/>
      <c r="E261" s="156"/>
      <c r="F261" s="156"/>
      <c r="G261" s="157"/>
      <c r="H261" s="157"/>
      <c r="I261" s="158"/>
      <c r="J261" s="158"/>
    </row>
    <row r="262" spans="1:10" ht="14.25" customHeight="1">
      <c r="A262" s="10"/>
      <c r="B262" s="10"/>
      <c r="C262" s="155"/>
      <c r="D262" s="155"/>
      <c r="E262" s="156"/>
      <c r="F262" s="156"/>
      <c r="G262" s="157"/>
      <c r="H262" s="157"/>
      <c r="I262" s="158"/>
      <c r="J262" s="158"/>
    </row>
    <row r="263" spans="1:10" ht="14.25" customHeight="1">
      <c r="A263" s="10"/>
      <c r="B263" s="10"/>
      <c r="C263" s="155"/>
      <c r="D263" s="155"/>
      <c r="E263" s="156"/>
      <c r="F263" s="156"/>
      <c r="G263" s="157"/>
      <c r="H263" s="157"/>
      <c r="I263" s="158"/>
      <c r="J263" s="158"/>
    </row>
    <row r="264" spans="1:10" ht="14.25" customHeight="1">
      <c r="A264" s="10"/>
      <c r="B264" s="10"/>
      <c r="C264" s="155"/>
      <c r="D264" s="155"/>
      <c r="E264" s="156"/>
      <c r="F264" s="156"/>
      <c r="G264" s="157"/>
      <c r="H264" s="157"/>
      <c r="I264" s="158"/>
      <c r="J264" s="158"/>
    </row>
    <row r="265" spans="1:10" ht="14.25" customHeight="1">
      <c r="A265" s="10"/>
      <c r="B265" s="10"/>
      <c r="C265" s="155"/>
      <c r="D265" s="155"/>
      <c r="E265" s="156"/>
      <c r="F265" s="156"/>
      <c r="G265" s="157"/>
      <c r="H265" s="157"/>
      <c r="I265" s="158"/>
      <c r="J265" s="158"/>
    </row>
    <row r="266" spans="1:10" ht="14.25" customHeight="1">
      <c r="A266" s="10"/>
      <c r="B266" s="10"/>
      <c r="C266" s="155"/>
      <c r="D266" s="155"/>
      <c r="E266" s="156"/>
      <c r="F266" s="156"/>
      <c r="G266" s="157"/>
      <c r="H266" s="157"/>
      <c r="I266" s="158"/>
      <c r="J266" s="158"/>
    </row>
    <row r="267" spans="1:10" ht="14.25" customHeight="1">
      <c r="A267" s="10"/>
      <c r="B267" s="10"/>
      <c r="C267" s="155"/>
      <c r="D267" s="155"/>
      <c r="E267" s="156"/>
      <c r="F267" s="156"/>
      <c r="G267" s="157"/>
      <c r="H267" s="157"/>
      <c r="I267" s="158"/>
      <c r="J267" s="158"/>
    </row>
    <row r="268" spans="1:10" ht="14.25" customHeight="1">
      <c r="A268" s="10"/>
      <c r="B268" s="10"/>
      <c r="C268" s="155"/>
      <c r="D268" s="155"/>
      <c r="E268" s="156"/>
      <c r="F268" s="156"/>
      <c r="G268" s="157"/>
      <c r="H268" s="157"/>
      <c r="I268" s="158"/>
      <c r="J268" s="158"/>
    </row>
    <row r="269" spans="1:10" ht="14.25" customHeight="1">
      <c r="A269" s="10"/>
      <c r="B269" s="10"/>
      <c r="C269" s="155"/>
      <c r="D269" s="155"/>
      <c r="E269" s="156"/>
      <c r="F269" s="156"/>
      <c r="G269" s="157"/>
      <c r="H269" s="157"/>
      <c r="I269" s="158"/>
      <c r="J269" s="158"/>
    </row>
    <row r="270" spans="1:10" ht="14.25" customHeight="1">
      <c r="A270" s="10"/>
      <c r="B270" s="10"/>
      <c r="C270" s="155"/>
      <c r="D270" s="155"/>
      <c r="E270" s="156"/>
      <c r="F270" s="156"/>
      <c r="G270" s="157"/>
      <c r="H270" s="157"/>
      <c r="I270" s="158"/>
      <c r="J270" s="158"/>
    </row>
    <row r="271" spans="1:10" ht="14.25" customHeight="1">
      <c r="A271" s="10"/>
      <c r="B271" s="10"/>
      <c r="C271" s="155"/>
      <c r="D271" s="155"/>
      <c r="E271" s="156"/>
      <c r="F271" s="156"/>
      <c r="G271" s="157"/>
      <c r="H271" s="157"/>
      <c r="I271" s="158"/>
      <c r="J271" s="158"/>
    </row>
    <row r="272" spans="1:10" ht="14.25" customHeight="1">
      <c r="A272" s="10"/>
      <c r="B272" s="10"/>
      <c r="C272" s="155"/>
      <c r="D272" s="155"/>
      <c r="E272" s="156"/>
      <c r="F272" s="156"/>
      <c r="G272" s="157"/>
      <c r="H272" s="157"/>
      <c r="I272" s="158"/>
      <c r="J272" s="158"/>
    </row>
    <row r="273" spans="1:10" ht="14.25" customHeight="1">
      <c r="A273" s="10"/>
      <c r="B273" s="10"/>
      <c r="C273" s="155"/>
      <c r="D273" s="155"/>
      <c r="E273" s="156"/>
      <c r="F273" s="156"/>
      <c r="G273" s="157"/>
      <c r="H273" s="157"/>
      <c r="I273" s="158"/>
      <c r="J273" s="158"/>
    </row>
    <row r="274" spans="1:10" ht="14.25" customHeight="1">
      <c r="A274" s="10"/>
      <c r="B274" s="10"/>
      <c r="C274" s="155"/>
      <c r="D274" s="155"/>
      <c r="E274" s="156"/>
      <c r="F274" s="156"/>
      <c r="G274" s="157"/>
      <c r="H274" s="157"/>
      <c r="I274" s="158"/>
      <c r="J274" s="158"/>
    </row>
    <row r="275" spans="1:10" ht="14.25" customHeight="1">
      <c r="A275" s="10"/>
      <c r="B275" s="10"/>
      <c r="C275" s="155"/>
      <c r="D275" s="155"/>
      <c r="E275" s="156"/>
      <c r="F275" s="156"/>
      <c r="G275" s="157"/>
      <c r="H275" s="157"/>
      <c r="I275" s="158"/>
      <c r="J275" s="158"/>
    </row>
    <row r="276" spans="1:10" ht="14.25" customHeight="1">
      <c r="A276" s="10"/>
      <c r="B276" s="10"/>
      <c r="C276" s="155"/>
      <c r="D276" s="155"/>
      <c r="E276" s="156"/>
      <c r="F276" s="156"/>
      <c r="G276" s="157"/>
      <c r="H276" s="157"/>
      <c r="I276" s="158"/>
      <c r="J276" s="158"/>
    </row>
    <row r="277" spans="1:10" ht="14.25" customHeight="1">
      <c r="A277" s="10"/>
      <c r="B277" s="10"/>
      <c r="C277" s="155"/>
      <c r="D277" s="155"/>
      <c r="E277" s="156"/>
      <c r="F277" s="156"/>
      <c r="G277" s="157"/>
      <c r="H277" s="157"/>
      <c r="I277" s="158"/>
      <c r="J277" s="158"/>
    </row>
    <row r="278" spans="1:10" ht="14.25" customHeight="1">
      <c r="A278" s="10"/>
      <c r="B278" s="10"/>
      <c r="C278" s="155"/>
      <c r="D278" s="155"/>
      <c r="E278" s="156"/>
      <c r="F278" s="156"/>
      <c r="G278" s="157"/>
      <c r="H278" s="157"/>
      <c r="I278" s="158"/>
      <c r="J278" s="158"/>
    </row>
    <row r="279" spans="1:10" ht="14.25" customHeight="1">
      <c r="A279" s="10"/>
      <c r="B279" s="10"/>
      <c r="C279" s="155"/>
      <c r="D279" s="155"/>
      <c r="E279" s="156"/>
      <c r="F279" s="156"/>
      <c r="G279" s="157"/>
      <c r="H279" s="157"/>
      <c r="I279" s="158"/>
      <c r="J279" s="158"/>
    </row>
    <row r="280" spans="1:10" ht="14.25" customHeight="1">
      <c r="A280" s="10"/>
      <c r="B280" s="10"/>
      <c r="C280" s="155"/>
      <c r="D280" s="155"/>
      <c r="E280" s="156"/>
      <c r="F280" s="156"/>
      <c r="G280" s="157"/>
      <c r="H280" s="157"/>
      <c r="I280" s="158"/>
      <c r="J280" s="158"/>
    </row>
    <row r="281" spans="1:10" ht="14.25" customHeight="1">
      <c r="A281" s="10"/>
      <c r="B281" s="10"/>
      <c r="C281" s="155"/>
      <c r="D281" s="155"/>
      <c r="E281" s="156"/>
      <c r="F281" s="156"/>
      <c r="G281" s="157"/>
      <c r="H281" s="157"/>
      <c r="I281" s="158"/>
      <c r="J281" s="158"/>
    </row>
    <row r="282" spans="1:10" ht="14.25" customHeight="1">
      <c r="A282" s="10"/>
      <c r="B282" s="10"/>
      <c r="C282" s="155"/>
      <c r="D282" s="155"/>
      <c r="E282" s="156"/>
      <c r="F282" s="156"/>
      <c r="G282" s="157"/>
      <c r="H282" s="157"/>
      <c r="I282" s="158"/>
      <c r="J282" s="158"/>
    </row>
    <row r="283" spans="1:10" ht="14.25" customHeight="1">
      <c r="A283" s="10"/>
      <c r="B283" s="10"/>
      <c r="C283" s="155"/>
      <c r="D283" s="155"/>
      <c r="E283" s="156"/>
      <c r="F283" s="156"/>
      <c r="G283" s="157"/>
      <c r="H283" s="157"/>
      <c r="I283" s="158"/>
      <c r="J283" s="158"/>
    </row>
    <row r="284" spans="1:10" ht="14.25" customHeight="1">
      <c r="A284" s="10"/>
      <c r="B284" s="10"/>
      <c r="C284" s="155"/>
      <c r="D284" s="155"/>
      <c r="E284" s="156"/>
      <c r="F284" s="156"/>
      <c r="G284" s="157"/>
      <c r="H284" s="157"/>
      <c r="I284" s="158"/>
      <c r="J284" s="158"/>
    </row>
    <row r="285" spans="1:10" ht="14.25" customHeight="1">
      <c r="A285" s="10"/>
      <c r="B285" s="10"/>
      <c r="C285" s="155"/>
      <c r="D285" s="155"/>
      <c r="E285" s="156"/>
      <c r="F285" s="156"/>
      <c r="G285" s="157"/>
      <c r="H285" s="157"/>
      <c r="I285" s="158"/>
      <c r="J285" s="158"/>
    </row>
    <row r="286" spans="1:10" ht="14.25" customHeight="1">
      <c r="A286" s="10"/>
      <c r="B286" s="10"/>
      <c r="C286" s="155"/>
      <c r="D286" s="155"/>
      <c r="E286" s="156"/>
      <c r="F286" s="156"/>
      <c r="G286" s="157"/>
      <c r="H286" s="157"/>
      <c r="I286" s="158"/>
      <c r="J286" s="158"/>
    </row>
    <row r="287" spans="1:10" ht="14.25" customHeight="1">
      <c r="A287" s="10"/>
      <c r="B287" s="10"/>
      <c r="C287" s="155"/>
      <c r="D287" s="155"/>
      <c r="E287" s="156"/>
      <c r="F287" s="156"/>
      <c r="G287" s="157"/>
      <c r="H287" s="157"/>
      <c r="I287" s="158"/>
      <c r="J287" s="158"/>
    </row>
    <row r="288" spans="1:10" ht="14.25" customHeight="1">
      <c r="A288" s="10"/>
      <c r="B288" s="10"/>
      <c r="C288" s="155"/>
      <c r="D288" s="155"/>
      <c r="E288" s="156"/>
      <c r="F288" s="156"/>
      <c r="G288" s="157"/>
      <c r="H288" s="157"/>
      <c r="I288" s="158"/>
      <c r="J288" s="158"/>
    </row>
    <row r="289" spans="1:10" ht="14.25" customHeight="1">
      <c r="A289" s="10"/>
      <c r="B289" s="10"/>
      <c r="C289" s="155"/>
      <c r="D289" s="155"/>
      <c r="E289" s="156"/>
      <c r="F289" s="156"/>
      <c r="G289" s="157"/>
      <c r="H289" s="157"/>
      <c r="I289" s="158"/>
      <c r="J289" s="158"/>
    </row>
    <row r="290" spans="1:10" ht="14.25" customHeight="1">
      <c r="A290" s="10"/>
      <c r="B290" s="10"/>
      <c r="C290" s="155"/>
      <c r="D290" s="155"/>
      <c r="E290" s="156"/>
      <c r="F290" s="156"/>
      <c r="G290" s="157"/>
      <c r="H290" s="157"/>
      <c r="I290" s="158"/>
      <c r="J290" s="158"/>
    </row>
    <row r="291" spans="1:10" ht="14.25" customHeight="1">
      <c r="A291" s="10"/>
      <c r="B291" s="10"/>
      <c r="C291" s="155"/>
      <c r="D291" s="155"/>
      <c r="E291" s="156"/>
      <c r="F291" s="156"/>
      <c r="G291" s="157"/>
      <c r="H291" s="157"/>
      <c r="I291" s="158"/>
      <c r="J291" s="158"/>
    </row>
    <row r="292" spans="1:10" ht="14.25" customHeight="1">
      <c r="A292" s="10"/>
      <c r="B292" s="10"/>
      <c r="C292" s="155"/>
      <c r="D292" s="155"/>
      <c r="E292" s="156"/>
      <c r="F292" s="156"/>
      <c r="G292" s="157"/>
      <c r="H292" s="157"/>
      <c r="I292" s="158"/>
      <c r="J292" s="158"/>
    </row>
    <row r="293" spans="1:10" ht="14.25" customHeight="1">
      <c r="A293" s="10"/>
      <c r="B293" s="10"/>
      <c r="C293" s="155"/>
      <c r="D293" s="155"/>
      <c r="E293" s="156"/>
      <c r="F293" s="156"/>
      <c r="G293" s="157"/>
      <c r="H293" s="157"/>
      <c r="I293" s="158"/>
      <c r="J293" s="158"/>
    </row>
    <row r="294" spans="1:10" ht="14.25" customHeight="1">
      <c r="A294" s="10"/>
      <c r="B294" s="10"/>
      <c r="C294" s="155"/>
      <c r="D294" s="155"/>
      <c r="E294" s="156"/>
      <c r="F294" s="156"/>
      <c r="G294" s="157"/>
      <c r="H294" s="157"/>
      <c r="I294" s="158"/>
      <c r="J294" s="158"/>
    </row>
    <row r="295" spans="1:10" ht="14.25" customHeight="1">
      <c r="A295" s="10"/>
      <c r="B295" s="10"/>
      <c r="C295" s="155"/>
      <c r="D295" s="155"/>
      <c r="E295" s="156"/>
      <c r="F295" s="156"/>
      <c r="G295" s="157"/>
      <c r="H295" s="157"/>
      <c r="I295" s="158"/>
      <c r="J295" s="158"/>
    </row>
    <row r="296" spans="1:10" ht="14.25" customHeight="1">
      <c r="A296" s="10"/>
      <c r="B296" s="10"/>
      <c r="C296" s="155"/>
      <c r="D296" s="155"/>
      <c r="E296" s="156"/>
      <c r="F296" s="156"/>
      <c r="G296" s="157"/>
      <c r="H296" s="157"/>
      <c r="I296" s="158"/>
      <c r="J296" s="158"/>
    </row>
    <row r="297" spans="1:10" ht="14.25" customHeight="1">
      <c r="A297" s="10"/>
      <c r="B297" s="10"/>
      <c r="C297" s="155"/>
      <c r="D297" s="155"/>
      <c r="E297" s="156"/>
      <c r="F297" s="156"/>
      <c r="G297" s="157"/>
      <c r="H297" s="157"/>
      <c r="I297" s="158"/>
      <c r="J297" s="158"/>
    </row>
    <row r="298" spans="1:10" ht="14.25" customHeight="1">
      <c r="A298" s="10"/>
      <c r="B298" s="10"/>
      <c r="C298" s="155"/>
      <c r="D298" s="155"/>
      <c r="E298" s="156"/>
      <c r="F298" s="156"/>
      <c r="G298" s="157"/>
      <c r="H298" s="157"/>
      <c r="I298" s="158"/>
      <c r="J298" s="158"/>
    </row>
    <row r="299" spans="1:10" ht="14.25" customHeight="1">
      <c r="A299" s="10"/>
      <c r="B299" s="10"/>
      <c r="C299" s="155"/>
      <c r="D299" s="155"/>
      <c r="E299" s="156"/>
      <c r="F299" s="156"/>
      <c r="G299" s="157"/>
      <c r="H299" s="157"/>
      <c r="I299" s="158"/>
      <c r="J299" s="158"/>
    </row>
    <row r="300" spans="1:10" ht="14.25" customHeight="1">
      <c r="A300" s="10"/>
      <c r="B300" s="10"/>
      <c r="C300" s="155"/>
      <c r="D300" s="155"/>
      <c r="E300" s="156"/>
      <c r="F300" s="156"/>
      <c r="G300" s="157"/>
      <c r="H300" s="157"/>
      <c r="I300" s="158"/>
      <c r="J300" s="158"/>
    </row>
    <row r="301" spans="1:10" ht="14.25" customHeight="1">
      <c r="A301" s="10"/>
      <c r="B301" s="10"/>
      <c r="C301" s="155"/>
      <c r="D301" s="155"/>
      <c r="E301" s="156"/>
      <c r="F301" s="156"/>
      <c r="G301" s="157"/>
      <c r="H301" s="157"/>
      <c r="I301" s="158"/>
      <c r="J301" s="158"/>
    </row>
    <row r="302" spans="1:10" ht="14.25" customHeight="1">
      <c r="A302" s="10"/>
      <c r="B302" s="10"/>
      <c r="C302" s="155"/>
      <c r="D302" s="155"/>
      <c r="E302" s="156"/>
      <c r="F302" s="156"/>
      <c r="G302" s="157"/>
      <c r="H302" s="157"/>
      <c r="I302" s="158"/>
      <c r="J302" s="158"/>
    </row>
    <row r="303" spans="1:10" ht="14.25" customHeight="1">
      <c r="A303" s="10"/>
      <c r="B303" s="10"/>
      <c r="C303" s="155"/>
      <c r="D303" s="155"/>
      <c r="E303" s="156"/>
      <c r="F303" s="156"/>
      <c r="G303" s="157"/>
      <c r="H303" s="157"/>
      <c r="I303" s="158"/>
      <c r="J303" s="158"/>
    </row>
    <row r="304" spans="1:10" ht="14.25" customHeight="1">
      <c r="A304" s="10"/>
      <c r="B304" s="10"/>
      <c r="C304" s="155"/>
      <c r="D304" s="155"/>
      <c r="E304" s="156"/>
      <c r="F304" s="156"/>
      <c r="G304" s="157"/>
      <c r="H304" s="157"/>
      <c r="I304" s="158"/>
      <c r="J304" s="158"/>
    </row>
    <row r="305" spans="1:10" ht="14.25" customHeight="1">
      <c r="A305" s="10"/>
      <c r="B305" s="10"/>
      <c r="C305" s="155"/>
      <c r="D305" s="155"/>
      <c r="E305" s="156"/>
      <c r="F305" s="156"/>
      <c r="G305" s="157"/>
      <c r="H305" s="157"/>
      <c r="I305" s="158"/>
      <c r="J305" s="158"/>
    </row>
    <row r="306" spans="1:10" ht="14.25" customHeight="1">
      <c r="A306" s="10"/>
      <c r="B306" s="10"/>
      <c r="C306" s="155"/>
      <c r="D306" s="155"/>
      <c r="E306" s="156"/>
      <c r="F306" s="156"/>
      <c r="G306" s="157"/>
      <c r="H306" s="157"/>
      <c r="I306" s="158"/>
      <c r="J306" s="158"/>
    </row>
    <row r="307" spans="1:10" ht="14.25" customHeight="1">
      <c r="A307" s="10"/>
      <c r="B307" s="10"/>
      <c r="C307" s="155"/>
      <c r="D307" s="155"/>
      <c r="E307" s="156"/>
      <c r="F307" s="156"/>
      <c r="G307" s="157"/>
      <c r="H307" s="157"/>
      <c r="I307" s="158"/>
      <c r="J307" s="158"/>
    </row>
    <row r="308" spans="1:10" ht="14.25" customHeight="1">
      <c r="A308" s="10"/>
      <c r="B308" s="10"/>
      <c r="C308" s="155"/>
      <c r="D308" s="155"/>
      <c r="E308" s="156"/>
      <c r="F308" s="156"/>
      <c r="G308" s="157"/>
      <c r="H308" s="157"/>
      <c r="I308" s="158"/>
      <c r="J308" s="158"/>
    </row>
    <row r="309" spans="1:10" ht="14.25" customHeight="1">
      <c r="A309" s="10"/>
      <c r="B309" s="10"/>
      <c r="C309" s="155"/>
      <c r="D309" s="155"/>
      <c r="E309" s="156"/>
      <c r="F309" s="156"/>
      <c r="G309" s="157"/>
      <c r="H309" s="157"/>
      <c r="I309" s="158"/>
      <c r="J309" s="158"/>
    </row>
    <row r="310" spans="1:10" ht="14.25" customHeight="1">
      <c r="A310" s="10"/>
      <c r="B310" s="10"/>
      <c r="C310" s="155"/>
      <c r="D310" s="155"/>
      <c r="E310" s="156"/>
      <c r="F310" s="156"/>
      <c r="G310" s="157"/>
      <c r="H310" s="157"/>
      <c r="I310" s="158"/>
      <c r="J310" s="158"/>
    </row>
    <row r="311" spans="1:10" ht="14.25" customHeight="1">
      <c r="A311" s="10"/>
      <c r="B311" s="10"/>
      <c r="C311" s="155"/>
      <c r="D311" s="155"/>
      <c r="E311" s="156"/>
      <c r="F311" s="156"/>
      <c r="G311" s="157"/>
      <c r="H311" s="157"/>
      <c r="I311" s="158"/>
      <c r="J311" s="158"/>
    </row>
    <row r="312" spans="1:10" ht="14.25" customHeight="1">
      <c r="A312" s="10"/>
      <c r="B312" s="10"/>
      <c r="C312" s="155"/>
      <c r="D312" s="155"/>
      <c r="E312" s="156"/>
      <c r="F312" s="156"/>
      <c r="G312" s="157"/>
      <c r="H312" s="157"/>
      <c r="I312" s="158"/>
      <c r="J312" s="158"/>
    </row>
    <row r="313" spans="1:10" ht="14.25" customHeight="1">
      <c r="A313" s="10"/>
      <c r="B313" s="10"/>
      <c r="C313" s="155"/>
      <c r="D313" s="155"/>
      <c r="E313" s="156"/>
      <c r="F313" s="156"/>
      <c r="G313" s="157"/>
      <c r="H313" s="157"/>
      <c r="I313" s="158"/>
      <c r="J313" s="158"/>
    </row>
    <row r="314" spans="1:10" ht="14.25" customHeight="1">
      <c r="A314" s="10"/>
      <c r="B314" s="10"/>
      <c r="C314" s="155"/>
      <c r="D314" s="155"/>
      <c r="E314" s="156"/>
      <c r="F314" s="156"/>
      <c r="G314" s="157"/>
      <c r="H314" s="157"/>
      <c r="I314" s="158"/>
      <c r="J314" s="158"/>
    </row>
    <row r="315" spans="1:10" ht="14.25" customHeight="1">
      <c r="A315" s="10"/>
      <c r="B315" s="10"/>
      <c r="C315" s="155"/>
      <c r="D315" s="155"/>
      <c r="E315" s="156"/>
      <c r="F315" s="156"/>
      <c r="G315" s="157"/>
      <c r="H315" s="157"/>
      <c r="I315" s="158"/>
      <c r="J315" s="158"/>
    </row>
    <row r="316" spans="1:10" ht="14.25" customHeight="1">
      <c r="A316" s="10"/>
      <c r="B316" s="10"/>
      <c r="C316" s="155"/>
      <c r="D316" s="155"/>
      <c r="E316" s="156"/>
      <c r="F316" s="156"/>
      <c r="G316" s="157"/>
      <c r="H316" s="157"/>
      <c r="I316" s="158"/>
      <c r="J316" s="158"/>
    </row>
    <row r="317" spans="1:10" ht="14.25" customHeight="1">
      <c r="A317" s="10"/>
      <c r="B317" s="10"/>
      <c r="C317" s="155"/>
      <c r="D317" s="155"/>
      <c r="E317" s="156"/>
      <c r="F317" s="156"/>
      <c r="G317" s="157"/>
      <c r="H317" s="157"/>
      <c r="I317" s="158"/>
      <c r="J317" s="158"/>
    </row>
    <row r="318" spans="1:10" ht="14.25" customHeight="1">
      <c r="A318" s="10"/>
      <c r="B318" s="10"/>
      <c r="C318" s="155"/>
      <c r="D318" s="155"/>
      <c r="E318" s="156"/>
      <c r="F318" s="156"/>
      <c r="G318" s="157"/>
      <c r="H318" s="157"/>
      <c r="I318" s="158"/>
      <c r="J318" s="158"/>
    </row>
    <row r="319" spans="1:10" ht="14.25" customHeight="1">
      <c r="A319" s="10"/>
      <c r="B319" s="10"/>
      <c r="C319" s="155"/>
      <c r="D319" s="155"/>
      <c r="E319" s="156"/>
      <c r="F319" s="156"/>
      <c r="G319" s="157"/>
      <c r="H319" s="157"/>
      <c r="I319" s="158"/>
      <c r="J319" s="158"/>
    </row>
    <row r="320" spans="1:10" ht="14.25" customHeight="1">
      <c r="A320" s="10"/>
      <c r="B320" s="10"/>
      <c r="C320" s="155"/>
      <c r="D320" s="155"/>
      <c r="E320" s="156"/>
      <c r="F320" s="156"/>
      <c r="G320" s="157"/>
      <c r="H320" s="157"/>
      <c r="I320" s="158"/>
      <c r="J320" s="158"/>
    </row>
    <row r="321" spans="1:10" ht="14.25" customHeight="1">
      <c r="A321" s="10"/>
      <c r="B321" s="10"/>
      <c r="C321" s="155"/>
      <c r="D321" s="155"/>
      <c r="E321" s="156"/>
      <c r="F321" s="156"/>
      <c r="G321" s="157"/>
      <c r="H321" s="157"/>
      <c r="I321" s="158"/>
      <c r="J321" s="158"/>
    </row>
    <row r="322" spans="1:10" ht="14.25" customHeight="1">
      <c r="A322" s="10"/>
      <c r="B322" s="10"/>
      <c r="C322" s="155"/>
      <c r="D322" s="155"/>
      <c r="E322" s="156"/>
      <c r="F322" s="156"/>
      <c r="G322" s="157"/>
      <c r="H322" s="157"/>
      <c r="I322" s="158"/>
      <c r="J322" s="158"/>
    </row>
    <row r="323" spans="1:10" ht="14.25" customHeight="1">
      <c r="A323" s="10"/>
      <c r="B323" s="10"/>
      <c r="C323" s="155"/>
      <c r="D323" s="155"/>
      <c r="E323" s="156"/>
      <c r="F323" s="156"/>
      <c r="G323" s="157"/>
      <c r="H323" s="157"/>
      <c r="I323" s="158"/>
      <c r="J323" s="158"/>
    </row>
    <row r="324" spans="1:10" ht="14.25" customHeight="1">
      <c r="A324" s="10"/>
      <c r="B324" s="10"/>
      <c r="C324" s="155"/>
      <c r="D324" s="155"/>
      <c r="E324" s="156"/>
      <c r="F324" s="156"/>
      <c r="G324" s="157"/>
      <c r="H324" s="157"/>
      <c r="I324" s="158"/>
      <c r="J324" s="158"/>
    </row>
    <row r="325" spans="1:10" ht="14.25" customHeight="1">
      <c r="A325" s="10"/>
      <c r="B325" s="10"/>
      <c r="C325" s="155"/>
      <c r="D325" s="155"/>
      <c r="E325" s="156"/>
      <c r="F325" s="156"/>
      <c r="G325" s="157"/>
      <c r="H325" s="157"/>
      <c r="I325" s="158"/>
      <c r="J325" s="158"/>
    </row>
    <row r="326" spans="1:10" ht="14.25" customHeight="1">
      <c r="A326" s="10"/>
      <c r="B326" s="10"/>
      <c r="C326" s="155"/>
      <c r="D326" s="155"/>
      <c r="E326" s="156"/>
      <c r="F326" s="156"/>
      <c r="G326" s="157"/>
      <c r="H326" s="157"/>
      <c r="I326" s="158"/>
      <c r="J326" s="158"/>
    </row>
    <row r="327" spans="1:10" ht="14.25" customHeight="1">
      <c r="A327" s="10"/>
      <c r="B327" s="10"/>
      <c r="C327" s="155"/>
      <c r="D327" s="155"/>
      <c r="E327" s="156"/>
      <c r="F327" s="156"/>
      <c r="G327" s="157"/>
      <c r="H327" s="157"/>
      <c r="I327" s="158"/>
      <c r="J327" s="158"/>
    </row>
    <row r="328" spans="1:10" ht="14.25" customHeight="1">
      <c r="A328" s="10"/>
      <c r="B328" s="10"/>
      <c r="C328" s="155"/>
      <c r="D328" s="155"/>
      <c r="E328" s="156"/>
      <c r="F328" s="156"/>
      <c r="G328" s="157"/>
      <c r="H328" s="157"/>
      <c r="I328" s="158"/>
      <c r="J328" s="158"/>
    </row>
    <row r="329" spans="1:10" ht="14.25" customHeight="1">
      <c r="A329" s="10"/>
      <c r="B329" s="10"/>
      <c r="C329" s="155"/>
      <c r="D329" s="155"/>
      <c r="E329" s="156"/>
      <c r="F329" s="156"/>
      <c r="G329" s="157"/>
      <c r="H329" s="157"/>
      <c r="I329" s="158"/>
      <c r="J329" s="158"/>
    </row>
    <row r="330" spans="1:10" ht="14.25" customHeight="1">
      <c r="A330" s="10"/>
      <c r="B330" s="10"/>
      <c r="C330" s="155"/>
      <c r="D330" s="155"/>
      <c r="E330" s="156"/>
      <c r="F330" s="156"/>
      <c r="G330" s="157"/>
      <c r="H330" s="157"/>
      <c r="I330" s="158"/>
      <c r="J330" s="158"/>
    </row>
    <row r="331" spans="1:10" ht="14.25" customHeight="1">
      <c r="A331" s="10"/>
      <c r="B331" s="10"/>
      <c r="C331" s="155"/>
      <c r="D331" s="155"/>
      <c r="E331" s="156"/>
      <c r="F331" s="156"/>
      <c r="G331" s="157"/>
      <c r="H331" s="157"/>
      <c r="I331" s="158"/>
      <c r="J331" s="158"/>
    </row>
    <row r="332" spans="1:10" ht="14.25" customHeight="1">
      <c r="A332" s="10"/>
      <c r="B332" s="10"/>
      <c r="C332" s="155"/>
      <c r="D332" s="155"/>
      <c r="E332" s="156"/>
      <c r="F332" s="156"/>
      <c r="G332" s="157"/>
      <c r="H332" s="157"/>
      <c r="I332" s="158"/>
      <c r="J332" s="158"/>
    </row>
    <row r="333" spans="1:10" ht="14.25" customHeight="1">
      <c r="A333" s="10"/>
      <c r="B333" s="10"/>
      <c r="C333" s="155"/>
      <c r="D333" s="155"/>
      <c r="E333" s="156"/>
      <c r="F333" s="156"/>
      <c r="G333" s="157"/>
      <c r="H333" s="157"/>
      <c r="I333" s="158"/>
      <c r="J333" s="158"/>
    </row>
    <row r="334" spans="1:10" ht="14.25" customHeight="1">
      <c r="A334" s="10"/>
      <c r="B334" s="10"/>
      <c r="C334" s="155"/>
      <c r="D334" s="155"/>
      <c r="E334" s="156"/>
      <c r="F334" s="156"/>
      <c r="G334" s="157"/>
      <c r="H334" s="157"/>
      <c r="I334" s="158"/>
      <c r="J334" s="158"/>
    </row>
    <row r="335" spans="1:10" ht="14.25" customHeight="1">
      <c r="A335" s="10"/>
      <c r="B335" s="10"/>
      <c r="C335" s="155"/>
      <c r="D335" s="155"/>
      <c r="E335" s="156"/>
      <c r="F335" s="156"/>
      <c r="G335" s="157"/>
      <c r="H335" s="157"/>
      <c r="I335" s="158"/>
      <c r="J335" s="158"/>
    </row>
    <row r="336" spans="1:10" ht="14.25" customHeight="1">
      <c r="A336" s="10"/>
      <c r="B336" s="10"/>
      <c r="C336" s="155"/>
      <c r="D336" s="155"/>
      <c r="E336" s="156"/>
      <c r="F336" s="156"/>
      <c r="G336" s="157"/>
      <c r="H336" s="157"/>
      <c r="I336" s="158"/>
      <c r="J336" s="158"/>
    </row>
    <row r="337" spans="1:10" ht="14.25" customHeight="1">
      <c r="A337" s="10"/>
      <c r="B337" s="10"/>
      <c r="C337" s="155"/>
      <c r="D337" s="155"/>
      <c r="E337" s="156"/>
      <c r="F337" s="156"/>
      <c r="G337" s="157"/>
      <c r="H337" s="157"/>
      <c r="I337" s="158"/>
      <c r="J337" s="158"/>
    </row>
    <row r="338" spans="1:10" ht="14.25" customHeight="1">
      <c r="A338" s="10"/>
      <c r="B338" s="10"/>
      <c r="C338" s="155"/>
      <c r="D338" s="155"/>
      <c r="E338" s="156"/>
      <c r="F338" s="156"/>
      <c r="G338" s="157"/>
      <c r="H338" s="157"/>
      <c r="I338" s="158"/>
      <c r="J338" s="158"/>
    </row>
    <row r="339" spans="1:10" ht="14.25" customHeight="1">
      <c r="A339" s="10"/>
      <c r="B339" s="10"/>
      <c r="C339" s="155"/>
      <c r="D339" s="155"/>
      <c r="E339" s="156"/>
      <c r="F339" s="156"/>
      <c r="G339" s="157"/>
      <c r="H339" s="157"/>
      <c r="I339" s="158"/>
      <c r="J339" s="158"/>
    </row>
    <row r="340" spans="1:10" ht="14.25" customHeight="1">
      <c r="A340" s="10"/>
      <c r="B340" s="10"/>
      <c r="C340" s="155"/>
      <c r="D340" s="155"/>
      <c r="E340" s="156"/>
      <c r="F340" s="156"/>
      <c r="G340" s="157"/>
      <c r="H340" s="157"/>
      <c r="I340" s="158"/>
      <c r="J340" s="158"/>
    </row>
    <row r="341" spans="1:10" ht="14.25" customHeight="1">
      <c r="A341" s="10"/>
      <c r="B341" s="10"/>
      <c r="C341" s="155"/>
      <c r="D341" s="155"/>
      <c r="E341" s="156"/>
      <c r="F341" s="156"/>
      <c r="G341" s="157"/>
      <c r="H341" s="157"/>
      <c r="I341" s="158"/>
      <c r="J341" s="158"/>
    </row>
    <row r="342" spans="1:10" ht="14.25" customHeight="1">
      <c r="A342" s="10"/>
      <c r="B342" s="10"/>
      <c r="C342" s="155"/>
      <c r="D342" s="155"/>
      <c r="E342" s="156"/>
      <c r="F342" s="156"/>
      <c r="G342" s="157"/>
      <c r="H342" s="157"/>
      <c r="I342" s="158"/>
      <c r="J342" s="158"/>
    </row>
    <row r="343" spans="1:10" ht="14.25" customHeight="1">
      <c r="A343" s="10"/>
      <c r="B343" s="10"/>
      <c r="C343" s="155"/>
      <c r="D343" s="155"/>
      <c r="E343" s="156"/>
      <c r="F343" s="156"/>
      <c r="G343" s="157"/>
      <c r="H343" s="157"/>
      <c r="I343" s="158"/>
      <c r="J343" s="158"/>
    </row>
    <row r="344" spans="1:10" ht="14.25" customHeight="1">
      <c r="A344" s="10"/>
      <c r="B344" s="10"/>
      <c r="C344" s="155"/>
      <c r="D344" s="155"/>
      <c r="E344" s="156"/>
      <c r="F344" s="156"/>
      <c r="G344" s="157"/>
      <c r="H344" s="157"/>
      <c r="I344" s="158"/>
      <c r="J344" s="158"/>
    </row>
    <row r="345" spans="1:10" ht="14.25" customHeight="1">
      <c r="A345" s="10"/>
      <c r="B345" s="10"/>
      <c r="C345" s="155"/>
      <c r="D345" s="155"/>
      <c r="E345" s="156"/>
      <c r="F345" s="156"/>
      <c r="G345" s="157"/>
      <c r="H345" s="157"/>
      <c r="I345" s="158"/>
      <c r="J345" s="158"/>
    </row>
    <row r="346" spans="1:10" ht="14.25" customHeight="1">
      <c r="A346" s="10"/>
      <c r="B346" s="10"/>
      <c r="C346" s="155"/>
      <c r="D346" s="155"/>
      <c r="E346" s="156"/>
      <c r="F346" s="156"/>
      <c r="G346" s="157"/>
      <c r="H346" s="157"/>
      <c r="I346" s="158"/>
      <c r="J346" s="158"/>
    </row>
    <row r="347" spans="1:10" ht="14.25" customHeight="1">
      <c r="A347" s="10"/>
      <c r="B347" s="10"/>
      <c r="C347" s="155"/>
      <c r="D347" s="155"/>
      <c r="E347" s="156"/>
      <c r="F347" s="156"/>
      <c r="G347" s="157"/>
      <c r="H347" s="157"/>
      <c r="I347" s="158"/>
      <c r="J347" s="158"/>
    </row>
    <row r="348" spans="1:10" ht="14.25" customHeight="1">
      <c r="A348" s="10"/>
      <c r="B348" s="10"/>
      <c r="C348" s="155"/>
      <c r="D348" s="155"/>
      <c r="E348" s="156"/>
      <c r="F348" s="156"/>
      <c r="G348" s="157"/>
      <c r="H348" s="157"/>
      <c r="I348" s="158"/>
      <c r="J348" s="158"/>
    </row>
    <row r="349" spans="1:10" ht="14.25" customHeight="1">
      <c r="A349" s="10"/>
      <c r="B349" s="10"/>
      <c r="C349" s="155"/>
      <c r="D349" s="155"/>
      <c r="E349" s="156"/>
      <c r="F349" s="156"/>
      <c r="G349" s="157"/>
      <c r="H349" s="157"/>
      <c r="I349" s="158"/>
      <c r="J349" s="158"/>
    </row>
    <row r="350" spans="1:10" ht="14.25" customHeight="1">
      <c r="A350" s="10"/>
      <c r="B350" s="10"/>
      <c r="C350" s="155"/>
      <c r="D350" s="155"/>
      <c r="E350" s="156"/>
      <c r="F350" s="156"/>
      <c r="G350" s="157"/>
      <c r="H350" s="157"/>
      <c r="I350" s="158"/>
      <c r="J350" s="158"/>
    </row>
    <row r="351" spans="1:10" ht="14.25" customHeight="1">
      <c r="A351" s="10"/>
      <c r="B351" s="10"/>
      <c r="C351" s="155"/>
      <c r="D351" s="155"/>
      <c r="E351" s="156"/>
      <c r="F351" s="156"/>
      <c r="G351" s="157"/>
      <c r="H351" s="157"/>
      <c r="I351" s="158"/>
      <c r="J351" s="158"/>
    </row>
    <row r="352" spans="1:10" ht="14.25" customHeight="1">
      <c r="A352" s="10"/>
      <c r="B352" s="10"/>
      <c r="C352" s="155"/>
      <c r="D352" s="155"/>
      <c r="E352" s="156"/>
      <c r="F352" s="156"/>
      <c r="G352" s="157"/>
      <c r="H352" s="157"/>
      <c r="I352" s="158"/>
      <c r="J352" s="158"/>
    </row>
    <row r="353" spans="1:10" ht="14.25" customHeight="1">
      <c r="A353" s="10"/>
      <c r="B353" s="10"/>
      <c r="C353" s="155"/>
      <c r="D353" s="155"/>
      <c r="E353" s="156"/>
      <c r="F353" s="156"/>
      <c r="G353" s="157"/>
      <c r="H353" s="157"/>
      <c r="I353" s="158"/>
      <c r="J353" s="158"/>
    </row>
    <row r="354" spans="1:10" ht="14.25" customHeight="1">
      <c r="A354" s="10"/>
      <c r="B354" s="10"/>
      <c r="C354" s="155"/>
      <c r="D354" s="155"/>
      <c r="E354" s="156"/>
      <c r="F354" s="156"/>
      <c r="G354" s="157"/>
      <c r="H354" s="157"/>
      <c r="I354" s="158"/>
      <c r="J354" s="158"/>
    </row>
    <row r="355" spans="1:10" ht="14.25" customHeight="1">
      <c r="A355" s="10"/>
      <c r="B355" s="10"/>
      <c r="C355" s="155"/>
      <c r="D355" s="155"/>
      <c r="E355" s="156"/>
      <c r="F355" s="156"/>
      <c r="G355" s="157"/>
      <c r="H355" s="157"/>
      <c r="I355" s="158"/>
      <c r="J355" s="158"/>
    </row>
    <row r="356" spans="1:10" ht="14.25" customHeight="1">
      <c r="A356" s="10"/>
      <c r="B356" s="10"/>
      <c r="C356" s="155"/>
      <c r="D356" s="155"/>
      <c r="E356" s="156"/>
      <c r="F356" s="156"/>
      <c r="G356" s="157"/>
      <c r="H356" s="157"/>
      <c r="I356" s="158"/>
      <c r="J356" s="158"/>
    </row>
    <row r="357" spans="1:10" ht="14.25" customHeight="1">
      <c r="A357" s="10"/>
      <c r="B357" s="10"/>
      <c r="C357" s="155"/>
      <c r="D357" s="155"/>
      <c r="E357" s="156"/>
      <c r="F357" s="156"/>
      <c r="G357" s="157"/>
      <c r="H357" s="157"/>
      <c r="I357" s="158"/>
      <c r="J357" s="158"/>
    </row>
    <row r="358" spans="1:10" ht="14.25" customHeight="1">
      <c r="A358" s="10"/>
      <c r="B358" s="10"/>
      <c r="C358" s="155"/>
      <c r="D358" s="155"/>
      <c r="E358" s="156"/>
      <c r="F358" s="156"/>
      <c r="G358" s="157"/>
      <c r="H358" s="157"/>
      <c r="I358" s="158"/>
      <c r="J358" s="158"/>
    </row>
    <row r="359" spans="1:10" ht="14.25" customHeight="1">
      <c r="A359" s="10"/>
      <c r="B359" s="10"/>
      <c r="C359" s="155"/>
      <c r="D359" s="155"/>
      <c r="E359" s="156"/>
      <c r="F359" s="156"/>
      <c r="G359" s="157"/>
      <c r="H359" s="157"/>
      <c r="I359" s="158"/>
      <c r="J359" s="158"/>
    </row>
    <row r="360" spans="1:10" ht="14.25" customHeight="1">
      <c r="A360" s="10"/>
      <c r="B360" s="10"/>
      <c r="C360" s="155"/>
      <c r="D360" s="155"/>
      <c r="E360" s="156"/>
      <c r="F360" s="156"/>
      <c r="G360" s="157"/>
      <c r="H360" s="157"/>
      <c r="I360" s="158"/>
      <c r="J360" s="158"/>
    </row>
    <row r="361" spans="1:10" ht="14.25" customHeight="1">
      <c r="A361" s="10"/>
      <c r="B361" s="10"/>
      <c r="C361" s="155"/>
      <c r="D361" s="155"/>
      <c r="E361" s="156"/>
      <c r="F361" s="156"/>
      <c r="G361" s="157"/>
      <c r="H361" s="157"/>
      <c r="I361" s="158"/>
      <c r="J361" s="158"/>
    </row>
    <row r="362" spans="1:10" ht="14.25" customHeight="1">
      <c r="A362" s="10"/>
      <c r="B362" s="10"/>
      <c r="C362" s="155"/>
      <c r="D362" s="155"/>
      <c r="E362" s="156"/>
      <c r="F362" s="156"/>
      <c r="G362" s="157"/>
      <c r="H362" s="157"/>
      <c r="I362" s="158"/>
      <c r="J362" s="158"/>
    </row>
    <row r="363" spans="1:10" ht="14.25" customHeight="1">
      <c r="A363" s="10"/>
      <c r="B363" s="10"/>
      <c r="C363" s="155"/>
      <c r="D363" s="155"/>
      <c r="E363" s="156"/>
      <c r="F363" s="156"/>
      <c r="G363" s="157"/>
      <c r="H363" s="157"/>
      <c r="I363" s="158"/>
      <c r="J363" s="158"/>
    </row>
    <row r="364" spans="1:10" ht="14.25" customHeight="1">
      <c r="A364" s="10"/>
      <c r="B364" s="10"/>
      <c r="C364" s="155"/>
      <c r="D364" s="155"/>
      <c r="E364" s="156"/>
      <c r="F364" s="156"/>
      <c r="G364" s="157"/>
      <c r="H364" s="157"/>
      <c r="I364" s="158"/>
      <c r="J364" s="158"/>
    </row>
    <row r="365" spans="1:10" ht="14.25" customHeight="1">
      <c r="A365" s="10"/>
      <c r="B365" s="10"/>
      <c r="C365" s="155"/>
      <c r="D365" s="155"/>
      <c r="E365" s="156"/>
      <c r="F365" s="156"/>
      <c r="G365" s="157"/>
      <c r="H365" s="157"/>
      <c r="I365" s="158"/>
      <c r="J365" s="158"/>
    </row>
    <row r="366" spans="1:10" ht="14.25" customHeight="1">
      <c r="A366" s="10"/>
      <c r="B366" s="10"/>
      <c r="C366" s="155"/>
      <c r="D366" s="155"/>
      <c r="E366" s="156"/>
      <c r="F366" s="156"/>
      <c r="G366" s="157"/>
      <c r="H366" s="157"/>
      <c r="I366" s="158"/>
      <c r="J366" s="158"/>
    </row>
    <row r="367" spans="1:10" ht="14.25" customHeight="1">
      <c r="A367" s="10"/>
      <c r="B367" s="10"/>
      <c r="C367" s="155"/>
      <c r="D367" s="155"/>
      <c r="E367" s="156"/>
      <c r="F367" s="156"/>
      <c r="G367" s="157"/>
      <c r="H367" s="157"/>
      <c r="I367" s="158"/>
      <c r="J367" s="158"/>
    </row>
    <row r="368" spans="1:10" ht="14.25" customHeight="1">
      <c r="A368" s="10"/>
      <c r="B368" s="10"/>
      <c r="C368" s="155"/>
      <c r="D368" s="155"/>
      <c r="E368" s="156"/>
      <c r="F368" s="156"/>
      <c r="G368" s="157"/>
      <c r="H368" s="157"/>
      <c r="I368" s="158"/>
      <c r="J368" s="158"/>
    </row>
    <row r="369" spans="1:10" ht="14.25" customHeight="1">
      <c r="A369" s="10"/>
      <c r="B369" s="10"/>
      <c r="C369" s="155"/>
      <c r="D369" s="155"/>
      <c r="E369" s="156"/>
      <c r="F369" s="156"/>
      <c r="G369" s="157"/>
      <c r="H369" s="157"/>
      <c r="I369" s="158"/>
      <c r="J369" s="158"/>
    </row>
    <row r="370" spans="1:10" ht="14.25" customHeight="1">
      <c r="A370" s="10"/>
      <c r="B370" s="10"/>
      <c r="C370" s="155"/>
      <c r="D370" s="155"/>
      <c r="E370" s="156"/>
      <c r="F370" s="156"/>
      <c r="G370" s="157"/>
      <c r="H370" s="157"/>
      <c r="I370" s="158"/>
      <c r="J370" s="158"/>
    </row>
    <row r="371" spans="1:10" ht="14.25" customHeight="1">
      <c r="A371" s="10"/>
      <c r="B371" s="10"/>
      <c r="C371" s="155"/>
      <c r="D371" s="155"/>
      <c r="E371" s="156"/>
      <c r="F371" s="156"/>
      <c r="G371" s="157"/>
      <c r="H371" s="157"/>
      <c r="I371" s="158"/>
      <c r="J371" s="158"/>
    </row>
    <row r="372" spans="1:10" ht="14.25" customHeight="1">
      <c r="A372" s="10"/>
      <c r="B372" s="10"/>
      <c r="C372" s="155"/>
      <c r="D372" s="155"/>
      <c r="E372" s="156"/>
      <c r="F372" s="156"/>
      <c r="G372" s="157"/>
      <c r="H372" s="157"/>
      <c r="I372" s="158"/>
      <c r="J372" s="158"/>
    </row>
    <row r="373" spans="1:10" ht="14.25" customHeight="1">
      <c r="A373" s="10"/>
      <c r="B373" s="10"/>
      <c r="C373" s="155"/>
      <c r="D373" s="155"/>
      <c r="E373" s="156"/>
      <c r="F373" s="156"/>
      <c r="G373" s="157"/>
      <c r="H373" s="157"/>
      <c r="I373" s="158"/>
      <c r="J373" s="158"/>
    </row>
    <row r="374" spans="1:10" ht="14.25" customHeight="1">
      <c r="A374" s="10"/>
      <c r="B374" s="10"/>
      <c r="C374" s="155"/>
      <c r="D374" s="155"/>
      <c r="E374" s="156"/>
      <c r="F374" s="156"/>
      <c r="G374" s="157"/>
      <c r="H374" s="157"/>
      <c r="I374" s="158"/>
      <c r="J374" s="158"/>
    </row>
    <row r="375" spans="1:10" ht="14.25" customHeight="1">
      <c r="A375" s="10"/>
      <c r="B375" s="10"/>
      <c r="C375" s="155"/>
      <c r="D375" s="155"/>
      <c r="E375" s="156"/>
      <c r="F375" s="156"/>
      <c r="G375" s="157"/>
      <c r="H375" s="157"/>
      <c r="I375" s="158"/>
      <c r="J375" s="158"/>
    </row>
    <row r="376" spans="1:10" ht="14.25" customHeight="1">
      <c r="A376" s="10"/>
      <c r="B376" s="10"/>
      <c r="C376" s="155"/>
      <c r="D376" s="155"/>
      <c r="E376" s="156"/>
      <c r="F376" s="156"/>
      <c r="G376" s="157"/>
      <c r="H376" s="157"/>
      <c r="I376" s="158"/>
      <c r="J376" s="158"/>
    </row>
    <row r="377" spans="1:10" ht="14.25" customHeight="1">
      <c r="A377" s="10"/>
      <c r="B377" s="10"/>
      <c r="C377" s="155"/>
      <c r="D377" s="155"/>
      <c r="E377" s="156"/>
      <c r="F377" s="156"/>
      <c r="G377" s="157"/>
      <c r="H377" s="157"/>
      <c r="I377" s="158"/>
      <c r="J377" s="158"/>
    </row>
    <row r="378" spans="1:10" ht="14.25" customHeight="1">
      <c r="A378" s="10"/>
      <c r="B378" s="10"/>
      <c r="C378" s="155"/>
      <c r="D378" s="155"/>
      <c r="E378" s="156"/>
      <c r="F378" s="156"/>
      <c r="G378" s="157"/>
      <c r="H378" s="157"/>
      <c r="I378" s="158"/>
      <c r="J378" s="158"/>
    </row>
    <row r="379" spans="1:10" ht="14.25" customHeight="1">
      <c r="A379" s="10"/>
      <c r="B379" s="10"/>
      <c r="C379" s="155"/>
      <c r="D379" s="155"/>
      <c r="E379" s="156"/>
      <c r="F379" s="156"/>
      <c r="G379" s="157"/>
      <c r="H379" s="157"/>
      <c r="I379" s="158"/>
      <c r="J379" s="158"/>
    </row>
    <row r="380" spans="1:10" ht="14.25" customHeight="1">
      <c r="A380" s="10"/>
      <c r="B380" s="10"/>
      <c r="C380" s="155"/>
      <c r="D380" s="155"/>
      <c r="E380" s="156"/>
      <c r="F380" s="156"/>
      <c r="G380" s="157"/>
      <c r="H380" s="157"/>
      <c r="I380" s="158"/>
      <c r="J380" s="158"/>
    </row>
    <row r="381" spans="1:10" ht="14.25" customHeight="1">
      <c r="A381" s="10"/>
      <c r="B381" s="10"/>
      <c r="C381" s="155"/>
      <c r="D381" s="155"/>
      <c r="E381" s="156"/>
      <c r="F381" s="156"/>
      <c r="G381" s="157"/>
      <c r="H381" s="157"/>
      <c r="I381" s="158"/>
      <c r="J381" s="158"/>
    </row>
    <row r="382" spans="1:10" ht="14.25" customHeight="1">
      <c r="A382" s="10"/>
      <c r="B382" s="10"/>
      <c r="C382" s="155"/>
      <c r="D382" s="155"/>
      <c r="E382" s="156"/>
      <c r="F382" s="156"/>
      <c r="G382" s="157"/>
      <c r="H382" s="157"/>
      <c r="I382" s="158"/>
      <c r="J382" s="158"/>
    </row>
    <row r="383" spans="1:10" ht="14.25" customHeight="1">
      <c r="A383" s="10"/>
      <c r="B383" s="10"/>
      <c r="C383" s="155"/>
      <c r="D383" s="155"/>
      <c r="E383" s="156"/>
      <c r="F383" s="156"/>
      <c r="G383" s="157"/>
      <c r="H383" s="157"/>
      <c r="I383" s="158"/>
      <c r="J383" s="158"/>
    </row>
    <row r="384" spans="1:10" ht="14.25" customHeight="1">
      <c r="A384" s="10"/>
      <c r="B384" s="10"/>
      <c r="C384" s="155"/>
      <c r="D384" s="155"/>
      <c r="E384" s="156"/>
      <c r="F384" s="156"/>
      <c r="G384" s="157"/>
      <c r="H384" s="157"/>
      <c r="I384" s="158"/>
      <c r="J384" s="158"/>
    </row>
    <row r="385" spans="1:10" ht="14.25" customHeight="1">
      <c r="A385" s="10"/>
      <c r="B385" s="10"/>
      <c r="C385" s="155"/>
      <c r="D385" s="155"/>
      <c r="E385" s="156"/>
      <c r="F385" s="156"/>
      <c r="G385" s="157"/>
      <c r="H385" s="157"/>
      <c r="I385" s="158"/>
      <c r="J385" s="158"/>
    </row>
    <row r="386" spans="1:10" ht="14.25" customHeight="1">
      <c r="A386" s="10"/>
      <c r="B386" s="10"/>
      <c r="C386" s="155"/>
      <c r="D386" s="155"/>
      <c r="E386" s="156"/>
      <c r="F386" s="156"/>
      <c r="G386" s="157"/>
      <c r="H386" s="157"/>
      <c r="I386" s="158"/>
      <c r="J386" s="158"/>
    </row>
    <row r="387" spans="1:10" ht="14.25" customHeight="1">
      <c r="A387" s="10"/>
      <c r="B387" s="10"/>
      <c r="C387" s="155"/>
      <c r="D387" s="155"/>
      <c r="E387" s="156"/>
      <c r="F387" s="156"/>
      <c r="G387" s="157"/>
      <c r="H387" s="157"/>
      <c r="I387" s="158"/>
      <c r="J387" s="158"/>
    </row>
    <row r="388" spans="1:10" ht="14.25" customHeight="1">
      <c r="A388" s="10"/>
      <c r="B388" s="10"/>
      <c r="C388" s="155"/>
      <c r="D388" s="155"/>
      <c r="E388" s="156"/>
      <c r="F388" s="156"/>
      <c r="G388" s="157"/>
      <c r="H388" s="157"/>
      <c r="I388" s="158"/>
      <c r="J388" s="158"/>
    </row>
    <row r="389" spans="1:10" ht="14.25" customHeight="1">
      <c r="A389" s="10"/>
      <c r="B389" s="10"/>
      <c r="C389" s="155"/>
      <c r="D389" s="155"/>
      <c r="E389" s="156"/>
      <c r="F389" s="156"/>
      <c r="G389" s="157"/>
      <c r="H389" s="157"/>
      <c r="I389" s="158"/>
      <c r="J389" s="158"/>
    </row>
    <row r="390" spans="1:10" ht="14.25" customHeight="1">
      <c r="A390" s="10"/>
      <c r="B390" s="10"/>
      <c r="C390" s="155"/>
      <c r="D390" s="155"/>
      <c r="E390" s="156"/>
      <c r="F390" s="156"/>
      <c r="G390" s="157"/>
      <c r="H390" s="157"/>
      <c r="I390" s="158"/>
      <c r="J390" s="158"/>
    </row>
    <row r="391" spans="1:10" ht="14.25" customHeight="1">
      <c r="A391" s="10"/>
      <c r="B391" s="10"/>
      <c r="C391" s="155"/>
      <c r="D391" s="155"/>
      <c r="E391" s="156"/>
      <c r="F391" s="156"/>
      <c r="G391" s="157"/>
      <c r="H391" s="157"/>
      <c r="I391" s="158"/>
      <c r="J391" s="158"/>
    </row>
    <row r="392" spans="1:10" ht="14.25" customHeight="1">
      <c r="A392" s="10"/>
      <c r="B392" s="10"/>
      <c r="C392" s="155"/>
      <c r="D392" s="155"/>
      <c r="E392" s="156"/>
      <c r="F392" s="156"/>
      <c r="G392" s="157"/>
      <c r="H392" s="157"/>
      <c r="I392" s="158"/>
      <c r="J392" s="158"/>
    </row>
    <row r="393" spans="1:10" ht="14.25" customHeight="1">
      <c r="A393" s="10"/>
      <c r="B393" s="10"/>
      <c r="C393" s="155"/>
      <c r="D393" s="155"/>
      <c r="E393" s="156"/>
      <c r="F393" s="156"/>
      <c r="G393" s="157"/>
      <c r="H393" s="157"/>
      <c r="I393" s="158"/>
      <c r="J393" s="158"/>
    </row>
    <row r="394" spans="1:10" ht="14.25" customHeight="1">
      <c r="A394" s="10"/>
      <c r="B394" s="10"/>
      <c r="C394" s="155"/>
      <c r="D394" s="155"/>
      <c r="E394" s="156"/>
      <c r="F394" s="156"/>
      <c r="G394" s="157"/>
      <c r="H394" s="157"/>
      <c r="I394" s="158"/>
      <c r="J394" s="158"/>
    </row>
    <row r="395" spans="1:10" ht="14.25" customHeight="1">
      <c r="A395" s="10"/>
      <c r="B395" s="10"/>
      <c r="C395" s="155"/>
      <c r="D395" s="155"/>
      <c r="E395" s="156"/>
      <c r="F395" s="156"/>
      <c r="G395" s="157"/>
      <c r="H395" s="157"/>
      <c r="I395" s="158"/>
      <c r="J395" s="158"/>
    </row>
    <row r="396" spans="1:10" ht="14.25" customHeight="1">
      <c r="A396" s="10"/>
      <c r="B396" s="10"/>
      <c r="C396" s="155"/>
      <c r="D396" s="155"/>
      <c r="E396" s="156"/>
      <c r="F396" s="156"/>
      <c r="G396" s="157"/>
      <c r="H396" s="157"/>
      <c r="I396" s="158"/>
      <c r="J396" s="158"/>
    </row>
    <row r="397" spans="1:10" ht="14.25" customHeight="1">
      <c r="A397" s="10"/>
      <c r="B397" s="10"/>
      <c r="C397" s="155"/>
      <c r="D397" s="155"/>
      <c r="E397" s="156"/>
      <c r="F397" s="156"/>
      <c r="G397" s="157"/>
      <c r="H397" s="157"/>
      <c r="I397" s="158"/>
      <c r="J397" s="158"/>
    </row>
    <row r="398" spans="1:10" ht="14.25" customHeight="1">
      <c r="A398" s="10"/>
      <c r="B398" s="10"/>
      <c r="C398" s="155"/>
      <c r="D398" s="155"/>
      <c r="E398" s="156"/>
      <c r="F398" s="156"/>
      <c r="G398" s="157"/>
      <c r="H398" s="157"/>
      <c r="I398" s="158"/>
      <c r="J398" s="158"/>
    </row>
    <row r="399" spans="1:10" ht="14.25" customHeight="1">
      <c r="A399" s="10"/>
      <c r="B399" s="10"/>
      <c r="C399" s="155"/>
      <c r="D399" s="155"/>
      <c r="E399" s="156"/>
      <c r="F399" s="156"/>
      <c r="G399" s="157"/>
      <c r="H399" s="157"/>
      <c r="I399" s="158"/>
      <c r="J399" s="158"/>
    </row>
    <row r="400" spans="1:10" ht="14.25" customHeight="1">
      <c r="A400" s="10"/>
      <c r="B400" s="10"/>
      <c r="C400" s="155"/>
      <c r="D400" s="155"/>
      <c r="E400" s="156"/>
      <c r="F400" s="156"/>
      <c r="G400" s="157"/>
      <c r="H400" s="157"/>
      <c r="I400" s="158"/>
      <c r="J400" s="158"/>
    </row>
    <row r="401" spans="1:10" ht="14.25" customHeight="1">
      <c r="A401" s="10"/>
      <c r="B401" s="10"/>
      <c r="C401" s="155"/>
      <c r="D401" s="155"/>
      <c r="E401" s="156"/>
      <c r="F401" s="156"/>
      <c r="G401" s="157"/>
      <c r="H401" s="157"/>
      <c r="I401" s="158"/>
      <c r="J401" s="158"/>
    </row>
    <row r="402" spans="1:10" ht="14.25" customHeight="1">
      <c r="A402" s="10"/>
      <c r="B402" s="10"/>
      <c r="C402" s="155"/>
      <c r="D402" s="155"/>
      <c r="E402" s="156"/>
      <c r="F402" s="156"/>
      <c r="G402" s="157"/>
      <c r="H402" s="157"/>
      <c r="I402" s="158"/>
      <c r="J402" s="158"/>
    </row>
    <row r="403" spans="1:10" ht="14.25" customHeight="1">
      <c r="A403" s="10"/>
      <c r="B403" s="10"/>
      <c r="C403" s="155"/>
      <c r="D403" s="155"/>
      <c r="E403" s="156"/>
      <c r="F403" s="156"/>
      <c r="G403" s="157"/>
      <c r="H403" s="157"/>
      <c r="I403" s="158"/>
      <c r="J403" s="158"/>
    </row>
    <row r="404" spans="1:10" ht="14.25" customHeight="1">
      <c r="A404" s="10"/>
      <c r="B404" s="10"/>
      <c r="C404" s="155"/>
      <c r="D404" s="155"/>
      <c r="E404" s="156"/>
      <c r="F404" s="156"/>
      <c r="G404" s="157"/>
      <c r="H404" s="157"/>
      <c r="I404" s="158"/>
      <c r="J404" s="158"/>
    </row>
    <row r="405" spans="1:10" ht="14.25" customHeight="1">
      <c r="A405" s="10"/>
      <c r="B405" s="10"/>
      <c r="C405" s="155"/>
      <c r="D405" s="155"/>
      <c r="E405" s="156"/>
      <c r="F405" s="156"/>
      <c r="G405" s="157"/>
      <c r="H405" s="157"/>
      <c r="I405" s="158"/>
      <c r="J405" s="158"/>
    </row>
    <row r="406" spans="1:10" ht="14.25" customHeight="1">
      <c r="A406" s="10"/>
      <c r="B406" s="10"/>
      <c r="C406" s="155"/>
      <c r="D406" s="155"/>
      <c r="E406" s="156"/>
      <c r="F406" s="156"/>
      <c r="G406" s="157"/>
      <c r="H406" s="157"/>
      <c r="I406" s="158"/>
      <c r="J406" s="158"/>
    </row>
    <row r="407" spans="1:10" ht="14.25" customHeight="1">
      <c r="A407" s="10"/>
      <c r="B407" s="10"/>
      <c r="C407" s="155"/>
      <c r="D407" s="155"/>
      <c r="E407" s="156"/>
      <c r="F407" s="156"/>
      <c r="G407" s="157"/>
      <c r="H407" s="157"/>
      <c r="I407" s="158"/>
      <c r="J407" s="158"/>
    </row>
    <row r="408" spans="1:10" ht="14.25" customHeight="1">
      <c r="A408" s="10"/>
      <c r="B408" s="10"/>
      <c r="C408" s="155"/>
      <c r="D408" s="155"/>
      <c r="E408" s="156"/>
      <c r="F408" s="156"/>
      <c r="G408" s="157"/>
      <c r="H408" s="157"/>
      <c r="I408" s="158"/>
      <c r="J408" s="158"/>
    </row>
    <row r="409" spans="1:10" ht="14.25" customHeight="1">
      <c r="A409" s="10"/>
      <c r="B409" s="10"/>
      <c r="C409" s="155"/>
      <c r="D409" s="155"/>
      <c r="E409" s="156"/>
      <c r="F409" s="156"/>
      <c r="G409" s="157"/>
      <c r="H409" s="157"/>
      <c r="I409" s="158"/>
      <c r="J409" s="158"/>
    </row>
    <row r="410" spans="1:10" ht="14.25" customHeight="1">
      <c r="A410" s="10"/>
      <c r="B410" s="10"/>
      <c r="C410" s="155"/>
      <c r="D410" s="155"/>
      <c r="E410" s="156"/>
      <c r="F410" s="156"/>
      <c r="G410" s="157"/>
      <c r="H410" s="157"/>
      <c r="I410" s="158"/>
      <c r="J410" s="158"/>
    </row>
    <row r="411" spans="1:10" ht="14.25" customHeight="1">
      <c r="A411" s="10"/>
      <c r="B411" s="10"/>
      <c r="C411" s="155"/>
      <c r="D411" s="155"/>
      <c r="E411" s="156"/>
      <c r="F411" s="156"/>
      <c r="G411" s="157"/>
      <c r="H411" s="157"/>
      <c r="I411" s="158"/>
      <c r="J411" s="158"/>
    </row>
    <row r="412" spans="1:10" ht="14.25" customHeight="1">
      <c r="A412" s="10"/>
      <c r="B412" s="10"/>
      <c r="C412" s="155"/>
      <c r="D412" s="155"/>
      <c r="E412" s="156"/>
      <c r="F412" s="156"/>
      <c r="G412" s="157"/>
      <c r="H412" s="157"/>
      <c r="I412" s="158"/>
      <c r="J412" s="158"/>
    </row>
    <row r="413" spans="1:10" ht="14.25" customHeight="1">
      <c r="A413" s="10"/>
      <c r="B413" s="10"/>
      <c r="C413" s="155"/>
      <c r="D413" s="155"/>
      <c r="E413" s="156"/>
      <c r="F413" s="156"/>
      <c r="G413" s="157"/>
      <c r="H413" s="157"/>
      <c r="I413" s="158"/>
      <c r="J413" s="158"/>
    </row>
    <row r="414" spans="1:10" ht="14.25" customHeight="1">
      <c r="A414" s="10"/>
      <c r="B414" s="10"/>
      <c r="C414" s="155"/>
      <c r="D414" s="155"/>
      <c r="E414" s="156"/>
      <c r="F414" s="156"/>
      <c r="G414" s="157"/>
      <c r="H414" s="157"/>
      <c r="I414" s="158"/>
      <c r="J414" s="158"/>
    </row>
    <row r="415" spans="1:10" ht="14.25" customHeight="1">
      <c r="A415" s="10"/>
      <c r="B415" s="10"/>
      <c r="C415" s="155"/>
      <c r="D415" s="155"/>
      <c r="E415" s="156"/>
      <c r="F415" s="156"/>
      <c r="G415" s="157"/>
      <c r="H415" s="157"/>
      <c r="I415" s="158"/>
      <c r="J415" s="158"/>
    </row>
    <row r="416" spans="1:10" ht="14.25" customHeight="1">
      <c r="A416" s="10"/>
      <c r="B416" s="10"/>
      <c r="C416" s="155"/>
      <c r="D416" s="155"/>
      <c r="E416" s="156"/>
      <c r="F416" s="156"/>
      <c r="G416" s="157"/>
      <c r="H416" s="157"/>
      <c r="I416" s="158"/>
      <c r="J416" s="158"/>
    </row>
    <row r="417" spans="1:10" ht="14.25" customHeight="1">
      <c r="A417" s="10"/>
      <c r="B417" s="10"/>
      <c r="C417" s="155"/>
      <c r="D417" s="155"/>
      <c r="E417" s="156"/>
      <c r="F417" s="156"/>
      <c r="G417" s="157"/>
      <c r="H417" s="157"/>
      <c r="I417" s="158"/>
      <c r="J417" s="158"/>
    </row>
    <row r="418" spans="1:10" ht="14.25" customHeight="1">
      <c r="A418" s="10"/>
      <c r="B418" s="10"/>
      <c r="C418" s="155"/>
      <c r="D418" s="155"/>
      <c r="E418" s="156"/>
      <c r="F418" s="156"/>
      <c r="G418" s="157"/>
      <c r="H418" s="157"/>
      <c r="I418" s="158"/>
      <c r="J418" s="158"/>
    </row>
    <row r="419" spans="1:10" ht="14.25" customHeight="1">
      <c r="A419" s="10"/>
      <c r="B419" s="10"/>
      <c r="C419" s="155"/>
      <c r="D419" s="155"/>
      <c r="E419" s="156"/>
      <c r="F419" s="156"/>
      <c r="G419" s="157"/>
      <c r="H419" s="157"/>
      <c r="I419" s="158"/>
      <c r="J419" s="158"/>
    </row>
    <row r="420" spans="1:10" ht="14.25" customHeight="1">
      <c r="A420" s="10"/>
      <c r="B420" s="10"/>
      <c r="C420" s="155"/>
      <c r="D420" s="155"/>
      <c r="E420" s="156"/>
      <c r="F420" s="156"/>
      <c r="G420" s="157"/>
      <c r="H420" s="157"/>
      <c r="I420" s="158"/>
      <c r="J420" s="158"/>
    </row>
    <row r="421" spans="1:10" ht="14.25" customHeight="1">
      <c r="A421" s="10"/>
      <c r="B421" s="10"/>
      <c r="C421" s="155"/>
      <c r="D421" s="155"/>
      <c r="E421" s="156"/>
      <c r="F421" s="156"/>
      <c r="G421" s="157"/>
      <c r="H421" s="157"/>
      <c r="I421" s="158"/>
      <c r="J421" s="158"/>
    </row>
    <row r="422" spans="1:10" ht="14.25" customHeight="1">
      <c r="A422" s="10"/>
      <c r="B422" s="10"/>
      <c r="C422" s="155"/>
      <c r="D422" s="155"/>
      <c r="E422" s="156"/>
      <c r="F422" s="156"/>
      <c r="G422" s="157"/>
      <c r="H422" s="157"/>
      <c r="I422" s="158"/>
      <c r="J422" s="158"/>
    </row>
    <row r="423" spans="1:10" ht="14.25" customHeight="1">
      <c r="A423" s="10"/>
      <c r="B423" s="10"/>
      <c r="C423" s="155"/>
      <c r="D423" s="155"/>
      <c r="E423" s="156"/>
      <c r="F423" s="156"/>
      <c r="G423" s="157"/>
      <c r="H423" s="157"/>
      <c r="I423" s="158"/>
      <c r="J423" s="158"/>
    </row>
    <row r="424" spans="1:10" ht="14.25" customHeight="1">
      <c r="A424" s="10"/>
      <c r="B424" s="10"/>
      <c r="C424" s="155"/>
      <c r="D424" s="155"/>
      <c r="E424" s="156"/>
      <c r="F424" s="156"/>
      <c r="G424" s="157"/>
      <c r="H424" s="157"/>
      <c r="I424" s="158"/>
      <c r="J424" s="158"/>
    </row>
    <row r="425" spans="1:10" ht="14.25" customHeight="1">
      <c r="A425" s="10"/>
      <c r="B425" s="10"/>
      <c r="C425" s="155"/>
      <c r="D425" s="155"/>
      <c r="E425" s="156"/>
      <c r="F425" s="156"/>
      <c r="G425" s="157"/>
      <c r="H425" s="157"/>
      <c r="I425" s="158"/>
      <c r="J425" s="158"/>
    </row>
    <row r="426" spans="1:10" ht="14.25" customHeight="1">
      <c r="A426" s="10"/>
      <c r="B426" s="10"/>
      <c r="C426" s="155"/>
      <c r="D426" s="155"/>
      <c r="E426" s="156"/>
      <c r="F426" s="156"/>
      <c r="G426" s="157"/>
      <c r="H426" s="157"/>
      <c r="I426" s="158"/>
      <c r="J426" s="158"/>
    </row>
    <row r="427" spans="1:10" ht="14.25" customHeight="1">
      <c r="A427" s="10"/>
      <c r="B427" s="10"/>
      <c r="C427" s="155"/>
      <c r="D427" s="155"/>
      <c r="E427" s="156"/>
      <c r="F427" s="156"/>
      <c r="G427" s="157"/>
      <c r="H427" s="157"/>
      <c r="I427" s="158"/>
      <c r="J427" s="158"/>
    </row>
    <row r="428" spans="1:10" ht="14.25" customHeight="1">
      <c r="A428" s="10"/>
      <c r="B428" s="10"/>
      <c r="C428" s="155"/>
      <c r="D428" s="155"/>
      <c r="E428" s="156"/>
      <c r="F428" s="156"/>
      <c r="G428" s="157"/>
      <c r="H428" s="157"/>
      <c r="I428" s="158"/>
      <c r="J428" s="158"/>
    </row>
    <row r="429" spans="1:10" ht="14.25" customHeight="1">
      <c r="A429" s="10"/>
      <c r="B429" s="10"/>
      <c r="C429" s="155"/>
      <c r="D429" s="155"/>
      <c r="E429" s="156"/>
      <c r="F429" s="156"/>
      <c r="G429" s="157"/>
      <c r="H429" s="157"/>
      <c r="I429" s="158"/>
      <c r="J429" s="158"/>
    </row>
    <row r="430" spans="1:10" ht="14.25" customHeight="1">
      <c r="A430" s="10"/>
      <c r="B430" s="10"/>
      <c r="C430" s="155"/>
      <c r="D430" s="155"/>
      <c r="E430" s="156"/>
      <c r="F430" s="156"/>
      <c r="G430" s="157"/>
      <c r="H430" s="157"/>
      <c r="I430" s="158"/>
      <c r="J430" s="158"/>
    </row>
    <row r="431" spans="1:10" ht="14.25" customHeight="1">
      <c r="A431" s="10"/>
      <c r="B431" s="10"/>
      <c r="C431" s="155"/>
      <c r="D431" s="155"/>
      <c r="E431" s="156"/>
      <c r="F431" s="156"/>
      <c r="G431" s="157"/>
      <c r="H431" s="157"/>
      <c r="I431" s="158"/>
      <c r="J431" s="158"/>
    </row>
    <row r="432" spans="1:10" ht="14.25" customHeight="1">
      <c r="A432" s="10"/>
      <c r="B432" s="10"/>
      <c r="C432" s="155"/>
      <c r="D432" s="155"/>
      <c r="E432" s="156"/>
      <c r="F432" s="156"/>
      <c r="G432" s="157"/>
      <c r="H432" s="157"/>
      <c r="I432" s="158"/>
      <c r="J432" s="158"/>
    </row>
    <row r="433" spans="1:10" ht="14.25" customHeight="1">
      <c r="A433" s="10"/>
      <c r="B433" s="10"/>
      <c r="C433" s="155"/>
      <c r="D433" s="155"/>
      <c r="E433" s="156"/>
      <c r="F433" s="156"/>
      <c r="G433" s="157"/>
      <c r="H433" s="157"/>
      <c r="I433" s="158"/>
      <c r="J433" s="158"/>
    </row>
    <row r="434" spans="1:10" ht="14.25" customHeight="1">
      <c r="A434" s="10"/>
      <c r="B434" s="10"/>
      <c r="C434" s="155"/>
      <c r="D434" s="155"/>
      <c r="E434" s="156"/>
      <c r="F434" s="156"/>
      <c r="G434" s="157"/>
      <c r="H434" s="157"/>
      <c r="I434" s="158"/>
      <c r="J434" s="158"/>
    </row>
    <row r="435" spans="1:10" ht="14.25" customHeight="1">
      <c r="A435" s="10"/>
      <c r="B435" s="10"/>
      <c r="C435" s="155"/>
      <c r="D435" s="155"/>
      <c r="E435" s="156"/>
      <c r="F435" s="156"/>
      <c r="G435" s="157"/>
      <c r="H435" s="157"/>
      <c r="I435" s="158"/>
      <c r="J435" s="158"/>
    </row>
    <row r="436" spans="1:10" ht="14.25" customHeight="1">
      <c r="A436" s="10"/>
      <c r="B436" s="10"/>
      <c r="C436" s="155"/>
      <c r="D436" s="155"/>
      <c r="E436" s="156"/>
      <c r="F436" s="156"/>
      <c r="G436" s="157"/>
      <c r="H436" s="157"/>
      <c r="I436" s="158"/>
      <c r="J436" s="158"/>
    </row>
    <row r="437" spans="1:10" ht="14.25" customHeight="1">
      <c r="A437" s="10"/>
      <c r="B437" s="10"/>
      <c r="C437" s="155"/>
      <c r="D437" s="155"/>
      <c r="E437" s="156"/>
      <c r="F437" s="156"/>
      <c r="G437" s="157"/>
      <c r="H437" s="157"/>
      <c r="I437" s="158"/>
      <c r="J437" s="158"/>
    </row>
    <row r="438" spans="1:10" ht="14.25" customHeight="1">
      <c r="A438" s="10"/>
      <c r="B438" s="10"/>
      <c r="C438" s="155"/>
      <c r="D438" s="155"/>
      <c r="E438" s="156"/>
      <c r="F438" s="156"/>
      <c r="G438" s="157"/>
      <c r="H438" s="157"/>
      <c r="I438" s="158"/>
      <c r="J438" s="158"/>
    </row>
    <row r="439" spans="1:10" ht="14.25" customHeight="1">
      <c r="A439" s="10"/>
      <c r="B439" s="10"/>
      <c r="C439" s="155"/>
      <c r="D439" s="155"/>
      <c r="E439" s="156"/>
      <c r="F439" s="156"/>
      <c r="G439" s="157"/>
      <c r="H439" s="157"/>
      <c r="I439" s="158"/>
      <c r="J439" s="158"/>
    </row>
    <row r="440" spans="1:10" ht="14.25" customHeight="1">
      <c r="A440" s="10"/>
      <c r="B440" s="10"/>
      <c r="C440" s="155"/>
      <c r="D440" s="155"/>
      <c r="E440" s="156"/>
      <c r="F440" s="156"/>
      <c r="G440" s="157"/>
      <c r="H440" s="157"/>
      <c r="I440" s="158"/>
      <c r="J440" s="158"/>
    </row>
    <row r="441" spans="1:10" ht="14.25" customHeight="1">
      <c r="A441" s="10"/>
      <c r="B441" s="10"/>
      <c r="C441" s="155"/>
      <c r="D441" s="155"/>
      <c r="E441" s="156"/>
      <c r="F441" s="156"/>
      <c r="G441" s="157"/>
      <c r="H441" s="157"/>
      <c r="I441" s="158"/>
      <c r="J441" s="158"/>
    </row>
    <row r="442" spans="1:10" ht="14.25" customHeight="1">
      <c r="A442" s="10"/>
      <c r="B442" s="10"/>
      <c r="C442" s="155"/>
      <c r="D442" s="155"/>
      <c r="E442" s="156"/>
      <c r="F442" s="156"/>
      <c r="G442" s="157"/>
      <c r="H442" s="157"/>
      <c r="I442" s="158"/>
      <c r="J442" s="158"/>
    </row>
    <row r="443" spans="1:10" ht="14.25" customHeight="1">
      <c r="A443" s="10"/>
      <c r="B443" s="10"/>
      <c r="C443" s="155"/>
      <c r="D443" s="155"/>
      <c r="E443" s="156"/>
      <c r="F443" s="156"/>
      <c r="G443" s="157"/>
      <c r="H443" s="157"/>
      <c r="I443" s="158"/>
      <c r="J443" s="158"/>
    </row>
    <row r="444" spans="1:10" ht="14.25" customHeight="1">
      <c r="A444" s="10"/>
      <c r="B444" s="10"/>
      <c r="C444" s="155"/>
      <c r="D444" s="155"/>
      <c r="E444" s="156"/>
      <c r="F444" s="156"/>
      <c r="G444" s="157"/>
      <c r="H444" s="157"/>
      <c r="I444" s="158"/>
      <c r="J444" s="158"/>
    </row>
    <row r="445" spans="1:10" ht="14.25" customHeight="1">
      <c r="A445" s="10"/>
      <c r="B445" s="10"/>
      <c r="C445" s="155"/>
      <c r="D445" s="155"/>
      <c r="E445" s="156"/>
      <c r="F445" s="156"/>
      <c r="G445" s="157"/>
      <c r="H445" s="157"/>
      <c r="I445" s="158"/>
      <c r="J445" s="158"/>
    </row>
    <row r="446" spans="1:10" ht="14.25" customHeight="1">
      <c r="A446" s="10"/>
      <c r="B446" s="10"/>
      <c r="C446" s="155"/>
      <c r="D446" s="155"/>
      <c r="E446" s="156"/>
      <c r="F446" s="156"/>
      <c r="G446" s="157"/>
      <c r="H446" s="157"/>
      <c r="I446" s="158"/>
      <c r="J446" s="158"/>
    </row>
    <row r="447" spans="1:10" ht="14.25" customHeight="1">
      <c r="A447" s="10"/>
      <c r="B447" s="10"/>
      <c r="C447" s="155"/>
      <c r="D447" s="155"/>
      <c r="E447" s="156"/>
      <c r="F447" s="156"/>
      <c r="G447" s="157"/>
      <c r="H447" s="157"/>
      <c r="I447" s="158"/>
      <c r="J447" s="158"/>
    </row>
    <row r="448" spans="1:10" ht="14.25" customHeight="1">
      <c r="A448" s="10"/>
      <c r="B448" s="10"/>
      <c r="C448" s="155"/>
      <c r="D448" s="155"/>
      <c r="E448" s="156"/>
      <c r="F448" s="156"/>
      <c r="G448" s="157"/>
      <c r="H448" s="157"/>
      <c r="I448" s="158"/>
      <c r="J448" s="158"/>
    </row>
    <row r="449" spans="1:10" ht="14.25" customHeight="1">
      <c r="A449" s="10"/>
      <c r="B449" s="10"/>
      <c r="C449" s="155"/>
      <c r="D449" s="155"/>
      <c r="E449" s="156"/>
      <c r="F449" s="156"/>
      <c r="G449" s="157"/>
      <c r="H449" s="157"/>
      <c r="I449" s="158"/>
      <c r="J449" s="158"/>
    </row>
    <row r="450" spans="1:10" ht="14.25" customHeight="1">
      <c r="A450" s="10"/>
      <c r="B450" s="10"/>
      <c r="C450" s="155"/>
      <c r="D450" s="155"/>
      <c r="E450" s="156"/>
      <c r="F450" s="156"/>
      <c r="G450" s="157"/>
      <c r="H450" s="157"/>
      <c r="I450" s="158"/>
      <c r="J450" s="158"/>
    </row>
    <row r="451" spans="1:10" ht="14.25" customHeight="1">
      <c r="A451" s="10"/>
      <c r="B451" s="10"/>
      <c r="C451" s="155"/>
      <c r="D451" s="155"/>
      <c r="E451" s="156"/>
      <c r="F451" s="156"/>
      <c r="G451" s="157"/>
      <c r="H451" s="157"/>
      <c r="I451" s="158"/>
      <c r="J451" s="158"/>
    </row>
    <row r="452" spans="1:10" ht="14.25" customHeight="1">
      <c r="A452" s="10"/>
      <c r="B452" s="10"/>
      <c r="C452" s="155"/>
      <c r="D452" s="155"/>
      <c r="E452" s="156"/>
      <c r="F452" s="156"/>
      <c r="G452" s="157"/>
      <c r="H452" s="157"/>
      <c r="I452" s="158"/>
      <c r="J452" s="158"/>
    </row>
    <row r="453" spans="1:10" ht="14.25" customHeight="1">
      <c r="A453" s="10"/>
      <c r="B453" s="10"/>
      <c r="C453" s="155"/>
      <c r="D453" s="155"/>
      <c r="E453" s="156"/>
      <c r="F453" s="156"/>
      <c r="G453" s="157"/>
      <c r="H453" s="157"/>
      <c r="I453" s="158"/>
      <c r="J453" s="158"/>
    </row>
    <row r="454" spans="1:10" ht="14.25" customHeight="1">
      <c r="A454" s="10"/>
      <c r="B454" s="10"/>
      <c r="C454" s="155"/>
      <c r="D454" s="155"/>
      <c r="E454" s="156"/>
      <c r="F454" s="156"/>
      <c r="G454" s="157"/>
      <c r="H454" s="157"/>
      <c r="I454" s="158"/>
      <c r="J454" s="158"/>
    </row>
    <row r="455" spans="1:10" ht="14.25" customHeight="1">
      <c r="A455" s="10"/>
      <c r="B455" s="10"/>
      <c r="C455" s="155"/>
      <c r="D455" s="155"/>
      <c r="E455" s="156"/>
      <c r="F455" s="156"/>
      <c r="G455" s="157"/>
      <c r="H455" s="157"/>
      <c r="I455" s="158"/>
      <c r="J455" s="158"/>
    </row>
    <row r="456" spans="1:10" ht="14.25" customHeight="1">
      <c r="A456" s="10"/>
      <c r="B456" s="10"/>
      <c r="C456" s="155"/>
      <c r="D456" s="155"/>
      <c r="E456" s="156"/>
      <c r="F456" s="156"/>
      <c r="G456" s="157"/>
      <c r="H456" s="157"/>
      <c r="I456" s="158"/>
      <c r="J456" s="158"/>
    </row>
    <row r="457" spans="1:10" ht="14.25" customHeight="1">
      <c r="A457" s="10"/>
      <c r="B457" s="10"/>
      <c r="C457" s="155"/>
      <c r="D457" s="155"/>
      <c r="E457" s="156"/>
      <c r="F457" s="156"/>
      <c r="G457" s="157"/>
      <c r="H457" s="157"/>
      <c r="I457" s="158"/>
      <c r="J457" s="158"/>
    </row>
    <row r="458" spans="1:10" ht="14.25" customHeight="1">
      <c r="A458" s="10"/>
      <c r="B458" s="10"/>
      <c r="C458" s="155"/>
      <c r="D458" s="155"/>
      <c r="E458" s="156"/>
      <c r="F458" s="156"/>
      <c r="G458" s="157"/>
      <c r="H458" s="157"/>
      <c r="I458" s="158"/>
      <c r="J458" s="158"/>
    </row>
    <row r="459" spans="1:10" ht="14.25" customHeight="1">
      <c r="A459" s="10"/>
      <c r="B459" s="10"/>
      <c r="C459" s="155"/>
      <c r="D459" s="155"/>
      <c r="E459" s="156"/>
      <c r="F459" s="156"/>
      <c r="G459" s="157"/>
      <c r="H459" s="157"/>
      <c r="I459" s="158"/>
      <c r="J459" s="158"/>
    </row>
    <row r="460" spans="1:10" ht="14.25" customHeight="1">
      <c r="A460" s="10"/>
      <c r="B460" s="10"/>
      <c r="C460" s="155"/>
      <c r="D460" s="155"/>
      <c r="E460" s="156"/>
      <c r="F460" s="156"/>
      <c r="G460" s="157"/>
      <c r="H460" s="157"/>
      <c r="I460" s="158"/>
      <c r="J460" s="158"/>
    </row>
    <row r="461" spans="1:10" ht="14.25" customHeight="1">
      <c r="A461" s="10"/>
      <c r="B461" s="10"/>
      <c r="C461" s="155"/>
      <c r="D461" s="155"/>
      <c r="E461" s="156"/>
      <c r="F461" s="156"/>
      <c r="G461" s="157"/>
      <c r="H461" s="157"/>
      <c r="I461" s="158"/>
      <c r="J461" s="158"/>
    </row>
    <row r="462" spans="1:10" ht="14.25" customHeight="1">
      <c r="A462" s="10"/>
      <c r="B462" s="10"/>
      <c r="C462" s="155"/>
      <c r="D462" s="155"/>
      <c r="E462" s="156"/>
      <c r="F462" s="156"/>
      <c r="G462" s="157"/>
      <c r="H462" s="157"/>
      <c r="I462" s="158"/>
      <c r="J462" s="158"/>
    </row>
    <row r="463" spans="1:10" ht="14.25" customHeight="1">
      <c r="A463" s="10"/>
      <c r="B463" s="10"/>
      <c r="C463" s="155"/>
      <c r="D463" s="155"/>
      <c r="E463" s="156"/>
      <c r="F463" s="156"/>
      <c r="G463" s="157"/>
      <c r="H463" s="157"/>
      <c r="I463" s="158"/>
      <c r="J463" s="158"/>
    </row>
    <row r="464" spans="1:10" ht="14.25" customHeight="1">
      <c r="A464" s="10"/>
      <c r="B464" s="10"/>
      <c r="C464" s="155"/>
      <c r="D464" s="155"/>
      <c r="E464" s="156"/>
      <c r="F464" s="156"/>
      <c r="G464" s="157"/>
      <c r="H464" s="157"/>
      <c r="I464" s="158"/>
      <c r="J464" s="158"/>
    </row>
    <row r="465" spans="1:10" ht="14.25" customHeight="1">
      <c r="A465" s="10"/>
      <c r="B465" s="10"/>
      <c r="C465" s="155"/>
      <c r="D465" s="155"/>
      <c r="E465" s="156"/>
      <c r="F465" s="156"/>
      <c r="G465" s="157"/>
      <c r="H465" s="157"/>
      <c r="I465" s="158"/>
      <c r="J465" s="158"/>
    </row>
    <row r="466" spans="1:10" ht="14.25" customHeight="1">
      <c r="A466" s="10"/>
      <c r="B466" s="10"/>
      <c r="C466" s="155"/>
      <c r="D466" s="155"/>
      <c r="E466" s="156"/>
      <c r="F466" s="156"/>
      <c r="G466" s="157"/>
      <c r="H466" s="157"/>
      <c r="I466" s="158"/>
      <c r="J466" s="158"/>
    </row>
    <row r="467" spans="1:10" ht="14.25" customHeight="1">
      <c r="A467" s="10"/>
      <c r="B467" s="10"/>
      <c r="C467" s="155"/>
      <c r="D467" s="155"/>
      <c r="E467" s="156"/>
      <c r="F467" s="156"/>
      <c r="G467" s="157"/>
      <c r="H467" s="157"/>
      <c r="I467" s="158"/>
      <c r="J467" s="158"/>
    </row>
    <row r="468" spans="1:10" ht="14.25" customHeight="1">
      <c r="A468" s="10"/>
      <c r="B468" s="10"/>
      <c r="C468" s="155"/>
      <c r="D468" s="155"/>
      <c r="E468" s="156"/>
      <c r="F468" s="156"/>
      <c r="G468" s="157"/>
      <c r="H468" s="157"/>
      <c r="I468" s="158"/>
      <c r="J468" s="158"/>
    </row>
    <row r="469" spans="1:10" ht="14.25" customHeight="1">
      <c r="A469" s="10"/>
      <c r="B469" s="10"/>
      <c r="C469" s="155"/>
      <c r="D469" s="155"/>
      <c r="E469" s="156"/>
      <c r="F469" s="156"/>
      <c r="G469" s="157"/>
      <c r="H469" s="157"/>
      <c r="I469" s="158"/>
      <c r="J469" s="158"/>
    </row>
    <row r="470" spans="1:10" ht="14.25" customHeight="1">
      <c r="A470" s="10"/>
      <c r="B470" s="10"/>
      <c r="C470" s="155"/>
      <c r="D470" s="155"/>
      <c r="E470" s="156"/>
      <c r="F470" s="156"/>
      <c r="G470" s="157"/>
      <c r="H470" s="157"/>
      <c r="I470" s="158"/>
      <c r="J470" s="158"/>
    </row>
    <row r="471" spans="1:10" ht="14.25" customHeight="1">
      <c r="A471" s="10"/>
      <c r="B471" s="10"/>
      <c r="C471" s="155"/>
      <c r="D471" s="155"/>
      <c r="E471" s="156"/>
      <c r="F471" s="156"/>
      <c r="G471" s="157"/>
      <c r="H471" s="157"/>
      <c r="I471" s="158"/>
      <c r="J471" s="158"/>
    </row>
    <row r="472" spans="1:10" ht="14.25" customHeight="1">
      <c r="A472" s="10"/>
      <c r="B472" s="10"/>
      <c r="C472" s="155"/>
      <c r="D472" s="155"/>
      <c r="E472" s="156"/>
      <c r="F472" s="156"/>
      <c r="G472" s="157"/>
      <c r="H472" s="157"/>
      <c r="I472" s="158"/>
      <c r="J472" s="158"/>
    </row>
    <row r="473" spans="1:10" ht="14.25" customHeight="1">
      <c r="A473" s="10"/>
      <c r="B473" s="10"/>
      <c r="C473" s="155"/>
      <c r="D473" s="155"/>
      <c r="E473" s="156"/>
      <c r="F473" s="156"/>
      <c r="G473" s="157"/>
      <c r="H473" s="157"/>
      <c r="I473" s="158"/>
      <c r="J473" s="158"/>
    </row>
    <row r="474" spans="1:10" ht="14.25" customHeight="1">
      <c r="A474" s="10"/>
      <c r="B474" s="10"/>
      <c r="C474" s="155"/>
      <c r="D474" s="155"/>
      <c r="E474" s="156"/>
      <c r="F474" s="156"/>
      <c r="G474" s="157"/>
      <c r="H474" s="157"/>
      <c r="I474" s="158"/>
      <c r="J474" s="158"/>
    </row>
    <row r="475" spans="1:10" ht="14.25" customHeight="1">
      <c r="A475" s="10"/>
      <c r="B475" s="10"/>
      <c r="C475" s="155"/>
      <c r="D475" s="155"/>
      <c r="E475" s="156"/>
      <c r="F475" s="156"/>
      <c r="G475" s="157"/>
      <c r="H475" s="157"/>
      <c r="I475" s="158"/>
      <c r="J475" s="158"/>
    </row>
    <row r="476" spans="1:10" ht="14.25" customHeight="1">
      <c r="A476" s="10"/>
      <c r="B476" s="10"/>
      <c r="C476" s="155"/>
      <c r="D476" s="155"/>
      <c r="E476" s="156"/>
      <c r="F476" s="156"/>
      <c r="G476" s="157"/>
      <c r="H476" s="157"/>
      <c r="I476" s="158"/>
      <c r="J476" s="158"/>
    </row>
    <row r="477" spans="1:10" ht="14.25" customHeight="1">
      <c r="A477" s="10"/>
      <c r="B477" s="10"/>
      <c r="C477" s="155"/>
      <c r="D477" s="155"/>
      <c r="E477" s="156"/>
      <c r="F477" s="156"/>
      <c r="G477" s="157"/>
      <c r="H477" s="157"/>
      <c r="I477" s="158"/>
      <c r="J477" s="158"/>
    </row>
    <row r="478" spans="1:10" ht="14.25" customHeight="1">
      <c r="A478" s="10"/>
      <c r="B478" s="10"/>
      <c r="C478" s="155"/>
      <c r="D478" s="155"/>
      <c r="E478" s="156"/>
      <c r="F478" s="156"/>
      <c r="G478" s="157"/>
      <c r="H478" s="157"/>
      <c r="I478" s="158"/>
      <c r="J478" s="158"/>
    </row>
    <row r="479" spans="1:10" ht="14.25" customHeight="1">
      <c r="A479" s="10"/>
      <c r="B479" s="10"/>
      <c r="C479" s="155"/>
      <c r="D479" s="155"/>
      <c r="E479" s="156"/>
      <c r="F479" s="156"/>
      <c r="G479" s="157"/>
      <c r="H479" s="157"/>
      <c r="I479" s="158"/>
      <c r="J479" s="158"/>
    </row>
    <row r="480" spans="1:10" ht="14.25" customHeight="1">
      <c r="A480" s="10"/>
      <c r="B480" s="10"/>
      <c r="C480" s="155"/>
      <c r="D480" s="155"/>
      <c r="E480" s="156"/>
      <c r="F480" s="156"/>
      <c r="G480" s="157"/>
      <c r="H480" s="157"/>
      <c r="I480" s="158"/>
      <c r="J480" s="158"/>
    </row>
    <row r="481" spans="1:10" ht="14.25" customHeight="1">
      <c r="A481" s="10"/>
      <c r="B481" s="10"/>
      <c r="C481" s="155"/>
      <c r="D481" s="155"/>
      <c r="E481" s="156"/>
      <c r="F481" s="156"/>
      <c r="G481" s="157"/>
      <c r="H481" s="157"/>
      <c r="I481" s="158"/>
      <c r="J481" s="158"/>
    </row>
    <row r="482" spans="1:10" ht="14.25" customHeight="1">
      <c r="A482" s="10"/>
      <c r="B482" s="10"/>
      <c r="C482" s="155"/>
      <c r="D482" s="155"/>
      <c r="E482" s="156"/>
      <c r="F482" s="156"/>
      <c r="G482" s="157"/>
      <c r="H482" s="157"/>
      <c r="I482" s="158"/>
      <c r="J482" s="158"/>
    </row>
    <row r="483" spans="1:10" ht="14.25" customHeight="1">
      <c r="A483" s="10"/>
      <c r="B483" s="10"/>
      <c r="C483" s="155"/>
      <c r="D483" s="155"/>
      <c r="E483" s="156"/>
      <c r="F483" s="156"/>
      <c r="G483" s="157"/>
      <c r="H483" s="157"/>
      <c r="I483" s="158"/>
      <c r="J483" s="158"/>
    </row>
    <row r="484" spans="1:10" ht="14.25" customHeight="1">
      <c r="A484" s="10"/>
      <c r="B484" s="10"/>
      <c r="C484" s="155"/>
      <c r="D484" s="155"/>
      <c r="E484" s="156"/>
      <c r="F484" s="156"/>
      <c r="G484" s="157"/>
      <c r="H484" s="157"/>
      <c r="I484" s="158"/>
      <c r="J484" s="158"/>
    </row>
    <row r="485" spans="1:10" ht="14.25" customHeight="1">
      <c r="A485" s="10"/>
      <c r="B485" s="10"/>
      <c r="C485" s="155"/>
      <c r="D485" s="155"/>
      <c r="E485" s="156"/>
      <c r="F485" s="156"/>
      <c r="G485" s="157"/>
      <c r="H485" s="157"/>
      <c r="I485" s="158"/>
      <c r="J485" s="158"/>
    </row>
    <row r="486" spans="1:10" ht="14.25" customHeight="1">
      <c r="A486" s="10"/>
      <c r="B486" s="10"/>
      <c r="C486" s="155"/>
      <c r="D486" s="155"/>
      <c r="E486" s="156"/>
      <c r="F486" s="156"/>
      <c r="G486" s="157"/>
      <c r="H486" s="157"/>
      <c r="I486" s="158"/>
      <c r="J486" s="158"/>
    </row>
    <row r="487" spans="1:10" ht="14.25" customHeight="1">
      <c r="A487" s="10"/>
      <c r="B487" s="10"/>
      <c r="C487" s="155"/>
      <c r="D487" s="155"/>
      <c r="E487" s="156"/>
      <c r="F487" s="156"/>
      <c r="G487" s="157"/>
      <c r="H487" s="157"/>
      <c r="I487" s="158"/>
      <c r="J487" s="158"/>
    </row>
    <row r="488" spans="1:10" ht="14.25" customHeight="1">
      <c r="A488" s="10"/>
      <c r="B488" s="10"/>
      <c r="C488" s="155"/>
      <c r="D488" s="155"/>
      <c r="E488" s="156"/>
      <c r="F488" s="156"/>
      <c r="G488" s="157"/>
      <c r="H488" s="157"/>
      <c r="I488" s="158"/>
      <c r="J488" s="158"/>
    </row>
    <row r="489" spans="1:10" ht="14.25" customHeight="1">
      <c r="A489" s="10"/>
      <c r="B489" s="10"/>
      <c r="C489" s="155"/>
      <c r="D489" s="155"/>
      <c r="E489" s="156"/>
      <c r="F489" s="156"/>
      <c r="G489" s="157"/>
      <c r="H489" s="157"/>
      <c r="I489" s="158"/>
      <c r="J489" s="158"/>
    </row>
    <row r="490" spans="1:10" ht="14.25" customHeight="1">
      <c r="A490" s="10"/>
      <c r="B490" s="10"/>
      <c r="C490" s="155"/>
      <c r="D490" s="155"/>
      <c r="E490" s="156"/>
      <c r="F490" s="156"/>
      <c r="G490" s="157"/>
      <c r="H490" s="157"/>
      <c r="I490" s="158"/>
      <c r="J490" s="158"/>
    </row>
    <row r="491" spans="1:10" ht="14.25" customHeight="1">
      <c r="A491" s="10"/>
      <c r="B491" s="10"/>
      <c r="C491" s="155"/>
      <c r="D491" s="155"/>
      <c r="E491" s="156"/>
      <c r="F491" s="156"/>
      <c r="G491" s="157"/>
      <c r="H491" s="157"/>
      <c r="I491" s="158"/>
      <c r="J491" s="158"/>
    </row>
    <row r="492" spans="1:10" ht="14.25" customHeight="1">
      <c r="A492" s="10"/>
      <c r="B492" s="10"/>
      <c r="C492" s="155"/>
      <c r="D492" s="155"/>
      <c r="E492" s="156"/>
      <c r="F492" s="156"/>
      <c r="G492" s="157"/>
      <c r="H492" s="157"/>
      <c r="I492" s="158"/>
      <c r="J492" s="158"/>
    </row>
    <row r="493" spans="1:10" ht="14.25" customHeight="1">
      <c r="A493" s="10"/>
      <c r="B493" s="10"/>
      <c r="C493" s="155"/>
      <c r="D493" s="155"/>
      <c r="E493" s="156"/>
      <c r="F493" s="156"/>
      <c r="G493" s="157"/>
      <c r="H493" s="157"/>
      <c r="I493" s="158"/>
      <c r="J493" s="158"/>
    </row>
    <row r="494" spans="1:10" ht="14.25" customHeight="1">
      <c r="A494" s="10"/>
      <c r="B494" s="10"/>
      <c r="C494" s="155"/>
      <c r="D494" s="155"/>
      <c r="E494" s="156"/>
      <c r="F494" s="156"/>
      <c r="G494" s="157"/>
      <c r="H494" s="157"/>
      <c r="I494" s="158"/>
      <c r="J494" s="158"/>
    </row>
    <row r="495" spans="1:10" ht="14.25" customHeight="1">
      <c r="A495" s="10"/>
      <c r="B495" s="10"/>
      <c r="C495" s="155"/>
      <c r="D495" s="155"/>
      <c r="E495" s="156"/>
      <c r="F495" s="156"/>
      <c r="G495" s="157"/>
      <c r="H495" s="157"/>
      <c r="I495" s="158"/>
      <c r="J495" s="158"/>
    </row>
    <row r="496" spans="1:10" ht="14.25" customHeight="1">
      <c r="A496" s="10"/>
      <c r="B496" s="10"/>
      <c r="C496" s="155"/>
      <c r="D496" s="155"/>
      <c r="E496" s="156"/>
      <c r="F496" s="156"/>
      <c r="G496" s="157"/>
      <c r="H496" s="157"/>
      <c r="I496" s="158"/>
      <c r="J496" s="158"/>
    </row>
    <row r="497" spans="1:10" ht="14.25" customHeight="1">
      <c r="A497" s="10"/>
      <c r="B497" s="10"/>
      <c r="C497" s="155"/>
      <c r="D497" s="155"/>
      <c r="E497" s="156"/>
      <c r="F497" s="156"/>
      <c r="G497" s="157"/>
      <c r="H497" s="157"/>
      <c r="I497" s="158"/>
      <c r="J497" s="158"/>
    </row>
    <row r="498" spans="1:10" ht="14.25" customHeight="1">
      <c r="A498" s="10"/>
      <c r="B498" s="10"/>
      <c r="C498" s="155"/>
      <c r="D498" s="155"/>
      <c r="E498" s="156"/>
      <c r="F498" s="156"/>
      <c r="G498" s="157"/>
      <c r="H498" s="157"/>
      <c r="I498" s="158"/>
      <c r="J498" s="158"/>
    </row>
    <row r="499" spans="1:10" ht="14.25" customHeight="1">
      <c r="A499" s="10"/>
      <c r="B499" s="10"/>
      <c r="C499" s="155"/>
      <c r="D499" s="155"/>
      <c r="E499" s="156"/>
      <c r="F499" s="156"/>
      <c r="G499" s="157"/>
      <c r="H499" s="157"/>
      <c r="I499" s="158"/>
      <c r="J499" s="158"/>
    </row>
    <row r="500" spans="1:10" ht="14.25" customHeight="1">
      <c r="A500" s="10"/>
      <c r="B500" s="10"/>
      <c r="C500" s="155"/>
      <c r="D500" s="155"/>
      <c r="E500" s="156"/>
      <c r="F500" s="156"/>
      <c r="G500" s="157"/>
      <c r="H500" s="157"/>
      <c r="I500" s="158"/>
      <c r="J500" s="158"/>
    </row>
    <row r="501" spans="1:10" ht="14.25" customHeight="1">
      <c r="A501" s="10"/>
      <c r="B501" s="10"/>
      <c r="C501" s="155"/>
      <c r="D501" s="155"/>
      <c r="E501" s="156"/>
      <c r="F501" s="156"/>
      <c r="G501" s="157"/>
      <c r="H501" s="157"/>
      <c r="I501" s="158"/>
      <c r="J501" s="158"/>
    </row>
    <row r="502" spans="1:10" ht="14.25" customHeight="1">
      <c r="A502" s="10"/>
      <c r="B502" s="10"/>
      <c r="C502" s="155"/>
      <c r="D502" s="155"/>
      <c r="E502" s="156"/>
      <c r="F502" s="156"/>
      <c r="G502" s="157"/>
      <c r="H502" s="157"/>
      <c r="I502" s="158"/>
      <c r="J502" s="158"/>
    </row>
    <row r="503" spans="1:10" ht="14.25" customHeight="1">
      <c r="A503" s="10"/>
      <c r="B503" s="10"/>
      <c r="C503" s="155"/>
      <c r="D503" s="155"/>
      <c r="E503" s="156"/>
      <c r="F503" s="156"/>
      <c r="G503" s="157"/>
      <c r="H503" s="157"/>
      <c r="I503" s="158"/>
      <c r="J503" s="158"/>
    </row>
    <row r="504" spans="1:10" ht="14.25" customHeight="1">
      <c r="A504" s="10"/>
      <c r="B504" s="10"/>
      <c r="C504" s="155"/>
      <c r="D504" s="155"/>
      <c r="E504" s="156"/>
      <c r="F504" s="156"/>
      <c r="G504" s="157"/>
      <c r="H504" s="157"/>
      <c r="I504" s="158"/>
      <c r="J504" s="158"/>
    </row>
    <row r="505" spans="1:10" ht="14.25" customHeight="1">
      <c r="A505" s="10"/>
      <c r="B505" s="10"/>
      <c r="C505" s="155"/>
      <c r="D505" s="155"/>
      <c r="E505" s="156"/>
      <c r="F505" s="156"/>
      <c r="G505" s="157"/>
      <c r="H505" s="157"/>
      <c r="I505" s="158"/>
      <c r="J505" s="158"/>
    </row>
    <row r="506" spans="1:10" ht="14.25" customHeight="1">
      <c r="A506" s="10"/>
      <c r="B506" s="10"/>
      <c r="C506" s="155"/>
      <c r="D506" s="155"/>
      <c r="E506" s="156"/>
      <c r="F506" s="156"/>
      <c r="G506" s="157"/>
      <c r="H506" s="157"/>
      <c r="I506" s="158"/>
      <c r="J506" s="158"/>
    </row>
    <row r="507" spans="1:10" ht="14.25" customHeight="1">
      <c r="A507" s="10"/>
      <c r="B507" s="10"/>
      <c r="C507" s="155"/>
      <c r="D507" s="155"/>
      <c r="E507" s="156"/>
      <c r="F507" s="156"/>
      <c r="G507" s="157"/>
      <c r="H507" s="157"/>
      <c r="I507" s="158"/>
      <c r="J507" s="158"/>
    </row>
    <row r="508" spans="1:10" ht="14.25" customHeight="1">
      <c r="A508" s="10"/>
      <c r="B508" s="10"/>
      <c r="C508" s="155"/>
      <c r="D508" s="155"/>
      <c r="E508" s="156"/>
      <c r="F508" s="156"/>
      <c r="G508" s="157"/>
      <c r="H508" s="157"/>
      <c r="I508" s="158"/>
      <c r="J508" s="158"/>
    </row>
    <row r="509" spans="1:10" ht="14.25" customHeight="1">
      <c r="A509" s="10"/>
      <c r="B509" s="10"/>
      <c r="C509" s="155"/>
      <c r="D509" s="155"/>
      <c r="E509" s="156"/>
      <c r="F509" s="156"/>
      <c r="G509" s="157"/>
      <c r="H509" s="157"/>
      <c r="I509" s="158"/>
      <c r="J509" s="158"/>
    </row>
    <row r="510" spans="1:10" ht="14.25" customHeight="1">
      <c r="A510" s="10"/>
      <c r="B510" s="10"/>
      <c r="C510" s="155"/>
      <c r="D510" s="155"/>
      <c r="E510" s="156"/>
      <c r="F510" s="156"/>
      <c r="G510" s="157"/>
      <c r="H510" s="157"/>
      <c r="I510" s="158"/>
      <c r="J510" s="158"/>
    </row>
    <row r="511" spans="1:10" ht="14.25" customHeight="1">
      <c r="A511" s="10"/>
      <c r="B511" s="10"/>
      <c r="C511" s="155"/>
      <c r="D511" s="155"/>
      <c r="E511" s="156"/>
      <c r="F511" s="156"/>
      <c r="G511" s="157"/>
      <c r="H511" s="157"/>
      <c r="I511" s="158"/>
      <c r="J511" s="158"/>
    </row>
    <row r="512" spans="1:10" ht="14.25" customHeight="1">
      <c r="A512" s="10"/>
      <c r="B512" s="10"/>
      <c r="C512" s="155"/>
      <c r="D512" s="155"/>
      <c r="E512" s="156"/>
      <c r="F512" s="156"/>
      <c r="G512" s="157"/>
      <c r="H512" s="157"/>
      <c r="I512" s="158"/>
      <c r="J512" s="158"/>
    </row>
    <row r="513" spans="1:10" ht="14.25" customHeight="1">
      <c r="A513" s="10"/>
      <c r="B513" s="10"/>
      <c r="C513" s="155"/>
      <c r="D513" s="155"/>
      <c r="E513" s="156"/>
      <c r="F513" s="156"/>
      <c r="G513" s="157"/>
      <c r="H513" s="157"/>
      <c r="I513" s="158"/>
      <c r="J513" s="158"/>
    </row>
    <row r="514" spans="1:10" ht="14.25" customHeight="1">
      <c r="A514" s="10"/>
      <c r="B514" s="10"/>
      <c r="C514" s="155"/>
      <c r="D514" s="155"/>
      <c r="E514" s="156"/>
      <c r="F514" s="156"/>
      <c r="G514" s="157"/>
      <c r="H514" s="157"/>
      <c r="I514" s="158"/>
      <c r="J514" s="158"/>
    </row>
    <row r="515" spans="1:10" ht="14.25" customHeight="1">
      <c r="A515" s="10"/>
      <c r="B515" s="10"/>
      <c r="C515" s="155"/>
      <c r="D515" s="155"/>
      <c r="E515" s="156"/>
      <c r="F515" s="156"/>
      <c r="G515" s="157"/>
      <c r="H515" s="157"/>
      <c r="I515" s="158"/>
      <c r="J515" s="158"/>
    </row>
    <row r="516" spans="1:10" ht="14.25" customHeight="1">
      <c r="A516" s="10"/>
      <c r="B516" s="10"/>
      <c r="C516" s="155"/>
      <c r="D516" s="155"/>
      <c r="E516" s="156"/>
      <c r="F516" s="156"/>
      <c r="G516" s="157"/>
      <c r="H516" s="157"/>
      <c r="I516" s="158"/>
      <c r="J516" s="158"/>
    </row>
    <row r="517" spans="1:10" ht="14.25" customHeight="1">
      <c r="A517" s="10"/>
      <c r="B517" s="10"/>
      <c r="C517" s="155"/>
      <c r="D517" s="155"/>
      <c r="E517" s="156"/>
      <c r="F517" s="156"/>
      <c r="G517" s="157"/>
      <c r="H517" s="157"/>
      <c r="I517" s="158"/>
      <c r="J517" s="158"/>
    </row>
    <row r="518" spans="1:10" ht="14.25" customHeight="1">
      <c r="A518" s="10"/>
      <c r="B518" s="10"/>
      <c r="C518" s="155"/>
      <c r="D518" s="155"/>
      <c r="E518" s="156"/>
      <c r="F518" s="156"/>
      <c r="G518" s="157"/>
      <c r="H518" s="157"/>
      <c r="I518" s="158"/>
      <c r="J518" s="158"/>
    </row>
    <row r="519" spans="1:10" ht="14.25" customHeight="1">
      <c r="A519" s="10"/>
      <c r="B519" s="10"/>
      <c r="C519" s="155"/>
      <c r="D519" s="155"/>
      <c r="E519" s="156"/>
      <c r="F519" s="156"/>
      <c r="G519" s="157"/>
      <c r="H519" s="157"/>
      <c r="I519" s="158"/>
      <c r="J519" s="158"/>
    </row>
    <row r="520" spans="1:10" ht="14.25" customHeight="1">
      <c r="A520" s="10"/>
      <c r="B520" s="10"/>
      <c r="C520" s="155"/>
      <c r="D520" s="155"/>
      <c r="E520" s="156"/>
      <c r="F520" s="156"/>
      <c r="G520" s="157"/>
      <c r="H520" s="157"/>
      <c r="I520" s="158"/>
      <c r="J520" s="158"/>
    </row>
    <row r="521" spans="1:10" ht="14.25" customHeight="1">
      <c r="A521" s="10"/>
      <c r="B521" s="10"/>
      <c r="C521" s="155"/>
      <c r="D521" s="155"/>
      <c r="E521" s="156"/>
      <c r="F521" s="156"/>
      <c r="G521" s="157"/>
      <c r="H521" s="157"/>
      <c r="I521" s="158"/>
      <c r="J521" s="158"/>
    </row>
    <row r="522" spans="1:10" ht="14.25" customHeight="1">
      <c r="A522" s="10"/>
      <c r="B522" s="10"/>
      <c r="C522" s="155"/>
      <c r="D522" s="155"/>
      <c r="E522" s="156"/>
      <c r="F522" s="156"/>
      <c r="G522" s="157"/>
      <c r="H522" s="157"/>
      <c r="I522" s="158"/>
      <c r="J522" s="158"/>
    </row>
    <row r="523" spans="1:10" ht="14.25" customHeight="1">
      <c r="A523" s="10"/>
      <c r="B523" s="10"/>
      <c r="C523" s="155"/>
      <c r="D523" s="155"/>
      <c r="E523" s="156"/>
      <c r="F523" s="156"/>
      <c r="G523" s="157"/>
      <c r="H523" s="157"/>
      <c r="I523" s="158"/>
      <c r="J523" s="158"/>
    </row>
    <row r="524" spans="1:10" ht="14.25" customHeight="1">
      <c r="A524" s="10"/>
      <c r="B524" s="10"/>
      <c r="C524" s="155"/>
      <c r="D524" s="155"/>
      <c r="E524" s="156"/>
      <c r="F524" s="156"/>
      <c r="G524" s="157"/>
      <c r="H524" s="157"/>
      <c r="I524" s="158"/>
      <c r="J524" s="158"/>
    </row>
    <row r="525" spans="1:10" ht="14.25" customHeight="1">
      <c r="A525" s="10"/>
      <c r="B525" s="10"/>
      <c r="C525" s="155"/>
      <c r="D525" s="155"/>
      <c r="E525" s="156"/>
      <c r="F525" s="156"/>
      <c r="G525" s="157"/>
      <c r="H525" s="157"/>
      <c r="I525" s="158"/>
      <c r="J525" s="158"/>
    </row>
    <row r="526" spans="1:10" ht="14.25" customHeight="1">
      <c r="A526" s="10"/>
      <c r="B526" s="10"/>
      <c r="C526" s="155"/>
      <c r="D526" s="155"/>
      <c r="E526" s="156"/>
      <c r="F526" s="156"/>
      <c r="G526" s="157"/>
      <c r="H526" s="157"/>
      <c r="I526" s="158"/>
      <c r="J526" s="158"/>
    </row>
    <row r="527" spans="1:10" ht="14.25" customHeight="1">
      <c r="A527" s="10"/>
      <c r="B527" s="10"/>
      <c r="C527" s="155"/>
      <c r="D527" s="155"/>
      <c r="E527" s="156"/>
      <c r="F527" s="156"/>
      <c r="G527" s="157"/>
      <c r="H527" s="157"/>
      <c r="I527" s="158"/>
      <c r="J527" s="158"/>
    </row>
    <row r="528" spans="1:10" ht="14.25" customHeight="1">
      <c r="A528" s="10"/>
      <c r="B528" s="10"/>
      <c r="C528" s="155"/>
      <c r="D528" s="155"/>
      <c r="E528" s="156"/>
      <c r="F528" s="156"/>
      <c r="G528" s="157"/>
      <c r="H528" s="157"/>
      <c r="I528" s="158"/>
      <c r="J528" s="158"/>
    </row>
    <row r="529" spans="1:10" ht="14.25" customHeight="1">
      <c r="A529" s="10"/>
      <c r="B529" s="10"/>
      <c r="C529" s="155"/>
      <c r="D529" s="155"/>
      <c r="E529" s="156"/>
      <c r="F529" s="156"/>
      <c r="G529" s="157"/>
      <c r="H529" s="157"/>
      <c r="I529" s="158"/>
      <c r="J529" s="158"/>
    </row>
    <row r="530" spans="1:10" ht="14.25" customHeight="1">
      <c r="A530" s="10"/>
      <c r="B530" s="10"/>
      <c r="C530" s="155"/>
      <c r="D530" s="155"/>
      <c r="E530" s="156"/>
      <c r="F530" s="156"/>
      <c r="G530" s="157"/>
      <c r="H530" s="157"/>
      <c r="I530" s="158"/>
      <c r="J530" s="158"/>
    </row>
    <row r="531" spans="1:10" ht="14.25" customHeight="1">
      <c r="A531" s="10"/>
      <c r="B531" s="10"/>
      <c r="C531" s="155"/>
      <c r="D531" s="155"/>
      <c r="E531" s="156"/>
      <c r="F531" s="156"/>
      <c r="G531" s="157"/>
      <c r="H531" s="157"/>
      <c r="I531" s="158"/>
      <c r="J531" s="158"/>
    </row>
    <row r="532" spans="1:10" ht="14.25" customHeight="1">
      <c r="A532" s="10"/>
      <c r="B532" s="10"/>
      <c r="C532" s="155"/>
      <c r="D532" s="155"/>
      <c r="E532" s="156"/>
      <c r="F532" s="156"/>
      <c r="G532" s="157"/>
      <c r="H532" s="157"/>
      <c r="I532" s="158"/>
      <c r="J532" s="158"/>
    </row>
    <row r="533" spans="1:10" ht="14.25" customHeight="1">
      <c r="A533" s="10"/>
      <c r="B533" s="10"/>
      <c r="C533" s="155"/>
      <c r="D533" s="155"/>
      <c r="E533" s="156"/>
      <c r="F533" s="156"/>
      <c r="G533" s="157"/>
      <c r="H533" s="157"/>
      <c r="I533" s="158"/>
      <c r="J533" s="158"/>
    </row>
    <row r="534" spans="1:10" ht="14.25" customHeight="1">
      <c r="A534" s="10"/>
      <c r="B534" s="10"/>
      <c r="C534" s="155"/>
      <c r="D534" s="155"/>
      <c r="E534" s="156"/>
      <c r="F534" s="156"/>
      <c r="G534" s="157"/>
      <c r="H534" s="157"/>
      <c r="I534" s="158"/>
      <c r="J534" s="158"/>
    </row>
    <row r="535" spans="1:10" ht="14.25" customHeight="1">
      <c r="A535" s="10"/>
      <c r="B535" s="10"/>
      <c r="C535" s="155"/>
      <c r="D535" s="155"/>
      <c r="E535" s="156"/>
      <c r="F535" s="156"/>
      <c r="G535" s="157"/>
      <c r="H535" s="157"/>
      <c r="I535" s="158"/>
      <c r="J535" s="158"/>
    </row>
    <row r="536" spans="1:10" ht="14.25" customHeight="1">
      <c r="A536" s="10"/>
      <c r="B536" s="10"/>
      <c r="C536" s="155"/>
      <c r="D536" s="155"/>
      <c r="E536" s="156"/>
      <c r="F536" s="156"/>
      <c r="G536" s="157"/>
      <c r="H536" s="157"/>
      <c r="I536" s="158"/>
      <c r="J536" s="158"/>
    </row>
    <row r="537" spans="1:10" ht="14.25" customHeight="1">
      <c r="A537" s="10"/>
      <c r="B537" s="10"/>
      <c r="C537" s="155"/>
      <c r="D537" s="155"/>
      <c r="E537" s="156"/>
      <c r="F537" s="156"/>
      <c r="G537" s="157"/>
      <c r="H537" s="157"/>
      <c r="I537" s="158"/>
      <c r="J537" s="158"/>
    </row>
    <row r="538" spans="1:10" ht="14.25" customHeight="1">
      <c r="A538" s="10"/>
      <c r="B538" s="10"/>
      <c r="C538" s="155"/>
      <c r="D538" s="155"/>
      <c r="E538" s="156"/>
      <c r="F538" s="156"/>
      <c r="G538" s="157"/>
      <c r="H538" s="157"/>
      <c r="I538" s="158"/>
      <c r="J538" s="158"/>
    </row>
    <row r="539" spans="1:10" ht="14.25" customHeight="1">
      <c r="A539" s="10"/>
      <c r="B539" s="10"/>
      <c r="C539" s="155"/>
      <c r="D539" s="155"/>
      <c r="E539" s="156"/>
      <c r="F539" s="156"/>
      <c r="G539" s="157"/>
      <c r="H539" s="157"/>
      <c r="I539" s="158"/>
      <c r="J539" s="158"/>
    </row>
    <row r="540" spans="1:10" ht="14.25" customHeight="1">
      <c r="A540" s="10"/>
      <c r="B540" s="10"/>
      <c r="C540" s="155"/>
      <c r="D540" s="155"/>
      <c r="E540" s="156"/>
      <c r="F540" s="156"/>
      <c r="G540" s="157"/>
      <c r="H540" s="157"/>
      <c r="I540" s="158"/>
      <c r="J540" s="158"/>
    </row>
    <row r="541" spans="1:10" ht="14.25" customHeight="1">
      <c r="A541" s="10"/>
      <c r="B541" s="10"/>
      <c r="C541" s="155"/>
      <c r="D541" s="155"/>
      <c r="E541" s="156"/>
      <c r="F541" s="156"/>
      <c r="G541" s="157"/>
      <c r="H541" s="157"/>
      <c r="I541" s="158"/>
      <c r="J541" s="158"/>
    </row>
    <row r="542" spans="1:10" ht="14.25" customHeight="1">
      <c r="A542" s="10"/>
      <c r="B542" s="10"/>
      <c r="C542" s="155"/>
      <c r="D542" s="155"/>
      <c r="E542" s="156"/>
      <c r="F542" s="156"/>
      <c r="G542" s="157"/>
      <c r="H542" s="157"/>
      <c r="I542" s="158"/>
      <c r="J542" s="158"/>
    </row>
    <row r="543" spans="1:10" ht="14.25" customHeight="1">
      <c r="A543" s="10"/>
      <c r="B543" s="10"/>
      <c r="C543" s="155"/>
      <c r="D543" s="155"/>
      <c r="E543" s="156"/>
      <c r="F543" s="156"/>
      <c r="G543" s="157"/>
      <c r="H543" s="157"/>
      <c r="I543" s="158"/>
      <c r="J543" s="158"/>
    </row>
    <row r="544" spans="1:10" ht="14.25" customHeight="1">
      <c r="A544" s="10"/>
      <c r="B544" s="10"/>
      <c r="C544" s="155"/>
      <c r="D544" s="155"/>
      <c r="E544" s="156"/>
      <c r="F544" s="156"/>
      <c r="G544" s="157"/>
      <c r="H544" s="157"/>
      <c r="I544" s="158"/>
      <c r="J544" s="158"/>
    </row>
    <row r="545" spans="1:10" ht="14.25" customHeight="1">
      <c r="A545" s="10"/>
      <c r="B545" s="10"/>
      <c r="C545" s="155"/>
      <c r="D545" s="155"/>
      <c r="E545" s="156"/>
      <c r="F545" s="156"/>
      <c r="G545" s="157"/>
      <c r="H545" s="157"/>
      <c r="I545" s="158"/>
      <c r="J545" s="158"/>
    </row>
    <row r="546" spans="1:10" ht="14.25" customHeight="1">
      <c r="A546" s="10"/>
      <c r="B546" s="10"/>
      <c r="C546" s="155"/>
      <c r="D546" s="155"/>
      <c r="E546" s="156"/>
      <c r="F546" s="156"/>
      <c r="G546" s="157"/>
      <c r="H546" s="157"/>
      <c r="I546" s="158"/>
      <c r="J546" s="158"/>
    </row>
    <row r="547" spans="1:10" ht="14.25" customHeight="1">
      <c r="A547" s="10"/>
      <c r="B547" s="10"/>
      <c r="C547" s="155"/>
      <c r="D547" s="155"/>
      <c r="E547" s="156"/>
      <c r="F547" s="156"/>
      <c r="G547" s="157"/>
      <c r="H547" s="157"/>
      <c r="I547" s="158"/>
      <c r="J547" s="158"/>
    </row>
    <row r="548" spans="1:10" ht="14.25" customHeight="1">
      <c r="A548" s="10"/>
      <c r="B548" s="10"/>
      <c r="C548" s="155"/>
      <c r="D548" s="155"/>
      <c r="E548" s="156"/>
      <c r="F548" s="156"/>
      <c r="G548" s="157"/>
      <c r="H548" s="157"/>
      <c r="I548" s="158"/>
      <c r="J548" s="158"/>
    </row>
    <row r="549" spans="1:10" ht="14.25" customHeight="1">
      <c r="A549" s="10"/>
      <c r="B549" s="10"/>
      <c r="C549" s="155"/>
      <c r="D549" s="155"/>
      <c r="E549" s="156"/>
      <c r="F549" s="156"/>
      <c r="G549" s="157"/>
      <c r="H549" s="157"/>
      <c r="I549" s="158"/>
      <c r="J549" s="158"/>
    </row>
    <row r="550" spans="1:10" ht="14.25" customHeight="1">
      <c r="A550" s="10"/>
      <c r="B550" s="10"/>
      <c r="C550" s="155"/>
      <c r="D550" s="155"/>
      <c r="E550" s="156"/>
      <c r="F550" s="156"/>
      <c r="G550" s="157"/>
      <c r="H550" s="157"/>
      <c r="I550" s="158"/>
      <c r="J550" s="158"/>
    </row>
    <row r="551" spans="1:10" ht="14.25" customHeight="1">
      <c r="A551" s="10"/>
      <c r="B551" s="10"/>
      <c r="C551" s="155"/>
      <c r="D551" s="155"/>
      <c r="E551" s="156"/>
      <c r="F551" s="156"/>
      <c r="G551" s="157"/>
      <c r="H551" s="157"/>
      <c r="I551" s="158"/>
      <c r="J551" s="158"/>
    </row>
    <row r="552" spans="1:10" ht="14.25" customHeight="1">
      <c r="A552" s="10"/>
      <c r="B552" s="10"/>
      <c r="C552" s="155"/>
      <c r="D552" s="155"/>
      <c r="E552" s="156"/>
      <c r="F552" s="156"/>
      <c r="G552" s="157"/>
      <c r="H552" s="157"/>
      <c r="I552" s="158"/>
      <c r="J552" s="158"/>
    </row>
    <row r="553" spans="1:10" ht="14.25" customHeight="1">
      <c r="A553" s="10"/>
      <c r="B553" s="10"/>
      <c r="C553" s="155"/>
      <c r="D553" s="155"/>
      <c r="E553" s="156"/>
      <c r="F553" s="156"/>
      <c r="G553" s="157"/>
      <c r="H553" s="157"/>
      <c r="I553" s="158"/>
      <c r="J553" s="158"/>
    </row>
    <row r="554" spans="1:10" ht="14.25" customHeight="1">
      <c r="A554" s="10"/>
      <c r="B554" s="10"/>
      <c r="C554" s="155"/>
      <c r="D554" s="155"/>
      <c r="E554" s="156"/>
      <c r="F554" s="156"/>
      <c r="G554" s="157"/>
      <c r="H554" s="157"/>
      <c r="I554" s="158"/>
      <c r="J554" s="158"/>
    </row>
    <row r="555" spans="1:10" ht="14.25" customHeight="1">
      <c r="A555" s="10"/>
      <c r="B555" s="10"/>
      <c r="C555" s="155"/>
      <c r="D555" s="155"/>
      <c r="E555" s="156"/>
      <c r="F555" s="156"/>
      <c r="G555" s="157"/>
      <c r="H555" s="157"/>
      <c r="I555" s="158"/>
      <c r="J555" s="158"/>
    </row>
    <row r="556" spans="1:10" ht="14.25" customHeight="1">
      <c r="A556" s="10"/>
      <c r="B556" s="10"/>
      <c r="C556" s="155"/>
      <c r="D556" s="155"/>
      <c r="E556" s="156"/>
      <c r="F556" s="156"/>
      <c r="G556" s="157"/>
      <c r="H556" s="157"/>
      <c r="I556" s="158"/>
      <c r="J556" s="158"/>
    </row>
    <row r="557" spans="1:10" ht="14.25" customHeight="1">
      <c r="A557" s="10"/>
      <c r="B557" s="10"/>
      <c r="C557" s="155"/>
      <c r="D557" s="155"/>
      <c r="E557" s="156"/>
      <c r="F557" s="156"/>
      <c r="G557" s="157"/>
      <c r="H557" s="157"/>
      <c r="I557" s="158"/>
      <c r="J557" s="158"/>
    </row>
    <row r="558" spans="1:10" ht="14.25" customHeight="1">
      <c r="A558" s="10"/>
      <c r="B558" s="10"/>
      <c r="C558" s="155"/>
      <c r="D558" s="155"/>
      <c r="E558" s="156"/>
      <c r="F558" s="156"/>
      <c r="G558" s="157"/>
      <c r="H558" s="157"/>
      <c r="I558" s="158"/>
      <c r="J558" s="158"/>
    </row>
    <row r="559" spans="1:10" ht="14.25" customHeight="1">
      <c r="A559" s="10"/>
      <c r="B559" s="10"/>
      <c r="C559" s="155"/>
      <c r="D559" s="155"/>
      <c r="E559" s="156"/>
      <c r="F559" s="156"/>
      <c r="G559" s="157"/>
      <c r="H559" s="157"/>
      <c r="I559" s="158"/>
      <c r="J559" s="158"/>
    </row>
    <row r="560" spans="1:10" ht="14.25" customHeight="1">
      <c r="A560" s="10"/>
      <c r="B560" s="10"/>
      <c r="C560" s="155"/>
      <c r="D560" s="155"/>
      <c r="E560" s="156"/>
      <c r="F560" s="156"/>
      <c r="G560" s="157"/>
      <c r="H560" s="157"/>
      <c r="I560" s="158"/>
      <c r="J560" s="158"/>
    </row>
    <row r="561" spans="1:10" ht="14.25" customHeight="1">
      <c r="A561" s="10"/>
      <c r="B561" s="10"/>
      <c r="C561" s="155"/>
      <c r="D561" s="155"/>
      <c r="E561" s="156"/>
      <c r="F561" s="156"/>
      <c r="G561" s="157"/>
      <c r="H561" s="157"/>
      <c r="I561" s="158"/>
      <c r="J561" s="158"/>
    </row>
    <row r="562" spans="1:10" ht="14.25" customHeight="1">
      <c r="A562" s="10"/>
      <c r="B562" s="10"/>
      <c r="C562" s="155"/>
      <c r="D562" s="155"/>
      <c r="E562" s="156"/>
      <c r="F562" s="156"/>
      <c r="G562" s="157"/>
      <c r="H562" s="157"/>
      <c r="I562" s="158"/>
      <c r="J562" s="158"/>
    </row>
    <row r="563" spans="1:10" ht="14.25" customHeight="1">
      <c r="A563" s="10"/>
      <c r="B563" s="10"/>
      <c r="C563" s="155"/>
      <c r="D563" s="155"/>
      <c r="E563" s="156"/>
      <c r="F563" s="156"/>
      <c r="G563" s="157"/>
      <c r="H563" s="157"/>
      <c r="I563" s="158"/>
      <c r="J563" s="158"/>
    </row>
    <row r="564" spans="1:10" ht="14.25" customHeight="1">
      <c r="A564" s="10"/>
      <c r="B564" s="10"/>
      <c r="C564" s="155"/>
      <c r="D564" s="155"/>
      <c r="E564" s="156"/>
      <c r="F564" s="156"/>
      <c r="G564" s="157"/>
      <c r="H564" s="157"/>
      <c r="I564" s="158"/>
      <c r="J564" s="158"/>
    </row>
    <row r="565" spans="1:10" ht="14.25" customHeight="1">
      <c r="A565" s="10"/>
      <c r="B565" s="10"/>
      <c r="C565" s="155"/>
      <c r="D565" s="155"/>
      <c r="E565" s="156"/>
      <c r="F565" s="156"/>
      <c r="G565" s="157"/>
      <c r="H565" s="157"/>
      <c r="I565" s="158"/>
      <c r="J565" s="158"/>
    </row>
    <row r="566" spans="1:10" ht="14.25" customHeight="1">
      <c r="A566" s="10"/>
      <c r="B566" s="10"/>
      <c r="C566" s="155"/>
      <c r="D566" s="155"/>
      <c r="E566" s="156"/>
      <c r="F566" s="156"/>
      <c r="G566" s="157"/>
      <c r="H566" s="157"/>
      <c r="I566" s="158"/>
      <c r="J566" s="158"/>
    </row>
    <row r="567" spans="1:10" ht="14.25" customHeight="1">
      <c r="A567" s="10"/>
      <c r="B567" s="10"/>
      <c r="C567" s="155"/>
      <c r="D567" s="155"/>
      <c r="E567" s="156"/>
      <c r="F567" s="156"/>
      <c r="G567" s="157"/>
      <c r="H567" s="157"/>
      <c r="I567" s="158"/>
      <c r="J567" s="158"/>
    </row>
    <row r="568" spans="1:10" ht="14.25" customHeight="1">
      <c r="A568" s="10"/>
      <c r="B568" s="10"/>
      <c r="C568" s="155"/>
      <c r="D568" s="155"/>
      <c r="E568" s="156"/>
      <c r="F568" s="156"/>
      <c r="G568" s="157"/>
      <c r="H568" s="157"/>
      <c r="I568" s="158"/>
      <c r="J568" s="158"/>
    </row>
    <row r="569" spans="1:10" ht="14.25" customHeight="1">
      <c r="A569" s="10"/>
      <c r="B569" s="10"/>
      <c r="C569" s="155"/>
      <c r="D569" s="155"/>
      <c r="E569" s="156"/>
      <c r="F569" s="156"/>
      <c r="G569" s="157"/>
      <c r="H569" s="157"/>
      <c r="I569" s="158"/>
      <c r="J569" s="158"/>
    </row>
    <row r="570" spans="1:10" ht="14.25" customHeight="1">
      <c r="A570" s="10"/>
      <c r="B570" s="10"/>
      <c r="C570" s="155"/>
      <c r="D570" s="155"/>
      <c r="E570" s="156"/>
      <c r="F570" s="156"/>
      <c r="G570" s="157"/>
      <c r="H570" s="157"/>
      <c r="I570" s="158"/>
      <c r="J570" s="158"/>
    </row>
    <row r="571" spans="1:10" ht="14.25" customHeight="1">
      <c r="A571" s="10"/>
      <c r="B571" s="10"/>
      <c r="C571" s="155"/>
      <c r="D571" s="155"/>
      <c r="E571" s="156"/>
      <c r="F571" s="156"/>
      <c r="G571" s="157"/>
      <c r="H571" s="157"/>
      <c r="I571" s="158"/>
      <c r="J571" s="158"/>
    </row>
    <row r="572" spans="1:10" ht="14.25" customHeight="1">
      <c r="A572" s="10"/>
      <c r="B572" s="10"/>
      <c r="C572" s="155"/>
      <c r="D572" s="155"/>
      <c r="E572" s="156"/>
      <c r="F572" s="156"/>
      <c r="G572" s="157"/>
      <c r="H572" s="157"/>
      <c r="I572" s="158"/>
      <c r="J572" s="158"/>
    </row>
    <row r="573" spans="1:10" ht="14.25" customHeight="1">
      <c r="A573" s="10"/>
      <c r="B573" s="10"/>
      <c r="C573" s="155"/>
      <c r="D573" s="155"/>
      <c r="E573" s="156"/>
      <c r="F573" s="156"/>
      <c r="G573" s="157"/>
      <c r="H573" s="157"/>
      <c r="I573" s="158"/>
      <c r="J573" s="158"/>
    </row>
    <row r="574" spans="1:10" ht="14.25" customHeight="1">
      <c r="A574" s="10"/>
      <c r="B574" s="10"/>
      <c r="C574" s="155"/>
      <c r="D574" s="155"/>
      <c r="E574" s="156"/>
      <c r="F574" s="156"/>
      <c r="G574" s="157"/>
      <c r="H574" s="157"/>
      <c r="I574" s="158"/>
      <c r="J574" s="158"/>
    </row>
    <row r="575" spans="1:10" ht="14.25" customHeight="1">
      <c r="A575" s="10"/>
      <c r="B575" s="10"/>
      <c r="C575" s="155"/>
      <c r="D575" s="155"/>
      <c r="E575" s="156"/>
      <c r="F575" s="156"/>
      <c r="G575" s="157"/>
      <c r="H575" s="157"/>
      <c r="I575" s="158"/>
      <c r="J575" s="158"/>
    </row>
    <row r="576" spans="1:10" ht="14.25" customHeight="1">
      <c r="A576" s="10"/>
      <c r="B576" s="10"/>
      <c r="C576" s="155"/>
      <c r="D576" s="155"/>
      <c r="E576" s="156"/>
      <c r="F576" s="156"/>
      <c r="G576" s="157"/>
      <c r="H576" s="157"/>
      <c r="I576" s="158"/>
      <c r="J576" s="158"/>
    </row>
    <row r="577" spans="1:10" ht="14.25" customHeight="1">
      <c r="A577" s="10"/>
      <c r="B577" s="10"/>
      <c r="C577" s="155"/>
      <c r="D577" s="155"/>
      <c r="E577" s="156"/>
      <c r="F577" s="156"/>
      <c r="G577" s="157"/>
      <c r="H577" s="157"/>
      <c r="I577" s="158"/>
      <c r="J577" s="158"/>
    </row>
    <row r="578" spans="1:10" ht="14.25" customHeight="1">
      <c r="A578" s="10"/>
      <c r="B578" s="10"/>
      <c r="C578" s="155"/>
      <c r="D578" s="155"/>
      <c r="E578" s="156"/>
      <c r="F578" s="156"/>
      <c r="G578" s="157"/>
      <c r="H578" s="157"/>
      <c r="I578" s="158"/>
      <c r="J578" s="158"/>
    </row>
    <row r="579" spans="1:10" ht="14.25" customHeight="1">
      <c r="A579" s="10"/>
      <c r="B579" s="10"/>
      <c r="C579" s="155"/>
      <c r="D579" s="155"/>
      <c r="E579" s="156"/>
      <c r="F579" s="156"/>
      <c r="G579" s="157"/>
      <c r="H579" s="157"/>
      <c r="I579" s="158"/>
      <c r="J579" s="158"/>
    </row>
    <row r="580" spans="1:10" ht="14.25" customHeight="1">
      <c r="A580" s="10"/>
      <c r="B580" s="10"/>
      <c r="C580" s="155"/>
      <c r="D580" s="155"/>
      <c r="E580" s="156"/>
      <c r="F580" s="156"/>
      <c r="G580" s="157"/>
      <c r="H580" s="157"/>
      <c r="I580" s="158"/>
      <c r="J580" s="158"/>
    </row>
    <row r="581" spans="1:10" ht="14.25" customHeight="1">
      <c r="A581" s="10"/>
      <c r="B581" s="10"/>
      <c r="C581" s="155"/>
      <c r="D581" s="155"/>
      <c r="E581" s="156"/>
      <c r="F581" s="156"/>
      <c r="G581" s="157"/>
      <c r="H581" s="157"/>
      <c r="I581" s="158"/>
      <c r="J581" s="158"/>
    </row>
    <row r="582" spans="1:10" ht="14.25" customHeight="1">
      <c r="A582" s="10"/>
      <c r="B582" s="10"/>
      <c r="C582" s="155"/>
      <c r="D582" s="155"/>
      <c r="E582" s="156"/>
      <c r="F582" s="156"/>
      <c r="G582" s="157"/>
      <c r="H582" s="157"/>
      <c r="I582" s="158"/>
      <c r="J582" s="158"/>
    </row>
    <row r="583" spans="1:10" ht="14.25" customHeight="1">
      <c r="A583" s="10"/>
      <c r="B583" s="10"/>
      <c r="C583" s="155"/>
      <c r="D583" s="155"/>
      <c r="E583" s="156"/>
      <c r="F583" s="156"/>
      <c r="G583" s="157"/>
      <c r="H583" s="157"/>
      <c r="I583" s="158"/>
      <c r="J583" s="158"/>
    </row>
    <row r="584" spans="1:10" ht="14.25" customHeight="1">
      <c r="A584" s="10"/>
      <c r="B584" s="10"/>
      <c r="C584" s="155"/>
      <c r="D584" s="155"/>
      <c r="E584" s="156"/>
      <c r="F584" s="156"/>
      <c r="G584" s="157"/>
      <c r="H584" s="157"/>
      <c r="I584" s="158"/>
      <c r="J584" s="158"/>
    </row>
    <row r="585" spans="1:10" ht="14.25" customHeight="1">
      <c r="A585" s="10"/>
      <c r="B585" s="10"/>
      <c r="C585" s="155"/>
      <c r="D585" s="155"/>
      <c r="E585" s="156"/>
      <c r="F585" s="156"/>
      <c r="G585" s="157"/>
      <c r="H585" s="157"/>
      <c r="I585" s="158"/>
      <c r="J585" s="158"/>
    </row>
    <row r="586" spans="1:10" ht="14.25" customHeight="1">
      <c r="A586" s="10"/>
      <c r="B586" s="10"/>
      <c r="C586" s="155"/>
      <c r="D586" s="155"/>
      <c r="E586" s="156"/>
      <c r="F586" s="156"/>
      <c r="G586" s="157"/>
      <c r="H586" s="157"/>
      <c r="I586" s="158"/>
      <c r="J586" s="158"/>
    </row>
    <row r="587" spans="1:10" ht="14.25" customHeight="1">
      <c r="A587" s="10"/>
      <c r="B587" s="10"/>
      <c r="C587" s="155"/>
      <c r="D587" s="155"/>
      <c r="E587" s="156"/>
      <c r="F587" s="156"/>
      <c r="G587" s="157"/>
      <c r="H587" s="157"/>
      <c r="I587" s="158"/>
      <c r="J587" s="158"/>
    </row>
    <row r="588" spans="1:10" ht="14.25" customHeight="1">
      <c r="A588" s="10"/>
      <c r="B588" s="10"/>
      <c r="C588" s="155"/>
      <c r="D588" s="155"/>
      <c r="E588" s="156"/>
      <c r="F588" s="156"/>
      <c r="G588" s="157"/>
      <c r="H588" s="157"/>
      <c r="I588" s="158"/>
      <c r="J588" s="158"/>
    </row>
    <row r="589" spans="1:10" ht="14.25" customHeight="1">
      <c r="A589" s="10"/>
      <c r="B589" s="10"/>
      <c r="C589" s="155"/>
      <c r="D589" s="155"/>
      <c r="E589" s="156"/>
      <c r="F589" s="156"/>
      <c r="G589" s="157"/>
      <c r="H589" s="157"/>
      <c r="I589" s="158"/>
      <c r="J589" s="158"/>
    </row>
    <row r="590" spans="1:10" ht="14.25" customHeight="1">
      <c r="A590" s="10"/>
      <c r="B590" s="10"/>
      <c r="C590" s="155"/>
      <c r="D590" s="155"/>
      <c r="E590" s="156"/>
      <c r="F590" s="156"/>
      <c r="G590" s="157"/>
      <c r="H590" s="157"/>
      <c r="I590" s="158"/>
      <c r="J590" s="158"/>
    </row>
    <row r="591" spans="1:10" ht="14.25" customHeight="1">
      <c r="A591" s="10"/>
      <c r="B591" s="10"/>
      <c r="C591" s="155"/>
      <c r="D591" s="155"/>
      <c r="E591" s="156"/>
      <c r="F591" s="156"/>
      <c r="G591" s="157"/>
      <c r="H591" s="157"/>
      <c r="I591" s="158"/>
      <c r="J591" s="158"/>
    </row>
    <row r="592" spans="1:10" ht="14.25" customHeight="1">
      <c r="A592" s="10"/>
      <c r="B592" s="10"/>
      <c r="C592" s="155"/>
      <c r="D592" s="155"/>
      <c r="E592" s="156"/>
      <c r="F592" s="156"/>
      <c r="G592" s="157"/>
      <c r="H592" s="157"/>
      <c r="I592" s="158"/>
      <c r="J592" s="158"/>
    </row>
    <row r="593" spans="1:10" ht="14.25" customHeight="1">
      <c r="A593" s="10"/>
      <c r="B593" s="10"/>
      <c r="C593" s="155"/>
      <c r="D593" s="155"/>
      <c r="E593" s="156"/>
      <c r="F593" s="156"/>
      <c r="G593" s="157"/>
      <c r="H593" s="157"/>
      <c r="I593" s="158"/>
      <c r="J593" s="158"/>
    </row>
    <row r="594" spans="1:10" ht="14.25" customHeight="1">
      <c r="A594" s="10"/>
      <c r="B594" s="10"/>
      <c r="C594" s="155"/>
      <c r="D594" s="155"/>
      <c r="E594" s="156"/>
      <c r="F594" s="156"/>
      <c r="G594" s="157"/>
      <c r="H594" s="157"/>
      <c r="I594" s="158"/>
      <c r="J594" s="158"/>
    </row>
    <row r="595" spans="1:10" ht="14.25" customHeight="1">
      <c r="A595" s="10"/>
      <c r="B595" s="10"/>
      <c r="C595" s="155"/>
      <c r="D595" s="155"/>
      <c r="E595" s="156"/>
      <c r="F595" s="156"/>
      <c r="G595" s="157"/>
      <c r="H595" s="157"/>
      <c r="I595" s="158"/>
      <c r="J595" s="158"/>
    </row>
    <row r="596" spans="1:10" ht="14.25" customHeight="1">
      <c r="A596" s="10"/>
      <c r="B596" s="10"/>
      <c r="C596" s="155"/>
      <c r="D596" s="155"/>
      <c r="E596" s="156"/>
      <c r="F596" s="156"/>
      <c r="G596" s="157"/>
      <c r="H596" s="157"/>
      <c r="I596" s="158"/>
      <c r="J596" s="158"/>
    </row>
    <row r="597" spans="1:10" ht="14.25" customHeight="1">
      <c r="A597" s="10"/>
      <c r="B597" s="10"/>
      <c r="C597" s="155"/>
      <c r="D597" s="155"/>
      <c r="E597" s="156"/>
      <c r="F597" s="156"/>
      <c r="G597" s="157"/>
      <c r="H597" s="157"/>
      <c r="I597" s="158"/>
      <c r="J597" s="158"/>
    </row>
    <row r="598" spans="1:10" ht="14.25" customHeight="1">
      <c r="A598" s="10"/>
      <c r="B598" s="10"/>
      <c r="C598" s="155"/>
      <c r="D598" s="155"/>
      <c r="E598" s="156"/>
      <c r="F598" s="156"/>
      <c r="G598" s="157"/>
      <c r="H598" s="157"/>
      <c r="I598" s="158"/>
      <c r="J598" s="158"/>
    </row>
    <row r="599" spans="1:10" ht="14.25" customHeight="1">
      <c r="A599" s="10"/>
      <c r="B599" s="10"/>
      <c r="C599" s="155"/>
      <c r="D599" s="155"/>
      <c r="E599" s="156"/>
      <c r="F599" s="156"/>
      <c r="G599" s="157"/>
      <c r="H599" s="157"/>
      <c r="I599" s="158"/>
      <c r="J599" s="158"/>
    </row>
    <row r="600" spans="1:10" ht="14.25" customHeight="1">
      <c r="A600" s="10"/>
      <c r="B600" s="10"/>
      <c r="C600" s="155"/>
      <c r="D600" s="155"/>
      <c r="E600" s="156"/>
      <c r="F600" s="156"/>
      <c r="G600" s="157"/>
      <c r="H600" s="157"/>
      <c r="I600" s="158"/>
      <c r="J600" s="158"/>
    </row>
    <row r="601" spans="1:10" ht="14.25" customHeight="1">
      <c r="A601" s="10"/>
      <c r="B601" s="10"/>
      <c r="C601" s="155"/>
      <c r="D601" s="155"/>
      <c r="E601" s="156"/>
      <c r="F601" s="156"/>
      <c r="G601" s="157"/>
      <c r="H601" s="157"/>
      <c r="I601" s="158"/>
      <c r="J601" s="158"/>
    </row>
    <row r="602" spans="1:10" ht="14.25" customHeight="1">
      <c r="A602" s="10"/>
      <c r="B602" s="10"/>
      <c r="C602" s="155"/>
      <c r="D602" s="155"/>
      <c r="E602" s="156"/>
      <c r="F602" s="156"/>
      <c r="G602" s="157"/>
      <c r="H602" s="157"/>
      <c r="I602" s="158"/>
      <c r="J602" s="158"/>
    </row>
    <row r="603" spans="1:10" ht="14.25" customHeight="1">
      <c r="A603" s="10"/>
      <c r="B603" s="10"/>
      <c r="C603" s="155"/>
      <c r="D603" s="155"/>
      <c r="E603" s="156"/>
      <c r="F603" s="156"/>
      <c r="G603" s="157"/>
      <c r="H603" s="157"/>
      <c r="I603" s="158"/>
      <c r="J603" s="158"/>
    </row>
    <row r="604" spans="1:10" ht="14.25" customHeight="1">
      <c r="A604" s="10"/>
      <c r="B604" s="10"/>
      <c r="C604" s="155"/>
      <c r="D604" s="155"/>
      <c r="E604" s="156"/>
      <c r="F604" s="156"/>
      <c r="G604" s="157"/>
      <c r="H604" s="157"/>
      <c r="I604" s="158"/>
      <c r="J604" s="158"/>
    </row>
    <row r="605" spans="1:10" ht="14.25" customHeight="1">
      <c r="A605" s="10"/>
      <c r="B605" s="10"/>
      <c r="C605" s="155"/>
      <c r="D605" s="155"/>
      <c r="E605" s="156"/>
      <c r="F605" s="156"/>
      <c r="G605" s="157"/>
      <c r="H605" s="157"/>
      <c r="I605" s="158"/>
      <c r="J605" s="158"/>
    </row>
    <row r="606" spans="1:10" ht="14.25" customHeight="1">
      <c r="A606" s="10"/>
      <c r="B606" s="10"/>
      <c r="C606" s="155"/>
      <c r="D606" s="155"/>
      <c r="E606" s="156"/>
      <c r="F606" s="156"/>
      <c r="G606" s="157"/>
      <c r="H606" s="157"/>
      <c r="I606" s="158"/>
      <c r="J606" s="158"/>
    </row>
    <row r="607" spans="1:10" ht="14.25" customHeight="1">
      <c r="A607" s="10"/>
      <c r="B607" s="10"/>
      <c r="C607" s="155"/>
      <c r="D607" s="155"/>
      <c r="E607" s="156"/>
      <c r="F607" s="156"/>
      <c r="G607" s="157"/>
      <c r="H607" s="157"/>
      <c r="I607" s="158"/>
      <c r="J607" s="158"/>
    </row>
    <row r="608" spans="1:10" ht="14.25" customHeight="1">
      <c r="A608" s="10"/>
      <c r="B608" s="10"/>
      <c r="C608" s="155"/>
      <c r="D608" s="155"/>
      <c r="E608" s="156"/>
      <c r="F608" s="156"/>
      <c r="G608" s="157"/>
      <c r="H608" s="157"/>
      <c r="I608" s="158"/>
      <c r="J608" s="158"/>
    </row>
    <row r="609" spans="1:10" ht="14.25" customHeight="1">
      <c r="A609" s="10"/>
      <c r="B609" s="10"/>
      <c r="C609" s="155"/>
      <c r="D609" s="155"/>
      <c r="E609" s="156"/>
      <c r="F609" s="156"/>
      <c r="G609" s="157"/>
      <c r="H609" s="157"/>
      <c r="I609" s="158"/>
      <c r="J609" s="158"/>
    </row>
    <row r="610" spans="1:10" ht="14.25" customHeight="1">
      <c r="A610" s="10"/>
      <c r="B610" s="10"/>
      <c r="C610" s="155"/>
      <c r="D610" s="155"/>
      <c r="E610" s="156"/>
      <c r="F610" s="156"/>
      <c r="G610" s="157"/>
      <c r="H610" s="157"/>
      <c r="I610" s="158"/>
      <c r="J610" s="158"/>
    </row>
    <row r="611" spans="1:10" ht="14.25" customHeight="1">
      <c r="A611" s="10"/>
      <c r="B611" s="10"/>
      <c r="C611" s="155"/>
      <c r="D611" s="155"/>
      <c r="E611" s="156"/>
      <c r="F611" s="156"/>
      <c r="G611" s="157"/>
      <c r="H611" s="157"/>
      <c r="I611" s="158"/>
      <c r="J611" s="158"/>
    </row>
    <row r="612" spans="1:10" ht="14.25" customHeight="1">
      <c r="A612" s="10"/>
      <c r="B612" s="10"/>
      <c r="C612" s="155"/>
      <c r="D612" s="155"/>
      <c r="E612" s="156"/>
      <c r="F612" s="156"/>
      <c r="G612" s="157"/>
      <c r="H612" s="157"/>
      <c r="I612" s="158"/>
      <c r="J612" s="158"/>
    </row>
    <row r="613" spans="1:10" ht="14.25" customHeight="1">
      <c r="A613" s="10"/>
      <c r="B613" s="10"/>
      <c r="C613" s="155"/>
      <c r="D613" s="155"/>
      <c r="E613" s="156"/>
      <c r="F613" s="156"/>
      <c r="G613" s="157"/>
      <c r="H613" s="157"/>
      <c r="I613" s="158"/>
      <c r="J613" s="158"/>
    </row>
    <row r="614" spans="1:10" ht="14.25" customHeight="1">
      <c r="A614" s="10"/>
      <c r="B614" s="10"/>
      <c r="C614" s="155"/>
      <c r="D614" s="155"/>
      <c r="E614" s="156"/>
      <c r="F614" s="156"/>
      <c r="G614" s="157"/>
      <c r="H614" s="157"/>
      <c r="I614" s="158"/>
      <c r="J614" s="158"/>
    </row>
    <row r="615" spans="1:10" ht="14.25" customHeight="1">
      <c r="A615" s="10"/>
      <c r="B615" s="10"/>
      <c r="C615" s="155"/>
      <c r="D615" s="155"/>
      <c r="E615" s="156"/>
      <c r="F615" s="156"/>
      <c r="G615" s="157"/>
      <c r="H615" s="157"/>
      <c r="I615" s="158"/>
      <c r="J615" s="158"/>
    </row>
    <row r="616" spans="1:10" ht="14.25" customHeight="1">
      <c r="A616" s="10"/>
      <c r="B616" s="10"/>
      <c r="C616" s="155"/>
      <c r="D616" s="155"/>
      <c r="E616" s="156"/>
      <c r="F616" s="156"/>
      <c r="G616" s="157"/>
      <c r="H616" s="157"/>
      <c r="I616" s="158"/>
      <c r="J616" s="158"/>
    </row>
    <row r="617" spans="1:10" ht="14.25" customHeight="1">
      <c r="A617" s="10"/>
      <c r="B617" s="10"/>
      <c r="C617" s="155"/>
      <c r="D617" s="155"/>
      <c r="E617" s="156"/>
      <c r="F617" s="156"/>
      <c r="G617" s="157"/>
      <c r="H617" s="157"/>
      <c r="I617" s="158"/>
      <c r="J617" s="158"/>
    </row>
    <row r="618" spans="1:10" ht="14.25" customHeight="1">
      <c r="A618" s="10"/>
      <c r="B618" s="10"/>
      <c r="C618" s="155"/>
      <c r="D618" s="155"/>
      <c r="E618" s="156"/>
      <c r="F618" s="156"/>
      <c r="G618" s="157"/>
      <c r="H618" s="157"/>
      <c r="I618" s="158"/>
      <c r="J618" s="158"/>
    </row>
    <row r="619" spans="1:10" ht="14.25" customHeight="1">
      <c r="A619" s="10"/>
      <c r="B619" s="10"/>
      <c r="C619" s="155"/>
      <c r="D619" s="155"/>
      <c r="E619" s="156"/>
      <c r="F619" s="156"/>
      <c r="G619" s="157"/>
      <c r="H619" s="157"/>
      <c r="I619" s="158"/>
      <c r="J619" s="158"/>
    </row>
    <row r="620" spans="1:10" ht="14.25" customHeight="1">
      <c r="A620" s="10"/>
      <c r="B620" s="10"/>
      <c r="C620" s="155"/>
      <c r="D620" s="155"/>
      <c r="E620" s="156"/>
      <c r="F620" s="156"/>
      <c r="G620" s="157"/>
      <c r="H620" s="157"/>
      <c r="I620" s="158"/>
      <c r="J620" s="158"/>
    </row>
    <row r="621" spans="1:10" ht="14.25" customHeight="1">
      <c r="A621" s="10"/>
      <c r="B621" s="10"/>
      <c r="C621" s="155"/>
      <c r="D621" s="155"/>
      <c r="E621" s="156"/>
      <c r="F621" s="156"/>
      <c r="G621" s="157"/>
      <c r="H621" s="157"/>
      <c r="I621" s="158"/>
      <c r="J621" s="158"/>
    </row>
    <row r="622" spans="1:10" ht="14.25" customHeight="1">
      <c r="A622" s="10"/>
      <c r="B622" s="10"/>
      <c r="C622" s="155"/>
      <c r="D622" s="155"/>
      <c r="E622" s="156"/>
      <c r="F622" s="156"/>
      <c r="G622" s="157"/>
      <c r="H622" s="157"/>
      <c r="I622" s="158"/>
      <c r="J622" s="158"/>
    </row>
    <row r="623" spans="1:10" ht="14.25" customHeight="1">
      <c r="A623" s="10"/>
      <c r="B623" s="10"/>
      <c r="C623" s="155"/>
      <c r="D623" s="155"/>
      <c r="E623" s="156"/>
      <c r="F623" s="156"/>
      <c r="G623" s="157"/>
      <c r="H623" s="157"/>
      <c r="I623" s="158"/>
      <c r="J623" s="158"/>
    </row>
    <row r="624" spans="1:10" ht="14.25" customHeight="1">
      <c r="A624" s="10"/>
      <c r="B624" s="10"/>
      <c r="C624" s="155"/>
      <c r="D624" s="155"/>
      <c r="E624" s="156"/>
      <c r="F624" s="156"/>
      <c r="G624" s="157"/>
      <c r="H624" s="157"/>
      <c r="I624" s="158"/>
      <c r="J624" s="158"/>
    </row>
    <row r="625" spans="1:10" ht="14.25" customHeight="1">
      <c r="A625" s="10"/>
      <c r="B625" s="10"/>
      <c r="C625" s="155"/>
      <c r="D625" s="155"/>
      <c r="E625" s="156"/>
      <c r="F625" s="156"/>
      <c r="G625" s="157"/>
      <c r="H625" s="157"/>
      <c r="I625" s="158"/>
      <c r="J625" s="158"/>
    </row>
    <row r="626" spans="1:10" ht="14.25" customHeight="1">
      <c r="A626" s="10"/>
      <c r="B626" s="10"/>
      <c r="C626" s="155"/>
      <c r="D626" s="155"/>
      <c r="E626" s="156"/>
      <c r="F626" s="156"/>
      <c r="G626" s="157"/>
      <c r="H626" s="157"/>
      <c r="I626" s="158"/>
      <c r="J626" s="158"/>
    </row>
    <row r="627" spans="1:10" ht="14.25" customHeight="1">
      <c r="A627" s="10"/>
      <c r="B627" s="10"/>
      <c r="C627" s="155"/>
      <c r="D627" s="155"/>
      <c r="E627" s="156"/>
      <c r="F627" s="156"/>
      <c r="G627" s="157"/>
      <c r="H627" s="157"/>
      <c r="I627" s="158"/>
      <c r="J627" s="158"/>
    </row>
    <row r="628" spans="1:10" ht="14.25" customHeight="1">
      <c r="A628" s="10"/>
      <c r="B628" s="10"/>
      <c r="C628" s="155"/>
      <c r="D628" s="155"/>
      <c r="E628" s="156"/>
      <c r="F628" s="156"/>
      <c r="G628" s="157"/>
      <c r="H628" s="157"/>
      <c r="I628" s="158"/>
      <c r="J628" s="158"/>
    </row>
    <row r="629" spans="1:10" ht="14.25" customHeight="1">
      <c r="A629" s="10"/>
      <c r="B629" s="10"/>
      <c r="C629" s="155"/>
      <c r="D629" s="155"/>
      <c r="E629" s="156"/>
      <c r="F629" s="156"/>
      <c r="G629" s="157"/>
      <c r="H629" s="157"/>
      <c r="I629" s="158"/>
      <c r="J629" s="158"/>
    </row>
    <row r="630" spans="1:10" ht="14.25" customHeight="1">
      <c r="A630" s="10"/>
      <c r="B630" s="10"/>
      <c r="C630" s="155"/>
      <c r="D630" s="155"/>
      <c r="E630" s="156"/>
      <c r="F630" s="156"/>
      <c r="G630" s="157"/>
      <c r="H630" s="157"/>
      <c r="I630" s="158"/>
      <c r="J630" s="158"/>
    </row>
    <row r="631" spans="1:10" ht="14.25" customHeight="1">
      <c r="A631" s="10"/>
      <c r="B631" s="10"/>
      <c r="C631" s="155"/>
      <c r="D631" s="155"/>
      <c r="E631" s="156"/>
      <c r="F631" s="156"/>
      <c r="G631" s="157"/>
      <c r="H631" s="157"/>
      <c r="I631" s="158"/>
      <c r="J631" s="158"/>
    </row>
    <row r="632" spans="1:10" ht="14.25" customHeight="1">
      <c r="A632" s="10"/>
      <c r="B632" s="10"/>
      <c r="C632" s="155"/>
      <c r="D632" s="155"/>
      <c r="E632" s="156"/>
      <c r="F632" s="156"/>
      <c r="G632" s="157"/>
      <c r="H632" s="157"/>
      <c r="I632" s="158"/>
      <c r="J632" s="158"/>
    </row>
    <row r="633" spans="1:10" ht="14.25" customHeight="1">
      <c r="A633" s="10"/>
      <c r="B633" s="10"/>
      <c r="C633" s="155"/>
      <c r="D633" s="155"/>
      <c r="E633" s="156"/>
      <c r="F633" s="156"/>
      <c r="G633" s="157"/>
      <c r="H633" s="157"/>
      <c r="I633" s="158"/>
      <c r="J633" s="158"/>
    </row>
    <row r="634" spans="1:10" ht="14.25" customHeight="1">
      <c r="A634" s="10"/>
      <c r="B634" s="10"/>
      <c r="C634" s="155"/>
      <c r="D634" s="155"/>
      <c r="E634" s="156"/>
      <c r="F634" s="156"/>
      <c r="G634" s="157"/>
      <c r="H634" s="157"/>
      <c r="I634" s="158"/>
      <c r="J634" s="158"/>
    </row>
    <row r="635" spans="1:10" ht="14.25" customHeight="1">
      <c r="A635" s="10"/>
      <c r="B635" s="10"/>
      <c r="C635" s="155"/>
      <c r="D635" s="155"/>
      <c r="E635" s="156"/>
      <c r="F635" s="156"/>
      <c r="G635" s="157"/>
      <c r="H635" s="157"/>
      <c r="I635" s="158"/>
      <c r="J635" s="158"/>
    </row>
    <row r="636" spans="1:10" ht="14.25" customHeight="1">
      <c r="A636" s="10"/>
      <c r="B636" s="10"/>
      <c r="C636" s="155"/>
      <c r="D636" s="155"/>
      <c r="E636" s="156"/>
      <c r="F636" s="156"/>
      <c r="G636" s="157"/>
      <c r="H636" s="157"/>
      <c r="I636" s="158"/>
      <c r="J636" s="158"/>
    </row>
    <row r="637" spans="1:10" ht="14.25" customHeight="1">
      <c r="A637" s="10"/>
      <c r="B637" s="10"/>
      <c r="C637" s="155"/>
      <c r="D637" s="155"/>
      <c r="E637" s="156"/>
      <c r="F637" s="156"/>
      <c r="G637" s="157"/>
      <c r="H637" s="157"/>
      <c r="I637" s="158"/>
      <c r="J637" s="158"/>
    </row>
    <row r="638" spans="1:10" ht="14.25" customHeight="1">
      <c r="A638" s="10"/>
      <c r="B638" s="10"/>
      <c r="C638" s="155"/>
      <c r="D638" s="155"/>
      <c r="E638" s="156"/>
      <c r="F638" s="156"/>
      <c r="G638" s="157"/>
      <c r="H638" s="157"/>
      <c r="I638" s="158"/>
      <c r="J638" s="158"/>
    </row>
    <row r="639" spans="1:10" ht="14.25" customHeight="1">
      <c r="A639" s="10"/>
      <c r="B639" s="10"/>
      <c r="C639" s="155"/>
      <c r="D639" s="155"/>
      <c r="E639" s="156"/>
      <c r="F639" s="156"/>
      <c r="G639" s="157"/>
      <c r="H639" s="157"/>
      <c r="I639" s="158"/>
      <c r="J639" s="158"/>
    </row>
    <row r="640" spans="1:10" ht="14.25" customHeight="1">
      <c r="A640" s="10"/>
      <c r="B640" s="10"/>
      <c r="C640" s="155"/>
      <c r="D640" s="155"/>
      <c r="E640" s="156"/>
      <c r="F640" s="156"/>
      <c r="G640" s="157"/>
      <c r="H640" s="157"/>
      <c r="I640" s="158"/>
      <c r="J640" s="158"/>
    </row>
    <row r="641" spans="1:10" ht="14.25" customHeight="1">
      <c r="A641" s="10"/>
      <c r="B641" s="10"/>
      <c r="C641" s="155"/>
      <c r="D641" s="155"/>
      <c r="E641" s="156"/>
      <c r="F641" s="156"/>
      <c r="G641" s="157"/>
      <c r="H641" s="157"/>
      <c r="I641" s="158"/>
      <c r="J641" s="158"/>
    </row>
    <row r="642" spans="1:10" ht="14.25" customHeight="1">
      <c r="A642" s="10"/>
      <c r="B642" s="10"/>
      <c r="C642" s="155"/>
      <c r="D642" s="155"/>
      <c r="E642" s="156"/>
      <c r="F642" s="156"/>
      <c r="G642" s="157"/>
      <c r="H642" s="157"/>
      <c r="I642" s="158"/>
      <c r="J642" s="158"/>
    </row>
    <row r="643" spans="1:10" ht="14.25" customHeight="1">
      <c r="A643" s="10"/>
      <c r="B643" s="10"/>
      <c r="C643" s="155"/>
      <c r="D643" s="155"/>
      <c r="E643" s="156"/>
      <c r="F643" s="156"/>
      <c r="G643" s="157"/>
      <c r="H643" s="157"/>
      <c r="I643" s="158"/>
      <c r="J643" s="158"/>
    </row>
    <row r="644" spans="1:10" ht="14.25" customHeight="1">
      <c r="A644" s="10"/>
      <c r="B644" s="10"/>
      <c r="C644" s="155"/>
      <c r="D644" s="155"/>
      <c r="E644" s="156"/>
      <c r="F644" s="156"/>
      <c r="G644" s="157"/>
      <c r="H644" s="157"/>
      <c r="I644" s="158"/>
      <c r="J644" s="158"/>
    </row>
    <row r="645" spans="1:10" ht="14.25" customHeight="1">
      <c r="A645" s="10"/>
      <c r="B645" s="10"/>
      <c r="C645" s="155"/>
      <c r="D645" s="155"/>
      <c r="E645" s="156"/>
      <c r="F645" s="156"/>
      <c r="G645" s="157"/>
      <c r="H645" s="157"/>
      <c r="I645" s="158"/>
      <c r="J645" s="158"/>
    </row>
    <row r="646" spans="1:10" ht="14.25" customHeight="1">
      <c r="A646" s="10"/>
      <c r="B646" s="10"/>
      <c r="C646" s="155"/>
      <c r="D646" s="155"/>
      <c r="E646" s="156"/>
      <c r="F646" s="156"/>
      <c r="G646" s="157"/>
      <c r="H646" s="157"/>
      <c r="I646" s="158"/>
      <c r="J646" s="158"/>
    </row>
    <row r="647" spans="1:10" ht="14.25" customHeight="1">
      <c r="A647" s="10"/>
      <c r="B647" s="10"/>
      <c r="C647" s="155"/>
      <c r="D647" s="155"/>
      <c r="E647" s="156"/>
      <c r="F647" s="156"/>
      <c r="G647" s="157"/>
      <c r="H647" s="157"/>
      <c r="I647" s="158"/>
      <c r="J647" s="158"/>
    </row>
    <row r="648" spans="1:10" ht="14.25" customHeight="1">
      <c r="A648" s="10"/>
      <c r="B648" s="10"/>
      <c r="C648" s="155"/>
      <c r="D648" s="155"/>
      <c r="E648" s="156"/>
      <c r="F648" s="156"/>
      <c r="G648" s="157"/>
      <c r="H648" s="157"/>
      <c r="I648" s="158"/>
      <c r="J648" s="158"/>
    </row>
    <row r="649" spans="1:10" ht="14.25" customHeight="1">
      <c r="A649" s="10"/>
      <c r="B649" s="10"/>
      <c r="C649" s="155"/>
      <c r="D649" s="155"/>
      <c r="E649" s="156"/>
      <c r="F649" s="156"/>
      <c r="G649" s="157"/>
      <c r="H649" s="157"/>
      <c r="I649" s="158"/>
      <c r="J649" s="158"/>
    </row>
    <row r="650" spans="1:10" ht="14.25" customHeight="1">
      <c r="A650" s="10"/>
      <c r="B650" s="10"/>
      <c r="C650" s="155"/>
      <c r="D650" s="155"/>
      <c r="E650" s="156"/>
      <c r="F650" s="156"/>
      <c r="G650" s="157"/>
      <c r="H650" s="157"/>
      <c r="I650" s="158"/>
      <c r="J650" s="158"/>
    </row>
    <row r="651" spans="1:10" ht="14.25" customHeight="1">
      <c r="A651" s="10"/>
      <c r="B651" s="10"/>
      <c r="C651" s="155"/>
      <c r="D651" s="155"/>
      <c r="E651" s="156"/>
      <c r="F651" s="156"/>
      <c r="G651" s="157"/>
      <c r="H651" s="157"/>
      <c r="I651" s="158"/>
      <c r="J651" s="158"/>
    </row>
    <row r="652" spans="1:10" ht="14.25" customHeight="1">
      <c r="A652" s="10"/>
      <c r="B652" s="10"/>
      <c r="C652" s="155"/>
      <c r="D652" s="155"/>
      <c r="E652" s="156"/>
      <c r="F652" s="156"/>
      <c r="G652" s="157"/>
      <c r="H652" s="157"/>
      <c r="I652" s="158"/>
      <c r="J652" s="158"/>
    </row>
    <row r="653" spans="1:10" ht="14.25" customHeight="1">
      <c r="A653" s="10"/>
      <c r="B653" s="10"/>
      <c r="C653" s="155"/>
      <c r="D653" s="155"/>
      <c r="E653" s="156"/>
      <c r="F653" s="156"/>
      <c r="G653" s="157"/>
      <c r="H653" s="157"/>
      <c r="I653" s="158"/>
      <c r="J653" s="158"/>
    </row>
    <row r="654" spans="1:10" ht="14.25" customHeight="1">
      <c r="A654" s="10"/>
      <c r="B654" s="10"/>
      <c r="C654" s="155"/>
      <c r="D654" s="155"/>
      <c r="E654" s="156"/>
      <c r="F654" s="156"/>
      <c r="G654" s="157"/>
      <c r="H654" s="157"/>
      <c r="I654" s="158"/>
      <c r="J654" s="158"/>
    </row>
    <row r="655" spans="1:10" ht="14.25" customHeight="1">
      <c r="A655" s="10"/>
      <c r="B655" s="10"/>
      <c r="C655" s="155"/>
      <c r="D655" s="155"/>
      <c r="E655" s="156"/>
      <c r="F655" s="156"/>
      <c r="G655" s="157"/>
      <c r="H655" s="157"/>
      <c r="I655" s="158"/>
      <c r="J655" s="158"/>
    </row>
    <row r="656" spans="1:10" ht="14.25" customHeight="1">
      <c r="A656" s="10"/>
      <c r="B656" s="10"/>
      <c r="C656" s="155"/>
      <c r="D656" s="155"/>
      <c r="E656" s="156"/>
      <c r="F656" s="156"/>
      <c r="G656" s="157"/>
      <c r="H656" s="157"/>
      <c r="I656" s="158"/>
      <c r="J656" s="158"/>
    </row>
    <row r="657" spans="1:10" ht="14.25" customHeight="1">
      <c r="A657" s="10"/>
      <c r="B657" s="10"/>
      <c r="C657" s="155"/>
      <c r="D657" s="155"/>
      <c r="E657" s="156"/>
      <c r="F657" s="156"/>
      <c r="G657" s="157"/>
      <c r="H657" s="157"/>
      <c r="I657" s="158"/>
      <c r="J657" s="158"/>
    </row>
    <row r="658" spans="1:10" ht="14.25" customHeight="1">
      <c r="A658" s="10"/>
      <c r="B658" s="10"/>
      <c r="C658" s="155"/>
      <c r="D658" s="155"/>
      <c r="E658" s="156"/>
      <c r="F658" s="156"/>
      <c r="G658" s="157"/>
      <c r="H658" s="157"/>
      <c r="I658" s="158"/>
      <c r="J658" s="158"/>
    </row>
    <row r="659" spans="1:10" ht="14.25" customHeight="1">
      <c r="A659" s="10"/>
      <c r="B659" s="10"/>
      <c r="C659" s="155"/>
      <c r="D659" s="155"/>
      <c r="E659" s="156"/>
      <c r="F659" s="156"/>
      <c r="G659" s="157"/>
      <c r="H659" s="157"/>
      <c r="I659" s="158"/>
      <c r="J659" s="158"/>
    </row>
    <row r="660" spans="1:10" ht="14.25" customHeight="1">
      <c r="A660" s="10"/>
      <c r="B660" s="10"/>
      <c r="C660" s="155"/>
      <c r="D660" s="155"/>
      <c r="E660" s="156"/>
      <c r="F660" s="156"/>
      <c r="G660" s="157"/>
      <c r="H660" s="157"/>
      <c r="I660" s="158"/>
      <c r="J660" s="158"/>
    </row>
    <row r="661" spans="1:10" ht="14.25" customHeight="1">
      <c r="A661" s="10"/>
      <c r="B661" s="10"/>
      <c r="C661" s="155"/>
      <c r="D661" s="155"/>
      <c r="E661" s="156"/>
      <c r="F661" s="156"/>
      <c r="G661" s="157"/>
      <c r="H661" s="157"/>
      <c r="I661" s="158"/>
      <c r="J661" s="158"/>
    </row>
    <row r="662" spans="1:10" ht="14.25" customHeight="1">
      <c r="A662" s="10"/>
      <c r="B662" s="10"/>
      <c r="C662" s="155"/>
      <c r="D662" s="155"/>
      <c r="E662" s="156"/>
      <c r="F662" s="156"/>
      <c r="G662" s="157"/>
      <c r="H662" s="157"/>
      <c r="I662" s="158"/>
      <c r="J662" s="158"/>
    </row>
    <row r="663" spans="1:10" ht="14.25" customHeight="1">
      <c r="A663" s="10"/>
      <c r="B663" s="10"/>
      <c r="C663" s="155"/>
      <c r="D663" s="155"/>
      <c r="E663" s="156"/>
      <c r="F663" s="156"/>
      <c r="G663" s="157"/>
      <c r="H663" s="157"/>
      <c r="I663" s="158"/>
      <c r="J663" s="158"/>
    </row>
    <row r="664" spans="1:10" ht="14.25" customHeight="1">
      <c r="A664" s="10"/>
      <c r="B664" s="10"/>
      <c r="C664" s="155"/>
      <c r="D664" s="155"/>
      <c r="E664" s="156"/>
      <c r="F664" s="156"/>
      <c r="G664" s="157"/>
      <c r="H664" s="157"/>
      <c r="I664" s="158"/>
      <c r="J664" s="158"/>
    </row>
    <row r="665" spans="1:10" ht="14.25" customHeight="1">
      <c r="A665" s="10"/>
      <c r="B665" s="10"/>
      <c r="C665" s="155"/>
      <c r="D665" s="155"/>
      <c r="E665" s="156"/>
      <c r="F665" s="156"/>
      <c r="G665" s="157"/>
      <c r="H665" s="157"/>
      <c r="I665" s="158"/>
      <c r="J665" s="158"/>
    </row>
    <row r="666" spans="1:10" ht="14.25" customHeight="1">
      <c r="A666" s="10"/>
      <c r="B666" s="10"/>
      <c r="C666" s="155"/>
      <c r="D666" s="155"/>
      <c r="E666" s="156"/>
      <c r="F666" s="156"/>
      <c r="G666" s="157"/>
      <c r="H666" s="157"/>
      <c r="I666" s="158"/>
      <c r="J666" s="158"/>
    </row>
    <row r="667" spans="1:10" ht="14.25" customHeight="1">
      <c r="A667" s="10"/>
      <c r="B667" s="10"/>
      <c r="C667" s="155"/>
      <c r="D667" s="155"/>
      <c r="E667" s="156"/>
      <c r="F667" s="156"/>
      <c r="G667" s="157"/>
      <c r="H667" s="157"/>
      <c r="I667" s="158"/>
      <c r="J667" s="158"/>
    </row>
    <row r="668" spans="1:10" ht="14.25" customHeight="1">
      <c r="A668" s="10"/>
      <c r="B668" s="10"/>
      <c r="C668" s="155"/>
      <c r="D668" s="155"/>
      <c r="E668" s="156"/>
      <c r="F668" s="156"/>
      <c r="G668" s="157"/>
      <c r="H668" s="157"/>
      <c r="I668" s="158"/>
      <c r="J668" s="158"/>
    </row>
    <row r="669" spans="1:10" ht="14.25" customHeight="1">
      <c r="A669" s="10"/>
      <c r="B669" s="10"/>
      <c r="C669" s="155"/>
      <c r="D669" s="155"/>
      <c r="E669" s="156"/>
      <c r="F669" s="156"/>
      <c r="G669" s="157"/>
      <c r="H669" s="157"/>
      <c r="I669" s="158"/>
      <c r="J669" s="158"/>
    </row>
    <row r="670" spans="1:10" ht="14.25" customHeight="1">
      <c r="A670" s="10"/>
      <c r="B670" s="10"/>
      <c r="C670" s="155"/>
      <c r="D670" s="155"/>
      <c r="E670" s="156"/>
      <c r="F670" s="156"/>
      <c r="G670" s="157"/>
      <c r="H670" s="157"/>
      <c r="I670" s="158"/>
      <c r="J670" s="158"/>
    </row>
    <row r="671" spans="1:10" ht="14.25" customHeight="1">
      <c r="A671" s="10"/>
      <c r="B671" s="10"/>
      <c r="C671" s="155"/>
      <c r="D671" s="155"/>
      <c r="E671" s="156"/>
      <c r="F671" s="156"/>
      <c r="G671" s="157"/>
      <c r="H671" s="157"/>
      <c r="I671" s="158"/>
      <c r="J671" s="158"/>
    </row>
    <row r="672" spans="1:10" ht="14.25" customHeight="1">
      <c r="A672" s="10"/>
      <c r="B672" s="10"/>
      <c r="C672" s="155"/>
      <c r="D672" s="155"/>
      <c r="E672" s="156"/>
      <c r="F672" s="156"/>
      <c r="G672" s="157"/>
      <c r="H672" s="157"/>
      <c r="I672" s="158"/>
      <c r="J672" s="158"/>
    </row>
    <row r="673" spans="1:10" ht="14.25" customHeight="1">
      <c r="A673" s="10"/>
      <c r="B673" s="10"/>
      <c r="C673" s="155"/>
      <c r="D673" s="155"/>
      <c r="E673" s="156"/>
      <c r="F673" s="156"/>
      <c r="G673" s="157"/>
      <c r="H673" s="157"/>
      <c r="I673" s="158"/>
      <c r="J673" s="158"/>
    </row>
    <row r="674" spans="1:10" ht="14.25" customHeight="1">
      <c r="A674" s="10"/>
      <c r="B674" s="10"/>
      <c r="C674" s="155"/>
      <c r="D674" s="155"/>
      <c r="E674" s="156"/>
      <c r="F674" s="156"/>
      <c r="G674" s="157"/>
      <c r="H674" s="157"/>
      <c r="I674" s="158"/>
      <c r="J674" s="158"/>
    </row>
    <row r="675" spans="1:10" ht="14.25" customHeight="1">
      <c r="A675" s="10"/>
      <c r="B675" s="10"/>
      <c r="C675" s="155"/>
      <c r="D675" s="155"/>
      <c r="E675" s="156"/>
      <c r="F675" s="156"/>
      <c r="G675" s="157"/>
      <c r="H675" s="157"/>
      <c r="I675" s="158"/>
      <c r="J675" s="158"/>
    </row>
    <row r="676" spans="1:10" ht="14.25" customHeight="1">
      <c r="A676" s="10"/>
      <c r="B676" s="10"/>
      <c r="C676" s="155"/>
      <c r="D676" s="155"/>
      <c r="E676" s="156"/>
      <c r="F676" s="156"/>
      <c r="G676" s="157"/>
      <c r="H676" s="157"/>
      <c r="I676" s="158"/>
      <c r="J676" s="158"/>
    </row>
    <row r="677" spans="1:10" ht="14.25" customHeight="1">
      <c r="A677" s="10"/>
      <c r="B677" s="10"/>
      <c r="C677" s="155"/>
      <c r="D677" s="155"/>
      <c r="E677" s="156"/>
      <c r="F677" s="156"/>
      <c r="G677" s="157"/>
      <c r="H677" s="157"/>
      <c r="I677" s="158"/>
      <c r="J677" s="158"/>
    </row>
    <row r="678" spans="1:10" ht="14.25" customHeight="1">
      <c r="A678" s="10"/>
      <c r="B678" s="10"/>
      <c r="C678" s="155"/>
      <c r="D678" s="155"/>
      <c r="E678" s="156"/>
      <c r="F678" s="156"/>
      <c r="G678" s="157"/>
      <c r="H678" s="157"/>
      <c r="I678" s="158"/>
      <c r="J678" s="158"/>
    </row>
    <row r="679" spans="1:10" ht="14.25" customHeight="1">
      <c r="A679" s="10"/>
      <c r="B679" s="10"/>
      <c r="C679" s="155"/>
      <c r="D679" s="155"/>
      <c r="E679" s="156"/>
      <c r="F679" s="156"/>
      <c r="G679" s="157"/>
      <c r="H679" s="157"/>
      <c r="I679" s="158"/>
      <c r="J679" s="158"/>
    </row>
    <row r="680" spans="1:10" ht="14.25" customHeight="1">
      <c r="A680" s="10"/>
      <c r="B680" s="10"/>
      <c r="C680" s="155"/>
      <c r="D680" s="155"/>
      <c r="E680" s="156"/>
      <c r="F680" s="156"/>
      <c r="G680" s="157"/>
      <c r="H680" s="157"/>
      <c r="I680" s="158"/>
      <c r="J680" s="158"/>
    </row>
    <row r="681" spans="1:10" ht="14.25" customHeight="1">
      <c r="A681" s="10"/>
      <c r="B681" s="10"/>
      <c r="C681" s="155"/>
      <c r="D681" s="155"/>
      <c r="E681" s="156"/>
      <c r="F681" s="156"/>
      <c r="G681" s="157"/>
      <c r="H681" s="157"/>
      <c r="I681" s="158"/>
      <c r="J681" s="158"/>
    </row>
    <row r="682" spans="1:10" ht="14.25" customHeight="1">
      <c r="A682" s="10"/>
      <c r="B682" s="10"/>
      <c r="C682" s="155"/>
      <c r="D682" s="155"/>
      <c r="E682" s="156"/>
      <c r="F682" s="156"/>
      <c r="G682" s="157"/>
      <c r="H682" s="157"/>
      <c r="I682" s="158"/>
      <c r="J682" s="158"/>
    </row>
    <row r="683" spans="1:10" ht="14.25" customHeight="1">
      <c r="A683" s="10"/>
      <c r="B683" s="10"/>
      <c r="C683" s="155"/>
      <c r="D683" s="155"/>
      <c r="E683" s="156"/>
      <c r="F683" s="156"/>
      <c r="G683" s="157"/>
      <c r="H683" s="157"/>
      <c r="I683" s="158"/>
      <c r="J683" s="158"/>
    </row>
    <row r="684" spans="1:10" ht="14.25" customHeight="1">
      <c r="A684" s="10"/>
      <c r="B684" s="10"/>
      <c r="C684" s="155"/>
      <c r="D684" s="155"/>
      <c r="E684" s="156"/>
      <c r="F684" s="156"/>
      <c r="G684" s="157"/>
      <c r="H684" s="157"/>
      <c r="I684" s="158"/>
      <c r="J684" s="158"/>
    </row>
    <row r="685" spans="1:10" ht="14.25" customHeight="1">
      <c r="A685" s="10"/>
      <c r="B685" s="10"/>
      <c r="C685" s="155"/>
      <c r="D685" s="155"/>
      <c r="E685" s="156"/>
      <c r="F685" s="156"/>
      <c r="G685" s="157"/>
      <c r="H685" s="157"/>
      <c r="I685" s="158"/>
      <c r="J685" s="158"/>
    </row>
    <row r="686" spans="1:10" ht="14.25" customHeight="1">
      <c r="A686" s="10"/>
      <c r="B686" s="10"/>
      <c r="C686" s="155"/>
      <c r="D686" s="155"/>
      <c r="E686" s="156"/>
      <c r="F686" s="156"/>
      <c r="G686" s="157"/>
      <c r="H686" s="157"/>
      <c r="I686" s="158"/>
      <c r="J686" s="158"/>
    </row>
    <row r="687" spans="1:10" ht="14.25" customHeight="1">
      <c r="A687" s="10"/>
      <c r="B687" s="10"/>
      <c r="C687" s="155"/>
      <c r="D687" s="155"/>
      <c r="E687" s="156"/>
      <c r="F687" s="156"/>
      <c r="G687" s="157"/>
      <c r="H687" s="157"/>
      <c r="I687" s="158"/>
      <c r="J687" s="158"/>
    </row>
    <row r="688" spans="1:10" ht="14.25" customHeight="1">
      <c r="A688" s="10"/>
      <c r="B688" s="10"/>
      <c r="C688" s="155"/>
      <c r="D688" s="155"/>
      <c r="E688" s="156"/>
      <c r="F688" s="156"/>
      <c r="G688" s="157"/>
      <c r="H688" s="157"/>
      <c r="I688" s="158"/>
      <c r="J688" s="158"/>
    </row>
    <row r="689" spans="1:10" ht="14.25" customHeight="1">
      <c r="A689" s="10"/>
      <c r="B689" s="10"/>
      <c r="C689" s="155"/>
      <c r="D689" s="155"/>
      <c r="E689" s="156"/>
      <c r="F689" s="156"/>
      <c r="G689" s="157"/>
      <c r="H689" s="157"/>
      <c r="I689" s="158"/>
      <c r="J689" s="158"/>
    </row>
    <row r="690" spans="1:10" ht="14.25" customHeight="1">
      <c r="A690" s="10"/>
      <c r="B690" s="10"/>
      <c r="C690" s="155"/>
      <c r="D690" s="155"/>
      <c r="E690" s="156"/>
      <c r="F690" s="156"/>
      <c r="G690" s="157"/>
      <c r="H690" s="157"/>
      <c r="I690" s="158"/>
      <c r="J690" s="158"/>
    </row>
    <row r="691" spans="1:10" ht="14.25" customHeight="1">
      <c r="A691" s="10"/>
      <c r="B691" s="10"/>
      <c r="C691" s="155"/>
      <c r="D691" s="155"/>
      <c r="E691" s="156"/>
      <c r="F691" s="156"/>
      <c r="G691" s="157"/>
      <c r="H691" s="157"/>
      <c r="I691" s="158"/>
      <c r="J691" s="158"/>
    </row>
    <row r="692" spans="1:10" ht="14.25" customHeight="1">
      <c r="A692" s="10"/>
      <c r="B692" s="10"/>
      <c r="C692" s="155"/>
      <c r="D692" s="155"/>
      <c r="E692" s="156"/>
      <c r="F692" s="156"/>
      <c r="G692" s="157"/>
      <c r="H692" s="157"/>
      <c r="I692" s="158"/>
      <c r="J692" s="158"/>
    </row>
    <row r="693" spans="1:10" ht="14.25" customHeight="1">
      <c r="A693" s="10"/>
      <c r="B693" s="10"/>
      <c r="C693" s="155"/>
      <c r="D693" s="155"/>
      <c r="E693" s="156"/>
      <c r="F693" s="156"/>
      <c r="G693" s="157"/>
      <c r="H693" s="157"/>
      <c r="I693" s="158"/>
      <c r="J693" s="158"/>
    </row>
    <row r="694" spans="1:10" ht="14.25" customHeight="1">
      <c r="A694" s="10"/>
      <c r="B694" s="10"/>
      <c r="C694" s="155"/>
      <c r="D694" s="155"/>
      <c r="E694" s="156"/>
      <c r="F694" s="156"/>
      <c r="G694" s="157"/>
      <c r="H694" s="157"/>
      <c r="I694" s="158"/>
      <c r="J694" s="158"/>
    </row>
    <row r="695" spans="1:10" ht="14.25" customHeight="1">
      <c r="A695" s="10"/>
      <c r="B695" s="10"/>
      <c r="C695" s="155"/>
      <c r="D695" s="155"/>
      <c r="E695" s="156"/>
      <c r="F695" s="156"/>
      <c r="G695" s="157"/>
      <c r="H695" s="157"/>
      <c r="I695" s="158"/>
      <c r="J695" s="158"/>
    </row>
    <row r="696" spans="1:10" ht="14.25" customHeight="1">
      <c r="A696" s="10"/>
      <c r="B696" s="10"/>
      <c r="C696" s="155"/>
      <c r="D696" s="155"/>
      <c r="E696" s="156"/>
      <c r="F696" s="156"/>
      <c r="G696" s="157"/>
      <c r="H696" s="157"/>
      <c r="I696" s="158"/>
      <c r="J696" s="158"/>
    </row>
    <row r="697" spans="1:10" ht="14.25" customHeight="1">
      <c r="A697" s="10"/>
      <c r="B697" s="10"/>
      <c r="C697" s="155"/>
      <c r="D697" s="155"/>
      <c r="E697" s="156"/>
      <c r="F697" s="156"/>
      <c r="G697" s="157"/>
      <c r="H697" s="157"/>
      <c r="I697" s="158"/>
      <c r="J697" s="158"/>
    </row>
    <row r="698" spans="1:10" ht="14.25" customHeight="1">
      <c r="A698" s="10"/>
      <c r="B698" s="10"/>
      <c r="C698" s="155"/>
      <c r="D698" s="155"/>
      <c r="E698" s="156"/>
      <c r="F698" s="156"/>
      <c r="G698" s="157"/>
      <c r="H698" s="157"/>
      <c r="I698" s="158"/>
      <c r="J698" s="158"/>
    </row>
    <row r="699" spans="1:10" ht="14.25" customHeight="1">
      <c r="A699" s="10"/>
      <c r="B699" s="10"/>
      <c r="C699" s="155"/>
      <c r="D699" s="155"/>
      <c r="E699" s="156"/>
      <c r="F699" s="156"/>
      <c r="G699" s="157"/>
      <c r="H699" s="157"/>
      <c r="I699" s="158"/>
      <c r="J699" s="158"/>
    </row>
    <row r="700" spans="1:10" ht="14.25" customHeight="1">
      <c r="A700" s="10"/>
      <c r="B700" s="10"/>
      <c r="C700" s="155"/>
      <c r="D700" s="155"/>
      <c r="E700" s="156"/>
      <c r="F700" s="156"/>
      <c r="G700" s="157"/>
      <c r="H700" s="157"/>
      <c r="I700" s="158"/>
      <c r="J700" s="158"/>
    </row>
    <row r="701" spans="1:10" ht="14.25" customHeight="1">
      <c r="A701" s="10"/>
      <c r="B701" s="10"/>
      <c r="C701" s="155"/>
      <c r="D701" s="155"/>
      <c r="E701" s="156"/>
      <c r="F701" s="156"/>
      <c r="G701" s="157"/>
      <c r="H701" s="157"/>
      <c r="I701" s="158"/>
      <c r="J701" s="158"/>
    </row>
    <row r="702" spans="1:10" ht="14.25" customHeight="1">
      <c r="A702" s="10"/>
      <c r="B702" s="10"/>
      <c r="C702" s="155"/>
      <c r="D702" s="155"/>
      <c r="E702" s="156"/>
      <c r="F702" s="156"/>
      <c r="G702" s="157"/>
      <c r="H702" s="157"/>
      <c r="I702" s="158"/>
      <c r="J702" s="158"/>
    </row>
    <row r="703" spans="1:10" ht="14.25" customHeight="1">
      <c r="A703" s="10"/>
      <c r="B703" s="10"/>
      <c r="C703" s="155"/>
      <c r="D703" s="155"/>
      <c r="E703" s="156"/>
      <c r="F703" s="156"/>
      <c r="G703" s="157"/>
      <c r="H703" s="157"/>
      <c r="I703" s="158"/>
      <c r="J703" s="158"/>
    </row>
    <row r="704" spans="1:10" ht="14.25" customHeight="1">
      <c r="A704" s="10"/>
      <c r="B704" s="10"/>
      <c r="C704" s="155"/>
      <c r="D704" s="155"/>
      <c r="E704" s="156"/>
      <c r="F704" s="156"/>
      <c r="G704" s="157"/>
      <c r="H704" s="157"/>
      <c r="I704" s="158"/>
      <c r="J704" s="158"/>
    </row>
    <row r="705" spans="1:10" ht="14.25" customHeight="1">
      <c r="A705" s="10"/>
      <c r="B705" s="10"/>
      <c r="C705" s="155"/>
      <c r="D705" s="155"/>
      <c r="E705" s="156"/>
      <c r="F705" s="156"/>
      <c r="G705" s="157"/>
      <c r="H705" s="157"/>
      <c r="I705" s="158"/>
      <c r="J705" s="158"/>
    </row>
    <row r="706" spans="1:10" ht="14.25" customHeight="1">
      <c r="A706" s="10"/>
      <c r="B706" s="10"/>
      <c r="C706" s="155"/>
      <c r="D706" s="155"/>
      <c r="E706" s="156"/>
      <c r="F706" s="156"/>
      <c r="G706" s="157"/>
      <c r="H706" s="157"/>
      <c r="I706" s="158"/>
      <c r="J706" s="158"/>
    </row>
    <row r="707" spans="1:10" ht="14.25" customHeight="1">
      <c r="A707" s="10"/>
      <c r="B707" s="10"/>
      <c r="C707" s="155"/>
      <c r="D707" s="155"/>
      <c r="E707" s="156"/>
      <c r="F707" s="156"/>
      <c r="G707" s="157"/>
      <c r="H707" s="157"/>
      <c r="I707" s="158"/>
      <c r="J707" s="158"/>
    </row>
    <row r="708" spans="1:10" ht="14.25" customHeight="1">
      <c r="A708" s="10"/>
      <c r="B708" s="10"/>
      <c r="C708" s="155"/>
      <c r="D708" s="155"/>
      <c r="E708" s="156"/>
      <c r="F708" s="156"/>
      <c r="G708" s="157"/>
      <c r="H708" s="157"/>
      <c r="I708" s="158"/>
      <c r="J708" s="158"/>
    </row>
    <row r="709" spans="1:10" ht="14.25" customHeight="1">
      <c r="A709" s="10"/>
      <c r="B709" s="10"/>
      <c r="C709" s="155"/>
      <c r="D709" s="155"/>
      <c r="E709" s="156"/>
      <c r="F709" s="156"/>
      <c r="G709" s="157"/>
      <c r="H709" s="157"/>
      <c r="I709" s="158"/>
      <c r="J709" s="158"/>
    </row>
    <row r="710" spans="1:10" ht="14.25" customHeight="1">
      <c r="A710" s="10"/>
      <c r="B710" s="10"/>
      <c r="C710" s="155"/>
      <c r="D710" s="155"/>
      <c r="E710" s="156"/>
      <c r="F710" s="156"/>
      <c r="G710" s="157"/>
      <c r="H710" s="157"/>
      <c r="I710" s="158"/>
      <c r="J710" s="158"/>
    </row>
    <row r="711" spans="1:10" ht="14.25" customHeight="1">
      <c r="A711" s="10"/>
      <c r="B711" s="10"/>
      <c r="C711" s="155"/>
      <c r="D711" s="155"/>
      <c r="E711" s="156"/>
      <c r="F711" s="156"/>
      <c r="G711" s="157"/>
      <c r="H711" s="157"/>
      <c r="I711" s="158"/>
      <c r="J711" s="158"/>
    </row>
    <row r="712" spans="1:10" ht="14.25" customHeight="1">
      <c r="A712" s="10"/>
      <c r="B712" s="10"/>
      <c r="C712" s="155"/>
      <c r="D712" s="155"/>
      <c r="E712" s="156"/>
      <c r="F712" s="156"/>
      <c r="G712" s="157"/>
      <c r="H712" s="157"/>
      <c r="I712" s="158"/>
      <c r="J712" s="158"/>
    </row>
    <row r="713" spans="1:10" ht="14.25" customHeight="1">
      <c r="A713" s="10"/>
      <c r="B713" s="10"/>
      <c r="C713" s="155"/>
      <c r="D713" s="155"/>
      <c r="E713" s="156"/>
      <c r="F713" s="156"/>
      <c r="G713" s="157"/>
      <c r="H713" s="157"/>
      <c r="I713" s="158"/>
      <c r="J713" s="158"/>
    </row>
    <row r="714" spans="1:10" ht="14.25" customHeight="1">
      <c r="A714" s="10"/>
      <c r="B714" s="10"/>
      <c r="C714" s="155"/>
      <c r="D714" s="155"/>
      <c r="E714" s="156"/>
      <c r="F714" s="156"/>
      <c r="G714" s="157"/>
      <c r="H714" s="157"/>
      <c r="I714" s="158"/>
      <c r="J714" s="158"/>
    </row>
    <row r="715" spans="1:10" ht="14.25" customHeight="1">
      <c r="A715" s="10"/>
      <c r="B715" s="10"/>
      <c r="C715" s="155"/>
      <c r="D715" s="155"/>
      <c r="E715" s="156"/>
      <c r="F715" s="156"/>
      <c r="G715" s="157"/>
      <c r="H715" s="157"/>
      <c r="I715" s="158"/>
      <c r="J715" s="158"/>
    </row>
    <row r="716" spans="1:10" ht="14.25" customHeight="1">
      <c r="A716" s="10"/>
      <c r="B716" s="10"/>
      <c r="C716" s="155"/>
      <c r="D716" s="155"/>
      <c r="E716" s="156"/>
      <c r="F716" s="156"/>
      <c r="G716" s="157"/>
      <c r="H716" s="157"/>
      <c r="I716" s="158"/>
      <c r="J716" s="158"/>
    </row>
    <row r="717" spans="1:10" ht="14.25" customHeight="1">
      <c r="A717" s="10"/>
      <c r="B717" s="10"/>
      <c r="C717" s="155"/>
      <c r="D717" s="155"/>
      <c r="E717" s="156"/>
      <c r="F717" s="156"/>
      <c r="G717" s="157"/>
      <c r="H717" s="157"/>
      <c r="I717" s="158"/>
      <c r="J717" s="158"/>
    </row>
    <row r="718" spans="1:10" ht="14.25" customHeight="1">
      <c r="A718" s="10"/>
      <c r="B718" s="10"/>
      <c r="C718" s="155"/>
      <c r="D718" s="155"/>
      <c r="E718" s="156"/>
      <c r="F718" s="156"/>
      <c r="G718" s="157"/>
      <c r="H718" s="157"/>
      <c r="I718" s="158"/>
      <c r="J718" s="158"/>
    </row>
    <row r="719" spans="1:10" ht="14.25" customHeight="1">
      <c r="A719" s="10"/>
      <c r="B719" s="10"/>
      <c r="C719" s="155"/>
      <c r="D719" s="155"/>
      <c r="E719" s="156"/>
      <c r="F719" s="156"/>
      <c r="G719" s="157"/>
      <c r="H719" s="157"/>
      <c r="I719" s="158"/>
      <c r="J719" s="158"/>
    </row>
    <row r="720" spans="1:10" ht="14.25" customHeight="1">
      <c r="A720" s="10"/>
      <c r="B720" s="10"/>
      <c r="C720" s="155"/>
      <c r="D720" s="155"/>
      <c r="E720" s="156"/>
      <c r="F720" s="156"/>
      <c r="G720" s="157"/>
      <c r="H720" s="157"/>
      <c r="I720" s="158"/>
      <c r="J720" s="158"/>
    </row>
    <row r="721" spans="1:10" ht="14.25" customHeight="1">
      <c r="A721" s="10"/>
      <c r="B721" s="10"/>
      <c r="C721" s="155"/>
      <c r="D721" s="155"/>
      <c r="E721" s="156"/>
      <c r="F721" s="156"/>
      <c r="G721" s="157"/>
      <c r="H721" s="157"/>
      <c r="I721" s="158"/>
      <c r="J721" s="158"/>
    </row>
    <row r="722" spans="1:10" ht="14.25" customHeight="1">
      <c r="A722" s="10"/>
      <c r="B722" s="10"/>
      <c r="C722" s="155"/>
      <c r="D722" s="155"/>
      <c r="E722" s="156"/>
      <c r="F722" s="156"/>
      <c r="G722" s="157"/>
      <c r="H722" s="157"/>
      <c r="I722" s="158"/>
      <c r="J722" s="158"/>
    </row>
    <row r="723" spans="1:10" ht="14.25" customHeight="1">
      <c r="A723" s="10"/>
      <c r="B723" s="10"/>
      <c r="C723" s="155"/>
      <c r="D723" s="155"/>
      <c r="E723" s="156"/>
      <c r="F723" s="156"/>
      <c r="G723" s="157"/>
      <c r="H723" s="157"/>
      <c r="I723" s="158"/>
      <c r="J723" s="158"/>
    </row>
    <row r="724" spans="1:10" ht="14.25" customHeight="1">
      <c r="A724" s="10"/>
      <c r="B724" s="10"/>
      <c r="C724" s="155"/>
      <c r="D724" s="155"/>
      <c r="E724" s="156"/>
      <c r="F724" s="156"/>
      <c r="G724" s="157"/>
      <c r="H724" s="157"/>
      <c r="I724" s="158"/>
      <c r="J724" s="158"/>
    </row>
    <row r="725" spans="1:10" ht="14.25" customHeight="1">
      <c r="A725" s="10"/>
      <c r="B725" s="10"/>
      <c r="C725" s="155"/>
      <c r="D725" s="155"/>
      <c r="E725" s="156"/>
      <c r="F725" s="156"/>
      <c r="G725" s="157"/>
      <c r="H725" s="157"/>
      <c r="I725" s="158"/>
      <c r="J725" s="158"/>
    </row>
    <row r="726" spans="1:10" ht="14.25" customHeight="1">
      <c r="A726" s="10"/>
      <c r="B726" s="10"/>
      <c r="C726" s="155"/>
      <c r="D726" s="155"/>
      <c r="E726" s="156"/>
      <c r="F726" s="156"/>
      <c r="G726" s="157"/>
      <c r="H726" s="157"/>
      <c r="I726" s="158"/>
      <c r="J726" s="158"/>
    </row>
    <row r="727" spans="1:10" ht="14.25" customHeight="1">
      <c r="A727" s="10"/>
      <c r="B727" s="10"/>
      <c r="C727" s="155"/>
      <c r="D727" s="155"/>
      <c r="E727" s="156"/>
      <c r="F727" s="156"/>
      <c r="G727" s="157"/>
      <c r="H727" s="157"/>
      <c r="I727" s="158"/>
      <c r="J727" s="158"/>
    </row>
    <row r="728" spans="1:10" ht="14.25" customHeight="1">
      <c r="A728" s="10"/>
      <c r="B728" s="10"/>
      <c r="C728" s="155"/>
      <c r="D728" s="155"/>
      <c r="E728" s="156"/>
      <c r="F728" s="156"/>
      <c r="G728" s="157"/>
      <c r="H728" s="157"/>
      <c r="I728" s="158"/>
      <c r="J728" s="158"/>
    </row>
    <row r="729" spans="1:10" ht="14.25" customHeight="1">
      <c r="A729" s="10"/>
      <c r="B729" s="10"/>
      <c r="C729" s="155"/>
      <c r="D729" s="155"/>
      <c r="E729" s="156"/>
      <c r="F729" s="156"/>
      <c r="G729" s="157"/>
      <c r="H729" s="157"/>
      <c r="I729" s="158"/>
      <c r="J729" s="158"/>
    </row>
    <row r="730" spans="1:10" ht="14.25" customHeight="1">
      <c r="A730" s="10"/>
      <c r="B730" s="10"/>
      <c r="C730" s="155"/>
      <c r="D730" s="155"/>
      <c r="E730" s="156"/>
      <c r="F730" s="156"/>
      <c r="G730" s="157"/>
      <c r="H730" s="157"/>
      <c r="I730" s="158"/>
      <c r="J730" s="158"/>
    </row>
    <row r="731" spans="1:10" ht="14.25" customHeight="1">
      <c r="A731" s="10"/>
      <c r="B731" s="10"/>
      <c r="C731" s="155"/>
      <c r="D731" s="155"/>
      <c r="E731" s="156"/>
      <c r="F731" s="156"/>
      <c r="G731" s="157"/>
      <c r="H731" s="157"/>
      <c r="I731" s="158"/>
      <c r="J731" s="158"/>
    </row>
    <row r="732" spans="1:10" ht="14.25" customHeight="1">
      <c r="A732" s="10"/>
      <c r="B732" s="10"/>
      <c r="C732" s="155"/>
      <c r="D732" s="155"/>
      <c r="E732" s="156"/>
      <c r="F732" s="156"/>
      <c r="G732" s="157"/>
      <c r="H732" s="157"/>
      <c r="I732" s="158"/>
      <c r="J732" s="158"/>
    </row>
    <row r="733" spans="1:10" ht="14.25" customHeight="1">
      <c r="A733" s="10"/>
      <c r="B733" s="10"/>
      <c r="C733" s="155"/>
      <c r="D733" s="155"/>
      <c r="E733" s="156"/>
      <c r="F733" s="156"/>
      <c r="G733" s="157"/>
      <c r="H733" s="157"/>
      <c r="I733" s="158"/>
      <c r="J733" s="158"/>
    </row>
    <row r="734" spans="1:10" ht="14.25" customHeight="1">
      <c r="A734" s="10"/>
      <c r="B734" s="10"/>
      <c r="C734" s="155"/>
      <c r="D734" s="155"/>
      <c r="E734" s="156"/>
      <c r="F734" s="156"/>
      <c r="G734" s="157"/>
      <c r="H734" s="157"/>
      <c r="I734" s="158"/>
      <c r="J734" s="158"/>
    </row>
    <row r="735" spans="1:10" ht="14.25" customHeight="1">
      <c r="A735" s="10"/>
      <c r="B735" s="10"/>
      <c r="C735" s="155"/>
      <c r="D735" s="155"/>
      <c r="E735" s="156"/>
      <c r="F735" s="156"/>
      <c r="G735" s="157"/>
      <c r="H735" s="157"/>
      <c r="I735" s="158"/>
      <c r="J735" s="158"/>
    </row>
    <row r="736" spans="1:10" ht="14.25" customHeight="1">
      <c r="A736" s="10"/>
      <c r="B736" s="10"/>
      <c r="C736" s="155"/>
      <c r="D736" s="155"/>
      <c r="E736" s="156"/>
      <c r="F736" s="156"/>
      <c r="G736" s="157"/>
      <c r="H736" s="157"/>
      <c r="I736" s="158"/>
      <c r="J736" s="158"/>
    </row>
    <row r="737" spans="1:10" ht="14.25" customHeight="1">
      <c r="A737" s="10"/>
      <c r="B737" s="10"/>
      <c r="C737" s="155"/>
      <c r="D737" s="155"/>
      <c r="E737" s="156"/>
      <c r="F737" s="156"/>
      <c r="G737" s="157"/>
      <c r="H737" s="157"/>
      <c r="I737" s="158"/>
      <c r="J737" s="158"/>
    </row>
    <row r="738" spans="1:10" ht="14.25" customHeight="1">
      <c r="A738" s="10"/>
      <c r="B738" s="10"/>
      <c r="C738" s="155"/>
      <c r="D738" s="155"/>
      <c r="E738" s="156"/>
      <c r="F738" s="156"/>
      <c r="G738" s="157"/>
      <c r="H738" s="157"/>
      <c r="I738" s="158"/>
      <c r="J738" s="158"/>
    </row>
    <row r="739" spans="1:10" ht="14.25" customHeight="1">
      <c r="A739" s="10"/>
      <c r="B739" s="10"/>
      <c r="C739" s="155"/>
      <c r="D739" s="155"/>
      <c r="E739" s="156"/>
      <c r="F739" s="156"/>
      <c r="G739" s="157"/>
      <c r="H739" s="157"/>
      <c r="I739" s="158"/>
      <c r="J739" s="158"/>
    </row>
    <row r="740" spans="1:10" ht="14.25" customHeight="1">
      <c r="A740" s="10"/>
      <c r="B740" s="10"/>
      <c r="C740" s="155"/>
      <c r="D740" s="155"/>
      <c r="E740" s="156"/>
      <c r="F740" s="156"/>
      <c r="G740" s="157"/>
      <c r="H740" s="157"/>
      <c r="I740" s="158"/>
      <c r="J740" s="158"/>
    </row>
    <row r="741" spans="1:10" ht="14.25" customHeight="1">
      <c r="A741" s="10"/>
      <c r="B741" s="10"/>
      <c r="C741" s="155"/>
      <c r="D741" s="155"/>
      <c r="E741" s="156"/>
      <c r="F741" s="156"/>
      <c r="G741" s="157"/>
      <c r="H741" s="157"/>
      <c r="I741" s="158"/>
      <c r="J741" s="158"/>
    </row>
    <row r="742" spans="1:10" ht="14.25" customHeight="1">
      <c r="A742" s="10"/>
      <c r="B742" s="10"/>
      <c r="C742" s="155"/>
      <c r="D742" s="155"/>
      <c r="E742" s="156"/>
      <c r="F742" s="156"/>
      <c r="G742" s="157"/>
      <c r="H742" s="157"/>
      <c r="I742" s="158"/>
      <c r="J742" s="158"/>
    </row>
    <row r="743" spans="1:10" ht="14.25" customHeight="1">
      <c r="A743" s="10"/>
      <c r="B743" s="10"/>
      <c r="C743" s="155"/>
      <c r="D743" s="155"/>
      <c r="E743" s="156"/>
      <c r="F743" s="156"/>
      <c r="G743" s="157"/>
      <c r="H743" s="157"/>
      <c r="I743" s="158"/>
      <c r="J743" s="158"/>
    </row>
    <row r="744" spans="1:10" ht="14.25" customHeight="1">
      <c r="A744" s="10"/>
      <c r="B744" s="10"/>
      <c r="C744" s="155"/>
      <c r="D744" s="155"/>
      <c r="E744" s="156"/>
      <c r="F744" s="156"/>
      <c r="G744" s="157"/>
      <c r="H744" s="157"/>
      <c r="I744" s="158"/>
      <c r="J744" s="158"/>
    </row>
    <row r="745" spans="1:10" ht="14.25" customHeight="1">
      <c r="A745" s="10"/>
      <c r="B745" s="10"/>
      <c r="C745" s="155"/>
      <c r="D745" s="155"/>
      <c r="E745" s="156"/>
      <c r="F745" s="156"/>
      <c r="G745" s="157"/>
      <c r="H745" s="157"/>
      <c r="I745" s="158"/>
      <c r="J745" s="158"/>
    </row>
    <row r="746" spans="1:10" ht="14.25" customHeight="1">
      <c r="A746" s="10"/>
      <c r="B746" s="10"/>
      <c r="C746" s="155"/>
      <c r="D746" s="155"/>
      <c r="E746" s="156"/>
      <c r="F746" s="156"/>
      <c r="G746" s="157"/>
      <c r="H746" s="157"/>
      <c r="I746" s="158"/>
      <c r="J746" s="158"/>
    </row>
    <row r="747" spans="1:10" ht="14.25" customHeight="1">
      <c r="A747" s="10"/>
      <c r="B747" s="10"/>
      <c r="C747" s="155"/>
      <c r="D747" s="155"/>
      <c r="E747" s="156"/>
      <c r="F747" s="156"/>
      <c r="G747" s="157"/>
      <c r="H747" s="157"/>
      <c r="I747" s="158"/>
      <c r="J747" s="158"/>
    </row>
    <row r="748" spans="1:10" ht="14.25" customHeight="1">
      <c r="A748" s="10"/>
      <c r="B748" s="10"/>
      <c r="C748" s="155"/>
      <c r="D748" s="155"/>
      <c r="E748" s="156"/>
      <c r="F748" s="156"/>
      <c r="G748" s="157"/>
      <c r="H748" s="157"/>
      <c r="I748" s="158"/>
      <c r="J748" s="158"/>
    </row>
    <row r="749" spans="1:10" ht="14.25" customHeight="1">
      <c r="A749" s="10"/>
      <c r="B749" s="10"/>
      <c r="C749" s="155"/>
      <c r="D749" s="155"/>
      <c r="E749" s="156"/>
      <c r="F749" s="156"/>
      <c r="G749" s="157"/>
      <c r="H749" s="157"/>
      <c r="I749" s="158"/>
      <c r="J749" s="158"/>
    </row>
    <row r="750" spans="1:10" ht="14.25" customHeight="1">
      <c r="A750" s="10"/>
      <c r="B750" s="10"/>
      <c r="C750" s="155"/>
      <c r="D750" s="155"/>
      <c r="E750" s="156"/>
      <c r="F750" s="156"/>
      <c r="G750" s="157"/>
      <c r="H750" s="157"/>
      <c r="I750" s="158"/>
      <c r="J750" s="158"/>
    </row>
    <row r="751" spans="1:10" ht="14.25" customHeight="1">
      <c r="A751" s="10"/>
      <c r="B751" s="10"/>
      <c r="C751" s="155"/>
      <c r="D751" s="155"/>
      <c r="E751" s="156"/>
      <c r="F751" s="156"/>
      <c r="G751" s="157"/>
      <c r="H751" s="157"/>
      <c r="I751" s="158"/>
      <c r="J751" s="158"/>
    </row>
    <row r="752" spans="1:10" ht="14.25" customHeight="1">
      <c r="A752" s="10"/>
      <c r="B752" s="10"/>
      <c r="C752" s="155"/>
      <c r="D752" s="155"/>
      <c r="E752" s="156"/>
      <c r="F752" s="156"/>
      <c r="G752" s="157"/>
      <c r="H752" s="157"/>
      <c r="I752" s="158"/>
      <c r="J752" s="158"/>
    </row>
    <row r="753" spans="1:10" ht="14.25" customHeight="1">
      <c r="A753" s="10"/>
      <c r="B753" s="10"/>
      <c r="C753" s="155"/>
      <c r="D753" s="155"/>
      <c r="E753" s="156"/>
      <c r="F753" s="156"/>
      <c r="G753" s="157"/>
      <c r="H753" s="157"/>
      <c r="I753" s="158"/>
      <c r="J753" s="158"/>
    </row>
    <row r="754" spans="1:10" ht="14.25" customHeight="1">
      <c r="A754" s="10"/>
      <c r="B754" s="10"/>
      <c r="C754" s="155"/>
      <c r="D754" s="155"/>
      <c r="E754" s="156"/>
      <c r="F754" s="156"/>
      <c r="G754" s="157"/>
      <c r="H754" s="157"/>
      <c r="I754" s="158"/>
      <c r="J754" s="158"/>
    </row>
    <row r="755" spans="1:10" ht="14.25" customHeight="1">
      <c r="A755" s="10"/>
      <c r="B755" s="10"/>
      <c r="C755" s="155"/>
      <c r="D755" s="155"/>
      <c r="E755" s="156"/>
      <c r="F755" s="156"/>
      <c r="G755" s="157"/>
      <c r="H755" s="157"/>
      <c r="I755" s="158"/>
      <c r="J755" s="158"/>
    </row>
    <row r="756" spans="1:10" ht="14.25" customHeight="1">
      <c r="A756" s="10"/>
      <c r="B756" s="10"/>
      <c r="C756" s="155"/>
      <c r="D756" s="155"/>
      <c r="E756" s="156"/>
      <c r="F756" s="156"/>
      <c r="G756" s="157"/>
      <c r="H756" s="157"/>
      <c r="I756" s="158"/>
      <c r="J756" s="158"/>
    </row>
    <row r="757" spans="1:10" ht="14.25" customHeight="1">
      <c r="A757" s="10"/>
      <c r="B757" s="10"/>
      <c r="C757" s="155"/>
      <c r="D757" s="155"/>
      <c r="E757" s="156"/>
      <c r="F757" s="156"/>
      <c r="G757" s="157"/>
      <c r="H757" s="157"/>
      <c r="I757" s="158"/>
      <c r="J757" s="158"/>
    </row>
    <row r="758" spans="1:10" ht="14.25" customHeight="1">
      <c r="A758" s="10"/>
      <c r="B758" s="10"/>
      <c r="C758" s="155"/>
      <c r="D758" s="155"/>
      <c r="E758" s="156"/>
      <c r="F758" s="156"/>
      <c r="G758" s="157"/>
      <c r="H758" s="157"/>
      <c r="I758" s="158"/>
      <c r="J758" s="158"/>
    </row>
    <row r="759" spans="1:10" ht="14.25" customHeight="1">
      <c r="A759" s="10"/>
      <c r="B759" s="10"/>
      <c r="C759" s="155"/>
      <c r="D759" s="155"/>
      <c r="E759" s="156"/>
      <c r="F759" s="156"/>
      <c r="G759" s="157"/>
      <c r="H759" s="157"/>
      <c r="I759" s="158"/>
      <c r="J759" s="158"/>
    </row>
    <row r="760" spans="1:10" ht="14.25" customHeight="1">
      <c r="A760" s="10"/>
      <c r="B760" s="10"/>
      <c r="C760" s="155"/>
      <c r="D760" s="155"/>
      <c r="E760" s="156"/>
      <c r="F760" s="156"/>
      <c r="G760" s="157"/>
      <c r="H760" s="157"/>
      <c r="I760" s="158"/>
      <c r="J760" s="158"/>
    </row>
    <row r="761" spans="1:10" ht="14.25" customHeight="1">
      <c r="A761" s="10"/>
      <c r="B761" s="10"/>
      <c r="C761" s="155"/>
      <c r="D761" s="155"/>
      <c r="E761" s="156"/>
      <c r="F761" s="156"/>
      <c r="G761" s="157"/>
      <c r="H761" s="157"/>
      <c r="I761" s="158"/>
      <c r="J761" s="158"/>
    </row>
    <row r="762" spans="1:10" ht="14.25" customHeight="1">
      <c r="A762" s="10"/>
      <c r="B762" s="10"/>
      <c r="C762" s="155"/>
      <c r="D762" s="155"/>
      <c r="E762" s="156"/>
      <c r="F762" s="156"/>
      <c r="G762" s="157"/>
      <c r="H762" s="157"/>
      <c r="I762" s="158"/>
      <c r="J762" s="158"/>
    </row>
    <row r="763" spans="1:10" ht="14.25" customHeight="1">
      <c r="A763" s="10"/>
      <c r="B763" s="10"/>
      <c r="C763" s="155"/>
      <c r="D763" s="155"/>
      <c r="E763" s="156"/>
      <c r="F763" s="156"/>
      <c r="G763" s="157"/>
      <c r="H763" s="157"/>
      <c r="I763" s="158"/>
      <c r="J763" s="158"/>
    </row>
    <row r="764" spans="1:10" ht="14.25" customHeight="1">
      <c r="A764" s="10"/>
      <c r="B764" s="10"/>
      <c r="C764" s="155"/>
      <c r="D764" s="155"/>
      <c r="E764" s="156"/>
      <c r="F764" s="156"/>
      <c r="G764" s="157"/>
      <c r="H764" s="157"/>
      <c r="I764" s="158"/>
      <c r="J764" s="158"/>
    </row>
    <row r="765" spans="1:10" ht="14.25" customHeight="1">
      <c r="A765" s="10"/>
      <c r="B765" s="10"/>
      <c r="C765" s="155"/>
      <c r="D765" s="155"/>
      <c r="E765" s="156"/>
      <c r="F765" s="156"/>
      <c r="G765" s="157"/>
      <c r="H765" s="157"/>
      <c r="I765" s="158"/>
      <c r="J765" s="158"/>
    </row>
    <row r="766" spans="1:10" ht="14.25" customHeight="1">
      <c r="A766" s="10"/>
      <c r="B766" s="10"/>
      <c r="C766" s="155"/>
      <c r="D766" s="155"/>
      <c r="E766" s="156"/>
      <c r="F766" s="156"/>
      <c r="G766" s="157"/>
      <c r="H766" s="157"/>
      <c r="I766" s="158"/>
      <c r="J766" s="158"/>
    </row>
    <row r="767" spans="1:10" ht="14.25" customHeight="1">
      <c r="A767" s="10"/>
      <c r="B767" s="10"/>
      <c r="C767" s="155"/>
      <c r="D767" s="155"/>
      <c r="E767" s="156"/>
      <c r="F767" s="156"/>
      <c r="G767" s="157"/>
      <c r="H767" s="157"/>
      <c r="I767" s="158"/>
      <c r="J767" s="158"/>
    </row>
    <row r="768" spans="1:10" ht="14.25" customHeight="1">
      <c r="A768" s="10"/>
      <c r="B768" s="10"/>
      <c r="C768" s="155"/>
      <c r="D768" s="155"/>
      <c r="E768" s="156"/>
      <c r="F768" s="156"/>
      <c r="G768" s="157"/>
      <c r="H768" s="157"/>
      <c r="I768" s="158"/>
      <c r="J768" s="158"/>
    </row>
    <row r="769" spans="1:10" ht="14.25" customHeight="1">
      <c r="A769" s="10"/>
      <c r="B769" s="10"/>
      <c r="C769" s="155"/>
      <c r="D769" s="155"/>
      <c r="E769" s="156"/>
      <c r="F769" s="156"/>
      <c r="G769" s="157"/>
      <c r="H769" s="157"/>
      <c r="I769" s="158"/>
      <c r="J769" s="158"/>
    </row>
    <row r="770" spans="1:10" ht="14.25" customHeight="1">
      <c r="A770" s="10"/>
      <c r="B770" s="10"/>
      <c r="C770" s="155"/>
      <c r="D770" s="155"/>
      <c r="E770" s="156"/>
      <c r="F770" s="156"/>
      <c r="G770" s="157"/>
      <c r="H770" s="157"/>
      <c r="I770" s="158"/>
      <c r="J770" s="158"/>
    </row>
    <row r="771" spans="1:10" ht="14.25" customHeight="1">
      <c r="A771" s="10"/>
      <c r="B771" s="10"/>
      <c r="C771" s="155"/>
      <c r="D771" s="155"/>
      <c r="E771" s="156"/>
      <c r="F771" s="156"/>
      <c r="G771" s="157"/>
      <c r="H771" s="157"/>
      <c r="I771" s="158"/>
      <c r="J771" s="158"/>
    </row>
    <row r="772" spans="1:10" ht="14.25" customHeight="1">
      <c r="A772" s="10"/>
      <c r="B772" s="10"/>
      <c r="C772" s="155"/>
      <c r="D772" s="155"/>
      <c r="E772" s="156"/>
      <c r="F772" s="156"/>
      <c r="G772" s="157"/>
      <c r="H772" s="157"/>
      <c r="I772" s="158"/>
      <c r="J772" s="158"/>
    </row>
    <row r="773" spans="1:10" ht="14.25" customHeight="1">
      <c r="A773" s="10"/>
      <c r="B773" s="10"/>
      <c r="C773" s="155"/>
      <c r="D773" s="155"/>
      <c r="E773" s="156"/>
      <c r="F773" s="156"/>
      <c r="G773" s="157"/>
      <c r="H773" s="157"/>
      <c r="I773" s="158"/>
      <c r="J773" s="158"/>
    </row>
    <row r="774" spans="1:10" ht="14.25" customHeight="1">
      <c r="A774" s="10"/>
      <c r="B774" s="10"/>
      <c r="C774" s="155"/>
      <c r="D774" s="155"/>
      <c r="E774" s="156"/>
      <c r="F774" s="156"/>
      <c r="G774" s="157"/>
      <c r="H774" s="157"/>
      <c r="I774" s="158"/>
      <c r="J774" s="158"/>
    </row>
    <row r="775" spans="1:10" ht="14.25" customHeight="1">
      <c r="A775" s="10"/>
      <c r="B775" s="10"/>
      <c r="C775" s="155"/>
      <c r="D775" s="155"/>
      <c r="E775" s="156"/>
      <c r="F775" s="156"/>
      <c r="G775" s="157"/>
      <c r="H775" s="157"/>
      <c r="I775" s="158"/>
      <c r="J775" s="158"/>
    </row>
    <row r="776" spans="1:10" ht="14.25" customHeight="1">
      <c r="A776" s="10"/>
      <c r="B776" s="10"/>
      <c r="C776" s="155"/>
      <c r="D776" s="155"/>
      <c r="E776" s="156"/>
      <c r="F776" s="156"/>
      <c r="G776" s="157"/>
      <c r="H776" s="157"/>
      <c r="I776" s="158"/>
      <c r="J776" s="158"/>
    </row>
    <row r="777" spans="1:10" ht="14.25" customHeight="1">
      <c r="A777" s="10"/>
      <c r="B777" s="10"/>
      <c r="C777" s="155"/>
      <c r="D777" s="155"/>
      <c r="E777" s="156"/>
      <c r="F777" s="156"/>
      <c r="G777" s="157"/>
      <c r="H777" s="157"/>
      <c r="I777" s="158"/>
      <c r="J777" s="158"/>
    </row>
    <row r="778" spans="1:10" ht="14.25" customHeight="1">
      <c r="A778" s="10"/>
      <c r="B778" s="10"/>
      <c r="C778" s="155"/>
      <c r="D778" s="155"/>
      <c r="E778" s="156"/>
      <c r="F778" s="156"/>
      <c r="G778" s="157"/>
      <c r="H778" s="157"/>
      <c r="I778" s="158"/>
      <c r="J778" s="158"/>
    </row>
    <row r="779" spans="1:10" ht="14.25" customHeight="1">
      <c r="A779" s="10"/>
      <c r="B779" s="10"/>
      <c r="C779" s="155"/>
      <c r="D779" s="155"/>
      <c r="E779" s="156"/>
      <c r="F779" s="156"/>
      <c r="G779" s="157"/>
      <c r="H779" s="157"/>
      <c r="I779" s="158"/>
      <c r="J779" s="158"/>
    </row>
    <row r="780" spans="1:10" ht="14.25" customHeight="1">
      <c r="A780" s="10"/>
      <c r="B780" s="10"/>
      <c r="C780" s="155"/>
      <c r="D780" s="155"/>
      <c r="E780" s="156"/>
      <c r="F780" s="156"/>
      <c r="G780" s="157"/>
      <c r="H780" s="157"/>
      <c r="I780" s="158"/>
      <c r="J780" s="158"/>
    </row>
    <row r="781" spans="1:10" ht="14.25" customHeight="1">
      <c r="A781" s="10"/>
      <c r="B781" s="10"/>
      <c r="C781" s="155"/>
      <c r="D781" s="155"/>
      <c r="E781" s="156"/>
      <c r="F781" s="156"/>
      <c r="G781" s="157"/>
      <c r="H781" s="157"/>
      <c r="I781" s="158"/>
      <c r="J781" s="158"/>
    </row>
    <row r="782" spans="1:10" ht="14.25" customHeight="1">
      <c r="A782" s="10"/>
      <c r="B782" s="10"/>
      <c r="C782" s="155"/>
      <c r="D782" s="155"/>
      <c r="E782" s="156"/>
      <c r="F782" s="156"/>
      <c r="G782" s="157"/>
      <c r="H782" s="157"/>
      <c r="I782" s="158"/>
      <c r="J782" s="158"/>
    </row>
    <row r="783" spans="1:10" ht="14.25" customHeight="1">
      <c r="A783" s="10"/>
      <c r="B783" s="10"/>
      <c r="C783" s="155"/>
      <c r="D783" s="155"/>
      <c r="E783" s="156"/>
      <c r="F783" s="156"/>
      <c r="G783" s="157"/>
      <c r="H783" s="157"/>
      <c r="I783" s="158"/>
      <c r="J783" s="158"/>
    </row>
    <row r="784" spans="1:10" ht="14.25" customHeight="1">
      <c r="A784" s="10"/>
      <c r="B784" s="10"/>
      <c r="C784" s="155"/>
      <c r="D784" s="155"/>
      <c r="E784" s="156"/>
      <c r="F784" s="156"/>
      <c r="G784" s="157"/>
      <c r="H784" s="157"/>
      <c r="I784" s="158"/>
      <c r="J784" s="158"/>
    </row>
    <row r="785" spans="1:10" ht="14.25" customHeight="1">
      <c r="A785" s="10"/>
      <c r="B785" s="10"/>
      <c r="C785" s="155"/>
      <c r="D785" s="155"/>
      <c r="E785" s="156"/>
      <c r="F785" s="156"/>
      <c r="G785" s="157"/>
      <c r="H785" s="157"/>
      <c r="I785" s="158"/>
      <c r="J785" s="158"/>
    </row>
    <row r="786" spans="1:10" ht="14.25" customHeight="1">
      <c r="A786" s="10"/>
      <c r="B786" s="10"/>
      <c r="C786" s="155"/>
      <c r="D786" s="155"/>
      <c r="E786" s="156"/>
      <c r="F786" s="156"/>
      <c r="G786" s="157"/>
      <c r="H786" s="157"/>
      <c r="I786" s="158"/>
      <c r="J786" s="158"/>
    </row>
    <row r="787" spans="1:10" ht="14.25" customHeight="1">
      <c r="A787" s="10"/>
      <c r="B787" s="10"/>
      <c r="C787" s="155"/>
      <c r="D787" s="155"/>
      <c r="E787" s="156"/>
      <c r="F787" s="156"/>
      <c r="G787" s="157"/>
      <c r="H787" s="157"/>
      <c r="I787" s="158"/>
      <c r="J787" s="158"/>
    </row>
    <row r="788" spans="1:10" ht="14.25" customHeight="1">
      <c r="A788" s="10"/>
      <c r="B788" s="10"/>
      <c r="C788" s="155"/>
      <c r="D788" s="155"/>
      <c r="E788" s="156"/>
      <c r="F788" s="156"/>
      <c r="G788" s="157"/>
      <c r="H788" s="157"/>
      <c r="I788" s="158"/>
      <c r="J788" s="158"/>
    </row>
    <row r="789" spans="1:10" ht="14.25" customHeight="1">
      <c r="A789" s="10"/>
      <c r="B789" s="10"/>
      <c r="C789" s="155"/>
      <c r="D789" s="155"/>
      <c r="E789" s="156"/>
      <c r="F789" s="156"/>
      <c r="G789" s="157"/>
      <c r="H789" s="157"/>
      <c r="I789" s="158"/>
      <c r="J789" s="158"/>
    </row>
    <row r="790" spans="1:10" ht="14.25" customHeight="1">
      <c r="A790" s="10"/>
      <c r="B790" s="10"/>
      <c r="C790" s="155"/>
      <c r="D790" s="155"/>
      <c r="E790" s="156"/>
      <c r="F790" s="156"/>
      <c r="G790" s="157"/>
      <c r="H790" s="157"/>
      <c r="I790" s="158"/>
      <c r="J790" s="158"/>
    </row>
    <row r="791" spans="1:10" ht="14.25" customHeight="1">
      <c r="A791" s="10"/>
      <c r="B791" s="10"/>
      <c r="C791" s="155"/>
      <c r="D791" s="155"/>
      <c r="E791" s="156"/>
      <c r="F791" s="156"/>
      <c r="G791" s="157"/>
      <c r="H791" s="157"/>
      <c r="I791" s="158"/>
      <c r="J791" s="158"/>
    </row>
    <row r="792" spans="1:10" ht="14.25" customHeight="1">
      <c r="A792" s="10"/>
      <c r="B792" s="10"/>
      <c r="C792" s="155"/>
      <c r="D792" s="155"/>
      <c r="E792" s="156"/>
      <c r="F792" s="156"/>
      <c r="G792" s="157"/>
      <c r="H792" s="157"/>
      <c r="I792" s="158"/>
      <c r="J792" s="158"/>
    </row>
    <row r="793" spans="1:10" ht="14.25" customHeight="1">
      <c r="A793" s="10"/>
      <c r="B793" s="10"/>
      <c r="C793" s="155"/>
      <c r="D793" s="155"/>
      <c r="E793" s="156"/>
      <c r="F793" s="156"/>
      <c r="G793" s="157"/>
      <c r="H793" s="157"/>
      <c r="I793" s="158"/>
      <c r="J793" s="158"/>
    </row>
    <row r="794" spans="1:10" ht="14.25" customHeight="1">
      <c r="A794" s="10"/>
      <c r="B794" s="10"/>
      <c r="C794" s="155"/>
      <c r="D794" s="155"/>
      <c r="E794" s="156"/>
      <c r="F794" s="156"/>
      <c r="G794" s="157"/>
      <c r="H794" s="157"/>
      <c r="I794" s="158"/>
      <c r="J794" s="158"/>
    </row>
    <row r="795" spans="1:10" ht="14.25" customHeight="1">
      <c r="A795" s="10"/>
      <c r="B795" s="10"/>
      <c r="C795" s="155"/>
      <c r="D795" s="155"/>
      <c r="E795" s="156"/>
      <c r="F795" s="156"/>
      <c r="G795" s="157"/>
      <c r="H795" s="157"/>
      <c r="I795" s="158"/>
      <c r="J795" s="158"/>
    </row>
    <row r="796" spans="1:10" ht="14.25" customHeight="1">
      <c r="A796" s="10"/>
      <c r="B796" s="10"/>
      <c r="C796" s="155"/>
      <c r="D796" s="155"/>
      <c r="E796" s="156"/>
      <c r="F796" s="156"/>
      <c r="G796" s="157"/>
      <c r="H796" s="157"/>
      <c r="I796" s="158"/>
      <c r="J796" s="158"/>
    </row>
    <row r="797" spans="1:10" ht="14.25" customHeight="1">
      <c r="A797" s="10"/>
      <c r="B797" s="10"/>
      <c r="C797" s="155"/>
      <c r="D797" s="155"/>
      <c r="E797" s="156"/>
      <c r="F797" s="156"/>
      <c r="G797" s="157"/>
      <c r="H797" s="157"/>
      <c r="I797" s="158"/>
      <c r="J797" s="158"/>
    </row>
    <row r="798" spans="1:10" ht="14.25" customHeight="1">
      <c r="A798" s="10"/>
      <c r="B798" s="10"/>
      <c r="C798" s="155"/>
      <c r="D798" s="155"/>
      <c r="E798" s="156"/>
      <c r="F798" s="156"/>
      <c r="G798" s="157"/>
      <c r="H798" s="157"/>
      <c r="I798" s="158"/>
      <c r="J798" s="158"/>
    </row>
    <row r="799" spans="1:10" ht="14.25" customHeight="1">
      <c r="A799" s="10"/>
      <c r="B799" s="10"/>
      <c r="C799" s="155"/>
      <c r="D799" s="155"/>
      <c r="E799" s="156"/>
      <c r="F799" s="156"/>
      <c r="G799" s="157"/>
      <c r="H799" s="157"/>
      <c r="I799" s="158"/>
      <c r="J799" s="158"/>
    </row>
    <row r="800" spans="1:10" ht="14.25" customHeight="1">
      <c r="A800" s="10"/>
      <c r="B800" s="10"/>
      <c r="C800" s="155"/>
      <c r="D800" s="155"/>
      <c r="E800" s="156"/>
      <c r="F800" s="156"/>
      <c r="G800" s="157"/>
      <c r="H800" s="157"/>
      <c r="I800" s="158"/>
      <c r="J800" s="158"/>
    </row>
    <row r="801" spans="1:10" ht="14.25" customHeight="1">
      <c r="A801" s="10"/>
      <c r="B801" s="10"/>
      <c r="C801" s="155"/>
      <c r="D801" s="155"/>
      <c r="E801" s="156"/>
      <c r="F801" s="156"/>
      <c r="G801" s="157"/>
      <c r="H801" s="157"/>
      <c r="I801" s="158"/>
      <c r="J801" s="158"/>
    </row>
    <row r="802" spans="1:10" ht="14.25" customHeight="1">
      <c r="A802" s="10"/>
      <c r="B802" s="10"/>
      <c r="C802" s="155"/>
      <c r="D802" s="155"/>
      <c r="E802" s="156"/>
      <c r="F802" s="156"/>
      <c r="G802" s="157"/>
      <c r="H802" s="157"/>
      <c r="I802" s="158"/>
      <c r="J802" s="158"/>
    </row>
    <row r="803" spans="1:10" ht="14.25" customHeight="1">
      <c r="A803" s="10"/>
      <c r="B803" s="10"/>
      <c r="C803" s="155"/>
      <c r="D803" s="155"/>
      <c r="E803" s="156"/>
      <c r="F803" s="156"/>
      <c r="G803" s="157"/>
      <c r="H803" s="157"/>
      <c r="I803" s="158"/>
      <c r="J803" s="158"/>
    </row>
    <row r="804" spans="1:10" ht="14.25" customHeight="1">
      <c r="A804" s="10"/>
      <c r="B804" s="10"/>
      <c r="C804" s="155"/>
      <c r="D804" s="155"/>
      <c r="E804" s="156"/>
      <c r="F804" s="156"/>
      <c r="G804" s="157"/>
      <c r="H804" s="157"/>
      <c r="I804" s="158"/>
      <c r="J804" s="158"/>
    </row>
    <row r="805" spans="1:10" ht="14.25" customHeight="1">
      <c r="A805" s="10"/>
      <c r="B805" s="10"/>
      <c r="C805" s="155"/>
      <c r="D805" s="155"/>
      <c r="E805" s="156"/>
      <c r="F805" s="156"/>
      <c r="G805" s="157"/>
      <c r="H805" s="157"/>
      <c r="I805" s="158"/>
      <c r="J805" s="158"/>
    </row>
    <row r="806" spans="1:10" ht="14.25" customHeight="1">
      <c r="A806" s="10"/>
      <c r="B806" s="10"/>
      <c r="C806" s="155"/>
      <c r="D806" s="155"/>
      <c r="E806" s="156"/>
      <c r="F806" s="156"/>
      <c r="G806" s="157"/>
      <c r="H806" s="157"/>
      <c r="I806" s="158"/>
      <c r="J806" s="158"/>
    </row>
    <row r="807" spans="1:10" ht="14.25" customHeight="1">
      <c r="A807" s="10"/>
      <c r="B807" s="10"/>
      <c r="C807" s="155"/>
      <c r="D807" s="155"/>
      <c r="E807" s="156"/>
      <c r="F807" s="156"/>
      <c r="G807" s="157"/>
      <c r="H807" s="157"/>
      <c r="I807" s="158"/>
      <c r="J807" s="158"/>
    </row>
    <row r="808" spans="1:10" ht="14.25" customHeight="1">
      <c r="A808" s="10"/>
      <c r="B808" s="10"/>
      <c r="C808" s="155"/>
      <c r="D808" s="155"/>
      <c r="E808" s="156"/>
      <c r="F808" s="156"/>
      <c r="G808" s="157"/>
      <c r="H808" s="157"/>
      <c r="I808" s="158"/>
      <c r="J808" s="158"/>
    </row>
    <row r="809" spans="1:10" ht="14.25" customHeight="1">
      <c r="A809" s="10"/>
      <c r="B809" s="10"/>
      <c r="C809" s="155"/>
      <c r="D809" s="155"/>
      <c r="E809" s="156"/>
      <c r="F809" s="156"/>
      <c r="G809" s="157"/>
      <c r="H809" s="157"/>
      <c r="I809" s="158"/>
      <c r="J809" s="158"/>
    </row>
    <row r="810" spans="1:10" ht="14.25" customHeight="1">
      <c r="A810" s="10"/>
      <c r="B810" s="10"/>
      <c r="C810" s="155"/>
      <c r="D810" s="155"/>
      <c r="E810" s="156"/>
      <c r="F810" s="156"/>
      <c r="G810" s="157"/>
      <c r="H810" s="157"/>
      <c r="I810" s="158"/>
      <c r="J810" s="158"/>
    </row>
    <row r="811" spans="1:10" ht="14.25" customHeight="1">
      <c r="A811" s="10"/>
      <c r="B811" s="10"/>
      <c r="C811" s="155"/>
      <c r="D811" s="155"/>
      <c r="E811" s="156"/>
      <c r="F811" s="156"/>
      <c r="G811" s="157"/>
      <c r="H811" s="157"/>
      <c r="I811" s="158"/>
      <c r="J811" s="158"/>
    </row>
    <row r="812" spans="1:10" ht="14.25" customHeight="1">
      <c r="A812" s="10"/>
      <c r="B812" s="10"/>
      <c r="C812" s="155"/>
      <c r="D812" s="155"/>
      <c r="E812" s="156"/>
      <c r="F812" s="156"/>
      <c r="G812" s="157"/>
      <c r="H812" s="157"/>
      <c r="I812" s="158"/>
      <c r="J812" s="158"/>
    </row>
    <row r="813" spans="1:10" ht="14.25" customHeight="1">
      <c r="A813" s="10"/>
      <c r="B813" s="10"/>
      <c r="C813" s="155"/>
      <c r="D813" s="155"/>
      <c r="E813" s="156"/>
      <c r="F813" s="156"/>
      <c r="G813" s="157"/>
      <c r="H813" s="157"/>
      <c r="I813" s="158"/>
      <c r="J813" s="158"/>
    </row>
    <row r="814" spans="1:10" ht="14.25" customHeight="1">
      <c r="A814" s="10"/>
      <c r="B814" s="10"/>
      <c r="C814" s="155"/>
      <c r="D814" s="155"/>
      <c r="E814" s="156"/>
      <c r="F814" s="156"/>
      <c r="G814" s="157"/>
      <c r="H814" s="157"/>
      <c r="I814" s="158"/>
      <c r="J814" s="158"/>
    </row>
    <row r="815" spans="1:10" ht="14.25" customHeight="1">
      <c r="A815" s="10"/>
      <c r="B815" s="10"/>
      <c r="C815" s="155"/>
      <c r="D815" s="155"/>
      <c r="E815" s="156"/>
      <c r="F815" s="156"/>
      <c r="G815" s="157"/>
      <c r="H815" s="157"/>
      <c r="I815" s="158"/>
      <c r="J815" s="158"/>
    </row>
    <row r="816" spans="1:10" ht="14.25" customHeight="1">
      <c r="A816" s="10"/>
      <c r="B816" s="10"/>
      <c r="C816" s="155"/>
      <c r="D816" s="155"/>
      <c r="E816" s="156"/>
      <c r="F816" s="156"/>
      <c r="G816" s="157"/>
      <c r="H816" s="157"/>
      <c r="I816" s="158"/>
      <c r="J816" s="158"/>
    </row>
    <row r="817" spans="1:10" ht="14.25" customHeight="1">
      <c r="A817" s="10"/>
      <c r="B817" s="10"/>
      <c r="C817" s="155"/>
      <c r="D817" s="155"/>
      <c r="E817" s="156"/>
      <c r="F817" s="156"/>
      <c r="G817" s="157"/>
      <c r="H817" s="157"/>
      <c r="I817" s="158"/>
      <c r="J817" s="158"/>
    </row>
    <row r="818" spans="1:10" ht="14.25" customHeight="1">
      <c r="A818" s="10"/>
      <c r="B818" s="10"/>
      <c r="C818" s="155"/>
      <c r="D818" s="155"/>
      <c r="E818" s="156"/>
      <c r="F818" s="156"/>
      <c r="G818" s="157"/>
      <c r="H818" s="157"/>
      <c r="I818" s="158"/>
      <c r="J818" s="158"/>
    </row>
    <row r="819" spans="1:10" ht="14.25" customHeight="1">
      <c r="A819" s="10"/>
      <c r="B819" s="10"/>
      <c r="C819" s="155"/>
      <c r="D819" s="155"/>
      <c r="E819" s="156"/>
      <c r="F819" s="156"/>
      <c r="G819" s="157"/>
      <c r="H819" s="157"/>
      <c r="I819" s="158"/>
      <c r="J819" s="158"/>
    </row>
    <row r="820" spans="1:10" ht="14.25" customHeight="1">
      <c r="A820" s="10"/>
      <c r="B820" s="10"/>
      <c r="C820" s="155"/>
      <c r="D820" s="155"/>
      <c r="E820" s="156"/>
      <c r="F820" s="156"/>
      <c r="G820" s="157"/>
      <c r="H820" s="157"/>
      <c r="I820" s="158"/>
      <c r="J820" s="158"/>
    </row>
    <row r="821" spans="1:10" ht="14.25" customHeight="1">
      <c r="A821" s="10"/>
      <c r="B821" s="10"/>
      <c r="C821" s="155"/>
      <c r="D821" s="155"/>
      <c r="E821" s="156"/>
      <c r="F821" s="156"/>
      <c r="G821" s="157"/>
      <c r="H821" s="157"/>
      <c r="I821" s="158"/>
      <c r="J821" s="158"/>
    </row>
    <row r="822" spans="1:10" ht="14.25" customHeight="1">
      <c r="A822" s="10"/>
      <c r="B822" s="10"/>
      <c r="C822" s="155"/>
      <c r="D822" s="155"/>
      <c r="E822" s="156"/>
      <c r="F822" s="156"/>
      <c r="G822" s="157"/>
      <c r="H822" s="157"/>
      <c r="I822" s="158"/>
      <c r="J822" s="158"/>
    </row>
    <row r="823" spans="1:10" ht="14.25" customHeight="1">
      <c r="A823" s="10"/>
      <c r="B823" s="10"/>
      <c r="C823" s="155"/>
      <c r="D823" s="155"/>
      <c r="E823" s="156"/>
      <c r="F823" s="156"/>
      <c r="G823" s="157"/>
      <c r="H823" s="157"/>
      <c r="I823" s="158"/>
      <c r="J823" s="158"/>
    </row>
    <row r="824" spans="1:10" ht="14.25" customHeight="1">
      <c r="A824" s="10"/>
      <c r="B824" s="10"/>
      <c r="C824" s="155"/>
      <c r="D824" s="155"/>
      <c r="E824" s="156"/>
      <c r="F824" s="156"/>
      <c r="G824" s="157"/>
      <c r="H824" s="157"/>
      <c r="I824" s="158"/>
      <c r="J824" s="158"/>
    </row>
    <row r="825" spans="1:10" ht="14.25" customHeight="1">
      <c r="A825" s="10"/>
      <c r="B825" s="10"/>
      <c r="C825" s="155"/>
      <c r="D825" s="155"/>
      <c r="E825" s="156"/>
      <c r="F825" s="156"/>
      <c r="G825" s="157"/>
      <c r="H825" s="157"/>
      <c r="I825" s="158"/>
      <c r="J825" s="158"/>
    </row>
    <row r="826" spans="1:10" ht="14.25" customHeight="1">
      <c r="A826" s="10"/>
      <c r="B826" s="10"/>
      <c r="C826" s="155"/>
      <c r="D826" s="155"/>
      <c r="E826" s="156"/>
      <c r="F826" s="156"/>
      <c r="G826" s="157"/>
      <c r="H826" s="157"/>
      <c r="I826" s="158"/>
      <c r="J826" s="158"/>
    </row>
    <row r="827" spans="1:10" ht="14.25" customHeight="1">
      <c r="A827" s="10"/>
      <c r="B827" s="10"/>
      <c r="C827" s="155"/>
      <c r="D827" s="155"/>
      <c r="E827" s="156"/>
      <c r="F827" s="156"/>
      <c r="G827" s="157"/>
      <c r="H827" s="157"/>
      <c r="I827" s="158"/>
      <c r="J827" s="158"/>
    </row>
    <row r="828" spans="1:10" ht="14.25" customHeight="1">
      <c r="A828" s="10"/>
      <c r="B828" s="10"/>
      <c r="C828" s="155"/>
      <c r="D828" s="155"/>
      <c r="E828" s="156"/>
      <c r="F828" s="156"/>
      <c r="G828" s="157"/>
      <c r="H828" s="157"/>
      <c r="I828" s="158"/>
      <c r="J828" s="158"/>
    </row>
    <row r="829" spans="1:10" ht="14.25" customHeight="1">
      <c r="A829" s="10"/>
      <c r="B829" s="10"/>
      <c r="C829" s="155"/>
      <c r="D829" s="155"/>
      <c r="E829" s="156"/>
      <c r="F829" s="156"/>
      <c r="G829" s="157"/>
      <c r="H829" s="157"/>
      <c r="I829" s="158"/>
      <c r="J829" s="158"/>
    </row>
    <row r="830" spans="1:10" ht="14.25" customHeight="1">
      <c r="A830" s="10"/>
      <c r="B830" s="10"/>
      <c r="C830" s="155"/>
      <c r="D830" s="155"/>
      <c r="E830" s="156"/>
      <c r="F830" s="156"/>
      <c r="G830" s="157"/>
      <c r="H830" s="157"/>
      <c r="I830" s="158"/>
      <c r="J830" s="158"/>
    </row>
    <row r="831" spans="1:10" ht="14.25" customHeight="1">
      <c r="A831" s="10"/>
      <c r="B831" s="10"/>
      <c r="C831" s="155"/>
      <c r="D831" s="155"/>
      <c r="E831" s="156"/>
      <c r="F831" s="156"/>
      <c r="G831" s="157"/>
      <c r="H831" s="157"/>
      <c r="I831" s="158"/>
      <c r="J831" s="158"/>
    </row>
    <row r="832" spans="1:10" ht="14.25" customHeight="1">
      <c r="A832" s="10"/>
      <c r="B832" s="10"/>
      <c r="C832" s="155"/>
      <c r="D832" s="155"/>
      <c r="E832" s="156"/>
      <c r="F832" s="156"/>
      <c r="G832" s="157"/>
      <c r="H832" s="157"/>
      <c r="I832" s="158"/>
      <c r="J832" s="158"/>
    </row>
    <row r="833" spans="1:10" ht="14.25" customHeight="1">
      <c r="A833" s="10"/>
      <c r="B833" s="10"/>
      <c r="C833" s="155"/>
      <c r="D833" s="155"/>
      <c r="E833" s="156"/>
      <c r="F833" s="156"/>
      <c r="G833" s="157"/>
      <c r="H833" s="157"/>
      <c r="I833" s="158"/>
      <c r="J833" s="158"/>
    </row>
    <row r="834" spans="1:10" ht="14.25" customHeight="1">
      <c r="A834" s="10"/>
      <c r="B834" s="10"/>
      <c r="C834" s="155"/>
      <c r="D834" s="155"/>
      <c r="E834" s="156"/>
      <c r="F834" s="156"/>
      <c r="G834" s="157"/>
      <c r="H834" s="157"/>
      <c r="I834" s="158"/>
      <c r="J834" s="158"/>
    </row>
    <row r="835" spans="1:10" ht="14.25" customHeight="1">
      <c r="A835" s="10"/>
      <c r="B835" s="10"/>
      <c r="C835" s="155"/>
      <c r="D835" s="155"/>
      <c r="E835" s="156"/>
      <c r="F835" s="156"/>
      <c r="G835" s="157"/>
      <c r="H835" s="157"/>
      <c r="I835" s="158"/>
      <c r="J835" s="158"/>
    </row>
    <row r="836" spans="1:10" ht="14.25" customHeight="1">
      <c r="A836" s="10"/>
      <c r="B836" s="10"/>
      <c r="C836" s="155"/>
      <c r="D836" s="155"/>
      <c r="E836" s="156"/>
      <c r="F836" s="156"/>
      <c r="G836" s="157"/>
      <c r="H836" s="157"/>
      <c r="I836" s="158"/>
      <c r="J836" s="158"/>
    </row>
    <row r="837" spans="1:10" ht="14.25" customHeight="1">
      <c r="A837" s="10"/>
      <c r="B837" s="10"/>
      <c r="C837" s="155"/>
      <c r="D837" s="155"/>
      <c r="E837" s="156"/>
      <c r="F837" s="156"/>
      <c r="G837" s="157"/>
      <c r="H837" s="157"/>
      <c r="I837" s="158"/>
      <c r="J837" s="158"/>
    </row>
    <row r="838" spans="1:10" ht="14.25" customHeight="1">
      <c r="A838" s="10"/>
      <c r="B838" s="10"/>
      <c r="C838" s="155"/>
      <c r="D838" s="155"/>
      <c r="E838" s="156"/>
      <c r="F838" s="156"/>
      <c r="G838" s="157"/>
      <c r="H838" s="157"/>
      <c r="I838" s="158"/>
      <c r="J838" s="158"/>
    </row>
    <row r="839" spans="1:10" ht="14.25" customHeight="1">
      <c r="A839" s="10"/>
      <c r="B839" s="10"/>
      <c r="C839" s="155"/>
      <c r="D839" s="155"/>
      <c r="E839" s="156"/>
      <c r="F839" s="156"/>
      <c r="G839" s="157"/>
      <c r="H839" s="157"/>
      <c r="I839" s="158"/>
      <c r="J839" s="158"/>
    </row>
    <row r="840" spans="1:10" ht="14.25" customHeight="1">
      <c r="A840" s="10"/>
      <c r="B840" s="10"/>
      <c r="C840" s="155"/>
      <c r="D840" s="155"/>
      <c r="E840" s="156"/>
      <c r="F840" s="156"/>
      <c r="G840" s="157"/>
      <c r="H840" s="157"/>
      <c r="I840" s="158"/>
      <c r="J840" s="158"/>
    </row>
    <row r="841" spans="1:10" ht="14.25" customHeight="1">
      <c r="A841" s="10"/>
      <c r="B841" s="10"/>
      <c r="C841" s="155"/>
      <c r="D841" s="155"/>
      <c r="E841" s="156"/>
      <c r="F841" s="156"/>
      <c r="G841" s="157"/>
      <c r="H841" s="157"/>
      <c r="I841" s="158"/>
      <c r="J841" s="158"/>
    </row>
    <row r="842" spans="1:10" ht="14.25" customHeight="1">
      <c r="A842" s="10"/>
      <c r="B842" s="10"/>
      <c r="C842" s="155"/>
      <c r="D842" s="155"/>
      <c r="E842" s="156"/>
      <c r="F842" s="156"/>
      <c r="G842" s="157"/>
      <c r="H842" s="157"/>
      <c r="I842" s="158"/>
      <c r="J842" s="158"/>
    </row>
    <row r="843" spans="1:10" ht="14.25" customHeight="1">
      <c r="A843" s="10"/>
      <c r="B843" s="10"/>
      <c r="C843" s="155"/>
      <c r="D843" s="155"/>
      <c r="E843" s="156"/>
      <c r="F843" s="156"/>
      <c r="G843" s="157"/>
      <c r="H843" s="157"/>
      <c r="I843" s="158"/>
      <c r="J843" s="158"/>
    </row>
    <row r="844" spans="1:10" ht="14.25" customHeight="1">
      <c r="A844" s="10"/>
      <c r="B844" s="10"/>
      <c r="C844" s="155"/>
      <c r="D844" s="155"/>
      <c r="E844" s="156"/>
      <c r="F844" s="156"/>
      <c r="G844" s="157"/>
      <c r="H844" s="157"/>
      <c r="I844" s="158"/>
      <c r="J844" s="158"/>
    </row>
    <row r="845" spans="1:10" ht="14.25" customHeight="1">
      <c r="A845" s="10"/>
      <c r="B845" s="10"/>
      <c r="C845" s="155"/>
      <c r="D845" s="155"/>
      <c r="E845" s="156"/>
      <c r="F845" s="156"/>
      <c r="G845" s="157"/>
      <c r="H845" s="157"/>
      <c r="I845" s="158"/>
      <c r="J845" s="158"/>
    </row>
    <row r="846" spans="1:10" ht="14.25" customHeight="1">
      <c r="A846" s="10"/>
      <c r="B846" s="10"/>
      <c r="C846" s="155"/>
      <c r="D846" s="155"/>
      <c r="E846" s="156"/>
      <c r="F846" s="156"/>
      <c r="G846" s="157"/>
      <c r="H846" s="157"/>
      <c r="I846" s="158"/>
      <c r="J846" s="158"/>
    </row>
    <row r="847" spans="1:10" ht="14.25" customHeight="1">
      <c r="A847" s="10"/>
      <c r="B847" s="10"/>
      <c r="C847" s="155"/>
      <c r="D847" s="155"/>
      <c r="E847" s="156"/>
      <c r="F847" s="156"/>
      <c r="G847" s="157"/>
      <c r="H847" s="157"/>
      <c r="I847" s="158"/>
      <c r="J847" s="158"/>
    </row>
    <row r="848" spans="1:10" ht="14.25" customHeight="1">
      <c r="A848" s="10"/>
      <c r="B848" s="10"/>
      <c r="C848" s="155"/>
      <c r="D848" s="155"/>
      <c r="E848" s="156"/>
      <c r="F848" s="156"/>
      <c r="G848" s="157"/>
      <c r="H848" s="157"/>
      <c r="I848" s="158"/>
      <c r="J848" s="158"/>
    </row>
    <row r="849" spans="1:10" ht="14.25" customHeight="1">
      <c r="A849" s="10"/>
      <c r="B849" s="10"/>
      <c r="C849" s="155"/>
      <c r="D849" s="155"/>
      <c r="E849" s="156"/>
      <c r="F849" s="156"/>
      <c r="G849" s="157"/>
      <c r="H849" s="157"/>
      <c r="I849" s="158"/>
      <c r="J849" s="158"/>
    </row>
    <row r="850" spans="1:10" ht="14.25" customHeight="1">
      <c r="A850" s="10"/>
      <c r="B850" s="10"/>
      <c r="C850" s="155"/>
      <c r="D850" s="155"/>
      <c r="E850" s="156"/>
      <c r="F850" s="156"/>
      <c r="G850" s="157"/>
      <c r="H850" s="157"/>
      <c r="I850" s="158"/>
      <c r="J850" s="158"/>
    </row>
    <row r="851" spans="1:10" ht="14.25" customHeight="1">
      <c r="A851" s="10"/>
      <c r="B851" s="10"/>
      <c r="C851" s="155"/>
      <c r="D851" s="155"/>
      <c r="E851" s="156"/>
      <c r="F851" s="156"/>
      <c r="G851" s="157"/>
      <c r="H851" s="157"/>
      <c r="I851" s="158"/>
      <c r="J851" s="158"/>
    </row>
    <row r="852" spans="1:10" ht="14.25" customHeight="1">
      <c r="A852" s="10"/>
      <c r="B852" s="10"/>
      <c r="C852" s="155"/>
      <c r="D852" s="155"/>
      <c r="E852" s="156"/>
      <c r="F852" s="156"/>
      <c r="G852" s="157"/>
      <c r="H852" s="157"/>
      <c r="I852" s="158"/>
      <c r="J852" s="158"/>
    </row>
    <row r="853" spans="1:10" ht="14.25" customHeight="1">
      <c r="A853" s="10"/>
      <c r="B853" s="10"/>
      <c r="C853" s="155"/>
      <c r="D853" s="155"/>
      <c r="E853" s="156"/>
      <c r="F853" s="156"/>
      <c r="G853" s="157"/>
      <c r="H853" s="157"/>
      <c r="I853" s="158"/>
      <c r="J853" s="158"/>
    </row>
    <row r="854" spans="1:10" ht="14.25" customHeight="1">
      <c r="A854" s="10"/>
      <c r="B854" s="10"/>
      <c r="C854" s="155"/>
      <c r="D854" s="155"/>
      <c r="E854" s="156"/>
      <c r="F854" s="156"/>
      <c r="G854" s="157"/>
      <c r="H854" s="157"/>
      <c r="I854" s="158"/>
      <c r="J854" s="158"/>
    </row>
    <row r="855" spans="1:10" ht="14.25" customHeight="1">
      <c r="A855" s="10"/>
      <c r="B855" s="10"/>
      <c r="C855" s="155"/>
      <c r="D855" s="155"/>
      <c r="E855" s="156"/>
      <c r="F855" s="156"/>
      <c r="G855" s="157"/>
      <c r="H855" s="157"/>
      <c r="I855" s="158"/>
      <c r="J855" s="158"/>
    </row>
    <row r="856" spans="1:10" ht="14.25" customHeight="1">
      <c r="A856" s="10"/>
      <c r="B856" s="10"/>
      <c r="C856" s="155"/>
      <c r="D856" s="155"/>
      <c r="E856" s="156"/>
      <c r="F856" s="156"/>
      <c r="G856" s="157"/>
      <c r="H856" s="157"/>
      <c r="I856" s="158"/>
      <c r="J856" s="158"/>
    </row>
    <row r="857" spans="1:10" ht="14.25" customHeight="1">
      <c r="A857" s="10"/>
      <c r="B857" s="10"/>
      <c r="C857" s="155"/>
      <c r="D857" s="155"/>
      <c r="E857" s="156"/>
      <c r="F857" s="156"/>
      <c r="G857" s="157"/>
      <c r="H857" s="157"/>
      <c r="I857" s="158"/>
      <c r="J857" s="158"/>
    </row>
    <row r="858" spans="1:10" ht="14.25" customHeight="1">
      <c r="A858" s="10"/>
      <c r="B858" s="10"/>
      <c r="C858" s="155"/>
      <c r="D858" s="155"/>
      <c r="E858" s="156"/>
      <c r="F858" s="156"/>
      <c r="G858" s="157"/>
      <c r="H858" s="157"/>
      <c r="I858" s="158"/>
      <c r="J858" s="158"/>
    </row>
    <row r="859" spans="1:10" ht="14.25" customHeight="1">
      <c r="A859" s="10"/>
      <c r="B859" s="10"/>
      <c r="C859" s="155"/>
      <c r="D859" s="155"/>
      <c r="E859" s="156"/>
      <c r="F859" s="156"/>
      <c r="G859" s="157"/>
      <c r="H859" s="157"/>
      <c r="I859" s="158"/>
      <c r="J859" s="158"/>
    </row>
    <row r="860" spans="1:10" ht="14.25" customHeight="1">
      <c r="A860" s="10"/>
      <c r="B860" s="10"/>
      <c r="C860" s="155"/>
      <c r="D860" s="155"/>
      <c r="E860" s="156"/>
      <c r="F860" s="156"/>
      <c r="G860" s="157"/>
      <c r="H860" s="157"/>
      <c r="I860" s="158"/>
      <c r="J860" s="158"/>
    </row>
    <row r="861" spans="1:10" ht="14.25" customHeight="1">
      <c r="A861" s="10"/>
      <c r="B861" s="10"/>
      <c r="C861" s="155"/>
      <c r="D861" s="155"/>
      <c r="E861" s="156"/>
      <c r="F861" s="156"/>
      <c r="G861" s="157"/>
      <c r="H861" s="157"/>
      <c r="I861" s="158"/>
      <c r="J861" s="158"/>
    </row>
    <row r="862" spans="1:10" ht="14.25" customHeight="1">
      <c r="A862" s="10"/>
      <c r="B862" s="10"/>
      <c r="C862" s="155"/>
      <c r="D862" s="155"/>
      <c r="E862" s="156"/>
      <c r="F862" s="156"/>
      <c r="G862" s="157"/>
      <c r="H862" s="157"/>
      <c r="I862" s="158"/>
      <c r="J862" s="158"/>
    </row>
    <row r="863" spans="1:10" ht="14.25" customHeight="1">
      <c r="A863" s="10"/>
      <c r="B863" s="10"/>
      <c r="C863" s="155"/>
      <c r="D863" s="155"/>
      <c r="E863" s="156"/>
      <c r="F863" s="156"/>
      <c r="G863" s="157"/>
      <c r="H863" s="157"/>
      <c r="I863" s="158"/>
      <c r="J863" s="158"/>
    </row>
    <row r="864" spans="1:10" ht="14.25" customHeight="1">
      <c r="A864" s="10"/>
      <c r="B864" s="10"/>
      <c r="C864" s="155"/>
      <c r="D864" s="155"/>
      <c r="E864" s="156"/>
      <c r="F864" s="156"/>
      <c r="G864" s="157"/>
      <c r="H864" s="157"/>
      <c r="I864" s="158"/>
      <c r="J864" s="158"/>
    </row>
    <row r="865" spans="1:10" ht="14.25" customHeight="1">
      <c r="A865" s="10"/>
      <c r="B865" s="10"/>
      <c r="C865" s="155"/>
      <c r="D865" s="155"/>
      <c r="E865" s="156"/>
      <c r="F865" s="156"/>
      <c r="G865" s="157"/>
      <c r="H865" s="157"/>
      <c r="I865" s="158"/>
      <c r="J865" s="158"/>
    </row>
    <row r="866" spans="1:10" ht="14.25" customHeight="1">
      <c r="A866" s="10"/>
      <c r="B866" s="10"/>
      <c r="C866" s="155"/>
      <c r="D866" s="155"/>
      <c r="E866" s="156"/>
      <c r="F866" s="156"/>
      <c r="G866" s="157"/>
      <c r="H866" s="157"/>
      <c r="I866" s="158"/>
      <c r="J866" s="158"/>
    </row>
    <row r="867" spans="1:10" ht="14.25" customHeight="1">
      <c r="A867" s="10"/>
      <c r="B867" s="10"/>
      <c r="C867" s="155"/>
      <c r="D867" s="155"/>
      <c r="E867" s="156"/>
      <c r="F867" s="156"/>
      <c r="G867" s="157"/>
      <c r="H867" s="157"/>
      <c r="I867" s="158"/>
      <c r="J867" s="158"/>
    </row>
    <row r="868" spans="1:10" ht="14.25" customHeight="1">
      <c r="A868" s="10"/>
      <c r="B868" s="10"/>
      <c r="C868" s="155"/>
      <c r="D868" s="155"/>
      <c r="E868" s="156"/>
      <c r="F868" s="156"/>
      <c r="G868" s="157"/>
      <c r="H868" s="157"/>
      <c r="I868" s="158"/>
      <c r="J868" s="158"/>
    </row>
    <row r="869" spans="1:10" ht="14.25" customHeight="1">
      <c r="A869" s="10"/>
      <c r="B869" s="10"/>
      <c r="C869" s="155"/>
      <c r="D869" s="155"/>
      <c r="E869" s="156"/>
      <c r="F869" s="156"/>
      <c r="G869" s="157"/>
      <c r="H869" s="157"/>
      <c r="I869" s="158"/>
      <c r="J869" s="158"/>
    </row>
    <row r="870" spans="1:10" ht="14.25" customHeight="1">
      <c r="A870" s="10"/>
      <c r="B870" s="10"/>
      <c r="C870" s="155"/>
      <c r="D870" s="155"/>
      <c r="E870" s="156"/>
      <c r="F870" s="156"/>
      <c r="G870" s="157"/>
      <c r="H870" s="157"/>
      <c r="I870" s="158"/>
      <c r="J870" s="158"/>
    </row>
    <row r="871" spans="1:10" ht="14.25" customHeight="1">
      <c r="A871" s="10"/>
      <c r="B871" s="10"/>
      <c r="C871" s="155"/>
      <c r="D871" s="155"/>
      <c r="E871" s="156"/>
      <c r="F871" s="156"/>
      <c r="G871" s="157"/>
      <c r="H871" s="157"/>
      <c r="I871" s="158"/>
      <c r="J871" s="158"/>
    </row>
    <row r="872" spans="1:10" ht="14.25" customHeight="1">
      <c r="A872" s="10"/>
      <c r="B872" s="10"/>
      <c r="C872" s="155"/>
      <c r="D872" s="155"/>
      <c r="E872" s="156"/>
      <c r="F872" s="156"/>
      <c r="G872" s="157"/>
      <c r="H872" s="157"/>
      <c r="I872" s="158"/>
      <c r="J872" s="158"/>
    </row>
    <row r="873" spans="1:10" ht="14.25" customHeight="1">
      <c r="A873" s="10"/>
      <c r="B873" s="10"/>
      <c r="C873" s="155"/>
      <c r="D873" s="155"/>
      <c r="E873" s="156"/>
      <c r="F873" s="156"/>
      <c r="G873" s="157"/>
      <c r="H873" s="157"/>
      <c r="I873" s="158"/>
      <c r="J873" s="158"/>
    </row>
    <row r="874" spans="1:10" ht="14.25" customHeight="1">
      <c r="A874" s="10"/>
      <c r="B874" s="10"/>
      <c r="C874" s="155"/>
      <c r="D874" s="155"/>
      <c r="E874" s="156"/>
      <c r="F874" s="156"/>
      <c r="G874" s="157"/>
      <c r="H874" s="157"/>
      <c r="I874" s="158"/>
      <c r="J874" s="158"/>
    </row>
    <row r="875" spans="1:10" ht="14.25" customHeight="1">
      <c r="A875" s="10"/>
      <c r="B875" s="10"/>
      <c r="C875" s="155"/>
      <c r="D875" s="155"/>
      <c r="E875" s="156"/>
      <c r="F875" s="156"/>
      <c r="G875" s="157"/>
      <c r="H875" s="157"/>
      <c r="I875" s="158"/>
      <c r="J875" s="158"/>
    </row>
    <row r="876" spans="1:10" ht="14.25" customHeight="1">
      <c r="A876" s="10"/>
      <c r="B876" s="10"/>
      <c r="C876" s="155"/>
      <c r="D876" s="155"/>
      <c r="E876" s="156"/>
      <c r="F876" s="156"/>
      <c r="G876" s="157"/>
      <c r="H876" s="157"/>
      <c r="I876" s="158"/>
      <c r="J876" s="158"/>
    </row>
    <row r="877" spans="1:10" ht="14.25" customHeight="1">
      <c r="A877" s="10"/>
      <c r="B877" s="10"/>
      <c r="C877" s="155"/>
      <c r="D877" s="155"/>
      <c r="E877" s="156"/>
      <c r="F877" s="156"/>
      <c r="G877" s="157"/>
      <c r="H877" s="157"/>
      <c r="I877" s="158"/>
      <c r="J877" s="158"/>
    </row>
    <row r="878" spans="1:10" ht="14.25" customHeight="1">
      <c r="A878" s="10"/>
      <c r="B878" s="10"/>
      <c r="C878" s="155"/>
      <c r="D878" s="155"/>
      <c r="E878" s="156"/>
      <c r="F878" s="156"/>
      <c r="G878" s="157"/>
      <c r="H878" s="157"/>
      <c r="I878" s="158"/>
      <c r="J878" s="158"/>
    </row>
    <row r="879" spans="1:10" ht="14.25" customHeight="1">
      <c r="A879" s="10"/>
      <c r="B879" s="10"/>
      <c r="C879" s="155"/>
      <c r="D879" s="155"/>
      <c r="E879" s="156"/>
      <c r="F879" s="156"/>
      <c r="G879" s="157"/>
      <c r="H879" s="157"/>
      <c r="I879" s="158"/>
      <c r="J879" s="158"/>
    </row>
    <row r="880" spans="1:10" ht="14.25" customHeight="1">
      <c r="A880" s="10"/>
      <c r="B880" s="10"/>
      <c r="C880" s="155"/>
      <c r="D880" s="155"/>
      <c r="E880" s="156"/>
      <c r="F880" s="156"/>
      <c r="G880" s="157"/>
      <c r="H880" s="157"/>
      <c r="I880" s="158"/>
      <c r="J880" s="158"/>
    </row>
    <row r="881" spans="1:10" ht="14.25" customHeight="1">
      <c r="A881" s="10"/>
      <c r="B881" s="10"/>
      <c r="C881" s="155"/>
      <c r="D881" s="155"/>
      <c r="E881" s="156"/>
      <c r="F881" s="156"/>
      <c r="G881" s="157"/>
      <c r="H881" s="157"/>
      <c r="I881" s="158"/>
      <c r="J881" s="158"/>
    </row>
    <row r="882" spans="1:10" ht="14.25" customHeight="1">
      <c r="A882" s="10"/>
      <c r="B882" s="10"/>
      <c r="C882" s="155"/>
      <c r="D882" s="155"/>
      <c r="E882" s="156"/>
      <c r="F882" s="156"/>
      <c r="G882" s="157"/>
      <c r="H882" s="157"/>
      <c r="I882" s="158"/>
      <c r="J882" s="158"/>
    </row>
    <row r="883" spans="1:10" ht="14.25" customHeight="1">
      <c r="A883" s="10"/>
      <c r="B883" s="10"/>
      <c r="C883" s="155"/>
      <c r="D883" s="155"/>
      <c r="E883" s="156"/>
      <c r="F883" s="156"/>
      <c r="G883" s="157"/>
      <c r="H883" s="157"/>
      <c r="I883" s="158"/>
      <c r="J883" s="158"/>
    </row>
    <row r="884" spans="1:10" ht="14.25" customHeight="1">
      <c r="A884" s="10"/>
      <c r="B884" s="10"/>
      <c r="C884" s="155"/>
      <c r="D884" s="155"/>
      <c r="E884" s="156"/>
      <c r="F884" s="156"/>
      <c r="G884" s="157"/>
      <c r="H884" s="157"/>
      <c r="I884" s="158"/>
      <c r="J884" s="158"/>
    </row>
    <row r="885" spans="1:10" ht="14.25" customHeight="1">
      <c r="A885" s="10"/>
      <c r="B885" s="10"/>
      <c r="C885" s="155"/>
      <c r="D885" s="155"/>
      <c r="E885" s="156"/>
      <c r="F885" s="156"/>
      <c r="G885" s="157"/>
      <c r="H885" s="157"/>
      <c r="I885" s="158"/>
      <c r="J885" s="158"/>
    </row>
    <row r="886" spans="1:10" ht="14.25" customHeight="1">
      <c r="A886" s="10"/>
      <c r="B886" s="10"/>
      <c r="C886" s="155"/>
      <c r="D886" s="155"/>
      <c r="E886" s="156"/>
      <c r="F886" s="156"/>
      <c r="G886" s="157"/>
      <c r="H886" s="157"/>
      <c r="I886" s="158"/>
      <c r="J886" s="158"/>
    </row>
    <row r="887" spans="1:10" ht="14.25" customHeight="1">
      <c r="A887" s="10"/>
      <c r="B887" s="10"/>
      <c r="C887" s="155"/>
      <c r="D887" s="155"/>
      <c r="E887" s="156"/>
      <c r="F887" s="156"/>
      <c r="G887" s="157"/>
      <c r="H887" s="157"/>
      <c r="I887" s="158"/>
      <c r="J887" s="158"/>
    </row>
    <row r="888" spans="1:10" ht="14.25" customHeight="1">
      <c r="A888" s="10"/>
      <c r="B888" s="10"/>
      <c r="C888" s="155"/>
      <c r="D888" s="155"/>
      <c r="E888" s="156"/>
      <c r="F888" s="156"/>
      <c r="G888" s="157"/>
      <c r="H888" s="157"/>
      <c r="I888" s="158"/>
      <c r="J888" s="158"/>
    </row>
    <row r="889" spans="1:10" ht="14.25" customHeight="1">
      <c r="A889" s="10"/>
      <c r="B889" s="10"/>
      <c r="C889" s="155"/>
      <c r="D889" s="155"/>
      <c r="E889" s="156"/>
      <c r="F889" s="156"/>
      <c r="G889" s="157"/>
      <c r="H889" s="157"/>
      <c r="I889" s="158"/>
      <c r="J889" s="158"/>
    </row>
    <row r="890" spans="1:10" ht="14.25" customHeight="1">
      <c r="A890" s="10"/>
      <c r="B890" s="10"/>
      <c r="C890" s="155"/>
      <c r="D890" s="155"/>
      <c r="E890" s="156"/>
      <c r="F890" s="156"/>
      <c r="G890" s="157"/>
      <c r="H890" s="157"/>
      <c r="I890" s="158"/>
      <c r="J890" s="158"/>
    </row>
    <row r="891" spans="1:10" ht="14.25" customHeight="1">
      <c r="A891" s="10"/>
      <c r="B891" s="10"/>
      <c r="C891" s="155"/>
      <c r="D891" s="155"/>
      <c r="E891" s="156"/>
      <c r="F891" s="156"/>
      <c r="G891" s="157"/>
      <c r="H891" s="157"/>
      <c r="I891" s="158"/>
      <c r="J891" s="158"/>
    </row>
    <row r="892" spans="1:10" ht="14.25" customHeight="1">
      <c r="A892" s="10"/>
      <c r="B892" s="10"/>
      <c r="C892" s="155"/>
      <c r="D892" s="155"/>
      <c r="E892" s="156"/>
      <c r="F892" s="156"/>
      <c r="G892" s="157"/>
      <c r="H892" s="157"/>
      <c r="I892" s="158"/>
      <c r="J892" s="158"/>
    </row>
    <row r="893" spans="1:10" ht="14.25" customHeight="1">
      <c r="A893" s="10"/>
      <c r="B893" s="10"/>
      <c r="C893" s="155"/>
      <c r="D893" s="155"/>
      <c r="E893" s="156"/>
      <c r="F893" s="156"/>
      <c r="G893" s="157"/>
      <c r="H893" s="157"/>
      <c r="I893" s="158"/>
      <c r="J893" s="158"/>
    </row>
    <row r="894" spans="1:10" ht="14.25" customHeight="1">
      <c r="A894" s="10"/>
      <c r="B894" s="10"/>
      <c r="C894" s="155"/>
      <c r="D894" s="155"/>
      <c r="E894" s="156"/>
      <c r="F894" s="156"/>
      <c r="G894" s="157"/>
      <c r="H894" s="157"/>
      <c r="I894" s="158"/>
      <c r="J894" s="158"/>
    </row>
    <row r="895" spans="1:10" ht="14.25" customHeight="1">
      <c r="A895" s="10"/>
      <c r="B895" s="10"/>
      <c r="C895" s="155"/>
      <c r="D895" s="155"/>
      <c r="E895" s="156"/>
      <c r="F895" s="156"/>
      <c r="G895" s="157"/>
      <c r="H895" s="157"/>
      <c r="I895" s="158"/>
      <c r="J895" s="158"/>
    </row>
    <row r="896" spans="1:10" ht="14.25" customHeight="1">
      <c r="A896" s="10"/>
      <c r="B896" s="10"/>
      <c r="C896" s="155"/>
      <c r="D896" s="155"/>
      <c r="E896" s="156"/>
      <c r="F896" s="156"/>
      <c r="G896" s="157"/>
      <c r="H896" s="157"/>
      <c r="I896" s="158"/>
      <c r="J896" s="158"/>
    </row>
    <row r="897" spans="1:10" ht="14.25" customHeight="1">
      <c r="A897" s="10"/>
      <c r="B897" s="10"/>
      <c r="C897" s="155"/>
      <c r="D897" s="155"/>
      <c r="E897" s="156"/>
      <c r="F897" s="156"/>
      <c r="G897" s="157"/>
      <c r="H897" s="157"/>
      <c r="I897" s="158"/>
      <c r="J897" s="158"/>
    </row>
    <row r="898" spans="1:10" ht="14.25" customHeight="1">
      <c r="A898" s="10"/>
      <c r="B898" s="10"/>
      <c r="C898" s="155"/>
      <c r="D898" s="155"/>
      <c r="E898" s="156"/>
      <c r="F898" s="156"/>
      <c r="G898" s="157"/>
      <c r="H898" s="157"/>
      <c r="I898" s="158"/>
      <c r="J898" s="158"/>
    </row>
    <row r="899" spans="1:10" ht="14.25" customHeight="1">
      <c r="A899" s="10"/>
      <c r="B899" s="10"/>
      <c r="C899" s="155"/>
      <c r="D899" s="155"/>
      <c r="E899" s="156"/>
      <c r="F899" s="156"/>
      <c r="G899" s="157"/>
      <c r="H899" s="157"/>
      <c r="I899" s="158"/>
      <c r="J899" s="158"/>
    </row>
    <row r="900" spans="1:10" ht="14.25" customHeight="1">
      <c r="A900" s="10"/>
      <c r="B900" s="10"/>
      <c r="C900" s="155"/>
      <c r="D900" s="155"/>
      <c r="E900" s="156"/>
      <c r="F900" s="156"/>
      <c r="G900" s="157"/>
      <c r="H900" s="157"/>
      <c r="I900" s="158"/>
      <c r="J900" s="158"/>
    </row>
    <row r="901" spans="1:10" ht="14.25" customHeight="1">
      <c r="A901" s="10"/>
      <c r="B901" s="10"/>
      <c r="C901" s="155"/>
      <c r="D901" s="155"/>
      <c r="E901" s="156"/>
      <c r="F901" s="156"/>
      <c r="G901" s="157"/>
      <c r="H901" s="157"/>
      <c r="I901" s="158"/>
      <c r="J901" s="158"/>
    </row>
    <row r="902" spans="1:10" ht="14.25" customHeight="1">
      <c r="A902" s="10"/>
      <c r="B902" s="10"/>
      <c r="C902" s="155"/>
      <c r="D902" s="155"/>
      <c r="E902" s="156"/>
      <c r="F902" s="156"/>
      <c r="G902" s="157"/>
      <c r="H902" s="157"/>
      <c r="I902" s="158"/>
      <c r="J902" s="158"/>
    </row>
    <row r="903" spans="1:10" ht="14.25" customHeight="1">
      <c r="A903" s="10"/>
      <c r="B903" s="10"/>
      <c r="C903" s="155"/>
      <c r="D903" s="155"/>
      <c r="E903" s="156"/>
      <c r="F903" s="156"/>
      <c r="G903" s="157"/>
      <c r="H903" s="157"/>
      <c r="I903" s="158"/>
      <c r="J903" s="158"/>
    </row>
    <row r="904" spans="1:10" ht="14.25" customHeight="1">
      <c r="A904" s="10"/>
      <c r="B904" s="10"/>
      <c r="C904" s="155"/>
      <c r="D904" s="155"/>
      <c r="E904" s="156"/>
      <c r="F904" s="156"/>
      <c r="G904" s="157"/>
      <c r="H904" s="157"/>
      <c r="I904" s="158"/>
      <c r="J904" s="158"/>
    </row>
    <row r="905" spans="1:10" ht="14.25" customHeight="1">
      <c r="A905" s="10"/>
      <c r="B905" s="10"/>
      <c r="C905" s="155"/>
      <c r="D905" s="155"/>
      <c r="E905" s="156"/>
      <c r="F905" s="156"/>
      <c r="G905" s="157"/>
      <c r="H905" s="157"/>
      <c r="I905" s="158"/>
      <c r="J905" s="158"/>
    </row>
    <row r="906" spans="1:10" ht="14.25" customHeight="1">
      <c r="A906" s="10"/>
      <c r="B906" s="10"/>
      <c r="C906" s="155"/>
      <c r="D906" s="155"/>
      <c r="E906" s="156"/>
      <c r="F906" s="156"/>
      <c r="G906" s="157"/>
      <c r="H906" s="157"/>
      <c r="I906" s="158"/>
      <c r="J906" s="158"/>
    </row>
    <row r="907" spans="1:10" ht="14.25" customHeight="1">
      <c r="A907" s="10"/>
      <c r="B907" s="10"/>
      <c r="C907" s="155"/>
      <c r="D907" s="155"/>
      <c r="E907" s="156"/>
      <c r="F907" s="156"/>
      <c r="G907" s="157"/>
      <c r="H907" s="157"/>
      <c r="I907" s="158"/>
      <c r="J907" s="158"/>
    </row>
    <row r="908" spans="1:10" ht="14.25" customHeight="1">
      <c r="A908" s="10"/>
      <c r="B908" s="10"/>
      <c r="C908" s="155"/>
      <c r="D908" s="155"/>
      <c r="E908" s="156"/>
      <c r="F908" s="156"/>
      <c r="G908" s="157"/>
      <c r="H908" s="157"/>
      <c r="I908" s="158"/>
      <c r="J908" s="158"/>
    </row>
    <row r="909" spans="1:10" ht="14.25" customHeight="1">
      <c r="A909" s="10"/>
      <c r="B909" s="10"/>
      <c r="C909" s="155"/>
      <c r="D909" s="155"/>
      <c r="E909" s="156"/>
      <c r="F909" s="156"/>
      <c r="G909" s="157"/>
      <c r="H909" s="157"/>
      <c r="I909" s="158"/>
      <c r="J909" s="158"/>
    </row>
    <row r="910" spans="1:10" ht="14.25" customHeight="1">
      <c r="A910" s="10"/>
      <c r="B910" s="10"/>
      <c r="C910" s="155"/>
      <c r="D910" s="155"/>
      <c r="E910" s="156"/>
      <c r="F910" s="156"/>
      <c r="G910" s="157"/>
      <c r="H910" s="157"/>
      <c r="I910" s="158"/>
      <c r="J910" s="158"/>
    </row>
    <row r="911" spans="1:10" ht="14.25" customHeight="1">
      <c r="A911" s="10"/>
      <c r="B911" s="10"/>
      <c r="C911" s="155"/>
      <c r="D911" s="155"/>
      <c r="E911" s="156"/>
      <c r="F911" s="156"/>
      <c r="G911" s="157"/>
      <c r="H911" s="157"/>
      <c r="I911" s="158"/>
      <c r="J911" s="158"/>
    </row>
    <row r="912" spans="1:10" ht="14.25" customHeight="1">
      <c r="A912" s="10"/>
      <c r="B912" s="10"/>
      <c r="C912" s="155"/>
      <c r="D912" s="155"/>
      <c r="E912" s="156"/>
      <c r="F912" s="156"/>
      <c r="G912" s="157"/>
      <c r="H912" s="157"/>
      <c r="I912" s="158"/>
      <c r="J912" s="158"/>
    </row>
    <row r="913" spans="1:10" ht="14.25" customHeight="1">
      <c r="A913" s="10"/>
      <c r="B913" s="10"/>
      <c r="C913" s="155"/>
      <c r="D913" s="155"/>
      <c r="E913" s="156"/>
      <c r="F913" s="156"/>
      <c r="G913" s="157"/>
      <c r="H913" s="157"/>
      <c r="I913" s="158"/>
      <c r="J913" s="158"/>
    </row>
    <row r="914" spans="1:10" ht="14.25" customHeight="1">
      <c r="A914" s="10"/>
      <c r="B914" s="10"/>
      <c r="C914" s="155"/>
      <c r="D914" s="155"/>
      <c r="E914" s="156"/>
      <c r="F914" s="156"/>
      <c r="G914" s="157"/>
      <c r="H914" s="157"/>
      <c r="I914" s="158"/>
      <c r="J914" s="158"/>
    </row>
    <row r="915" spans="1:10" ht="14.25" customHeight="1">
      <c r="A915" s="10"/>
      <c r="B915" s="10"/>
      <c r="C915" s="155"/>
      <c r="D915" s="155"/>
      <c r="E915" s="156"/>
      <c r="F915" s="156"/>
      <c r="G915" s="157"/>
      <c r="H915" s="157"/>
      <c r="I915" s="158"/>
      <c r="J915" s="158"/>
    </row>
    <row r="916" spans="1:10" ht="14.25" customHeight="1">
      <c r="A916" s="10"/>
      <c r="B916" s="10"/>
      <c r="C916" s="155"/>
      <c r="D916" s="155"/>
      <c r="E916" s="156"/>
      <c r="F916" s="156"/>
      <c r="G916" s="157"/>
      <c r="H916" s="157"/>
      <c r="I916" s="158"/>
      <c r="J916" s="158"/>
    </row>
    <row r="917" spans="1:10" ht="14.25" customHeight="1">
      <c r="A917" s="10"/>
      <c r="B917" s="10"/>
      <c r="C917" s="155"/>
      <c r="D917" s="155"/>
      <c r="E917" s="156"/>
      <c r="F917" s="156"/>
      <c r="G917" s="157"/>
      <c r="H917" s="157"/>
      <c r="I917" s="158"/>
      <c r="J917" s="158"/>
    </row>
    <row r="918" spans="1:10" ht="14.25" customHeight="1">
      <c r="A918" s="10"/>
      <c r="B918" s="10"/>
      <c r="C918" s="155"/>
      <c r="D918" s="155"/>
      <c r="E918" s="156"/>
      <c r="F918" s="156"/>
      <c r="G918" s="157"/>
      <c r="H918" s="157"/>
      <c r="I918" s="158"/>
      <c r="J918" s="158"/>
    </row>
    <row r="919" spans="1:10" ht="14.25" customHeight="1">
      <c r="A919" s="10"/>
      <c r="B919" s="10"/>
      <c r="C919" s="155"/>
      <c r="D919" s="155"/>
      <c r="E919" s="156"/>
      <c r="F919" s="156"/>
      <c r="G919" s="157"/>
      <c r="H919" s="157"/>
      <c r="I919" s="158"/>
      <c r="J919" s="158"/>
    </row>
    <row r="920" spans="1:10" ht="14.25" customHeight="1">
      <c r="A920" s="10"/>
      <c r="B920" s="10"/>
      <c r="C920" s="155"/>
      <c r="D920" s="155"/>
      <c r="E920" s="156"/>
      <c r="F920" s="156"/>
      <c r="G920" s="157"/>
      <c r="H920" s="157"/>
      <c r="I920" s="158"/>
      <c r="J920" s="158"/>
    </row>
    <row r="921" spans="1:10" ht="14.25" customHeight="1">
      <c r="A921" s="10"/>
      <c r="B921" s="10"/>
      <c r="C921" s="155"/>
      <c r="D921" s="155"/>
      <c r="E921" s="156"/>
      <c r="F921" s="156"/>
      <c r="G921" s="157"/>
      <c r="H921" s="157"/>
      <c r="I921" s="158"/>
      <c r="J921" s="158"/>
    </row>
    <row r="922" spans="1:10" ht="14.25" customHeight="1">
      <c r="A922" s="10"/>
      <c r="B922" s="10"/>
      <c r="C922" s="155"/>
      <c r="D922" s="155"/>
      <c r="E922" s="156"/>
      <c r="F922" s="156"/>
      <c r="G922" s="157"/>
      <c r="H922" s="157"/>
      <c r="I922" s="158"/>
      <c r="J922" s="158"/>
    </row>
    <row r="923" spans="1:10" ht="14.25" customHeight="1">
      <c r="A923" s="10"/>
      <c r="B923" s="10"/>
      <c r="C923" s="155"/>
      <c r="D923" s="155"/>
      <c r="E923" s="156"/>
      <c r="F923" s="156"/>
      <c r="G923" s="157"/>
      <c r="H923" s="157"/>
      <c r="I923" s="158"/>
      <c r="J923" s="158"/>
    </row>
    <row r="924" spans="1:10" ht="14.25" customHeight="1">
      <c r="A924" s="10"/>
      <c r="B924" s="10"/>
      <c r="C924" s="155"/>
      <c r="D924" s="155"/>
      <c r="E924" s="156"/>
      <c r="F924" s="156"/>
      <c r="G924" s="157"/>
      <c r="H924" s="157"/>
      <c r="I924" s="158"/>
      <c r="J924" s="158"/>
    </row>
    <row r="925" spans="1:10" ht="14.25" customHeight="1">
      <c r="A925" s="10"/>
      <c r="B925" s="10"/>
      <c r="C925" s="155"/>
      <c r="D925" s="155"/>
      <c r="E925" s="156"/>
      <c r="F925" s="156"/>
      <c r="G925" s="157"/>
      <c r="H925" s="157"/>
      <c r="I925" s="158"/>
      <c r="J925" s="158"/>
    </row>
    <row r="926" spans="1:10" ht="14.25" customHeight="1">
      <c r="A926" s="10"/>
      <c r="B926" s="10"/>
      <c r="C926" s="155"/>
      <c r="D926" s="155"/>
      <c r="E926" s="156"/>
      <c r="F926" s="156"/>
      <c r="G926" s="157"/>
      <c r="H926" s="157"/>
      <c r="I926" s="158"/>
      <c r="J926" s="158"/>
    </row>
    <row r="927" spans="1:10" ht="14.25" customHeight="1">
      <c r="A927" s="10"/>
      <c r="B927" s="10"/>
      <c r="C927" s="155"/>
      <c r="D927" s="155"/>
      <c r="E927" s="156"/>
      <c r="F927" s="156"/>
      <c r="G927" s="157"/>
      <c r="H927" s="157"/>
      <c r="I927" s="158"/>
      <c r="J927" s="158"/>
    </row>
    <row r="928" spans="1:10" ht="14.25" customHeight="1">
      <c r="A928" s="10"/>
      <c r="B928" s="10"/>
      <c r="C928" s="155"/>
      <c r="D928" s="155"/>
      <c r="E928" s="156"/>
      <c r="F928" s="156"/>
      <c r="G928" s="157"/>
      <c r="H928" s="157"/>
      <c r="I928" s="158"/>
      <c r="J928" s="158"/>
    </row>
    <row r="929" spans="1:10" ht="14.25" customHeight="1">
      <c r="A929" s="10"/>
      <c r="B929" s="10"/>
      <c r="C929" s="155"/>
      <c r="D929" s="155"/>
      <c r="E929" s="156"/>
      <c r="F929" s="156"/>
      <c r="G929" s="157"/>
      <c r="H929" s="157"/>
      <c r="I929" s="158"/>
      <c r="J929" s="158"/>
    </row>
    <row r="930" spans="1:10" ht="14.25" customHeight="1">
      <c r="A930" s="10"/>
      <c r="B930" s="10"/>
      <c r="C930" s="155"/>
      <c r="D930" s="155"/>
      <c r="E930" s="156"/>
      <c r="F930" s="156"/>
      <c r="G930" s="157"/>
      <c r="H930" s="157"/>
      <c r="I930" s="158"/>
      <c r="J930" s="158"/>
    </row>
    <row r="931" spans="1:10" ht="14.25" customHeight="1">
      <c r="A931" s="10"/>
      <c r="B931" s="10"/>
      <c r="C931" s="155"/>
      <c r="D931" s="155"/>
      <c r="E931" s="156"/>
      <c r="F931" s="156"/>
      <c r="G931" s="157"/>
      <c r="H931" s="157"/>
      <c r="I931" s="158"/>
      <c r="J931" s="158"/>
    </row>
    <row r="932" spans="1:10" ht="14.25" customHeight="1">
      <c r="A932" s="10"/>
      <c r="B932" s="10"/>
      <c r="C932" s="155"/>
      <c r="D932" s="155"/>
      <c r="E932" s="156"/>
      <c r="F932" s="156"/>
      <c r="G932" s="157"/>
      <c r="H932" s="157"/>
      <c r="I932" s="158"/>
      <c r="J932" s="158"/>
    </row>
    <row r="933" spans="1:10" ht="14.25" customHeight="1">
      <c r="A933" s="10"/>
      <c r="B933" s="10"/>
      <c r="C933" s="155"/>
      <c r="D933" s="155"/>
      <c r="E933" s="156"/>
      <c r="F933" s="156"/>
      <c r="G933" s="157"/>
      <c r="H933" s="157"/>
      <c r="I933" s="158"/>
      <c r="J933" s="158"/>
    </row>
    <row r="934" spans="1:10" ht="14.25" customHeight="1">
      <c r="A934" s="10"/>
      <c r="B934" s="10"/>
      <c r="C934" s="155"/>
      <c r="D934" s="155"/>
      <c r="E934" s="156"/>
      <c r="F934" s="156"/>
      <c r="G934" s="157"/>
      <c r="H934" s="157"/>
      <c r="I934" s="158"/>
      <c r="J934" s="158"/>
    </row>
    <row r="935" spans="1:10" ht="14.25" customHeight="1">
      <c r="A935" s="10"/>
      <c r="B935" s="10"/>
      <c r="C935" s="155"/>
      <c r="D935" s="155"/>
      <c r="E935" s="156"/>
      <c r="F935" s="156"/>
      <c r="G935" s="157"/>
      <c r="H935" s="157"/>
      <c r="I935" s="158"/>
      <c r="J935" s="158"/>
    </row>
    <row r="936" spans="1:10" ht="14.25" customHeight="1">
      <c r="A936" s="10"/>
      <c r="B936" s="10"/>
      <c r="C936" s="155"/>
      <c r="D936" s="155"/>
      <c r="E936" s="156"/>
      <c r="F936" s="156"/>
      <c r="G936" s="157"/>
      <c r="H936" s="157"/>
      <c r="I936" s="158"/>
      <c r="J936" s="158"/>
    </row>
    <row r="937" spans="1:10" ht="14.25" customHeight="1">
      <c r="A937" s="10"/>
      <c r="B937" s="10"/>
      <c r="C937" s="155"/>
      <c r="D937" s="155"/>
      <c r="E937" s="156"/>
      <c r="F937" s="156"/>
      <c r="G937" s="157"/>
      <c r="H937" s="157"/>
      <c r="I937" s="158"/>
      <c r="J937" s="158"/>
    </row>
    <row r="938" spans="1:10" ht="14.25" customHeight="1">
      <c r="A938" s="10"/>
      <c r="B938" s="10"/>
      <c r="C938" s="155"/>
      <c r="D938" s="155"/>
      <c r="E938" s="156"/>
      <c r="F938" s="156"/>
      <c r="G938" s="157"/>
      <c r="H938" s="157"/>
      <c r="I938" s="158"/>
      <c r="J938" s="158"/>
    </row>
    <row r="939" spans="1:10" ht="14.25" customHeight="1">
      <c r="A939" s="10"/>
      <c r="B939" s="10"/>
      <c r="C939" s="155"/>
      <c r="D939" s="155"/>
      <c r="E939" s="156"/>
      <c r="F939" s="156"/>
      <c r="G939" s="157"/>
      <c r="H939" s="157"/>
      <c r="I939" s="158"/>
      <c r="J939" s="158"/>
    </row>
    <row r="940" spans="1:10" ht="14.25" customHeight="1">
      <c r="A940" s="10"/>
      <c r="B940" s="10"/>
      <c r="C940" s="155"/>
      <c r="D940" s="155"/>
      <c r="E940" s="156"/>
      <c r="F940" s="156"/>
      <c r="G940" s="157"/>
      <c r="H940" s="157"/>
      <c r="I940" s="158"/>
      <c r="J940" s="158"/>
    </row>
    <row r="941" spans="1:10" ht="14.25" customHeight="1">
      <c r="A941" s="10"/>
      <c r="B941" s="10"/>
      <c r="C941" s="155"/>
      <c r="D941" s="155"/>
      <c r="E941" s="156"/>
      <c r="F941" s="156"/>
      <c r="G941" s="157"/>
      <c r="H941" s="157"/>
      <c r="I941" s="158"/>
      <c r="J941" s="158"/>
    </row>
    <row r="942" spans="1:10" ht="14.25" customHeight="1">
      <c r="A942" s="10"/>
      <c r="B942" s="10"/>
      <c r="C942" s="155"/>
      <c r="D942" s="155"/>
      <c r="E942" s="156"/>
      <c r="F942" s="156"/>
      <c r="G942" s="157"/>
      <c r="H942" s="157"/>
      <c r="I942" s="158"/>
      <c r="J942" s="158"/>
    </row>
    <row r="943" spans="1:10" ht="14.25" customHeight="1">
      <c r="A943" s="10"/>
      <c r="B943" s="10"/>
      <c r="C943" s="155"/>
      <c r="D943" s="155"/>
      <c r="E943" s="156"/>
      <c r="F943" s="156"/>
      <c r="G943" s="157"/>
      <c r="H943" s="157"/>
      <c r="I943" s="158"/>
      <c r="J943" s="158"/>
    </row>
    <row r="944" spans="1:10" ht="14.25" customHeight="1">
      <c r="A944" s="10"/>
      <c r="B944" s="10"/>
      <c r="C944" s="155"/>
      <c r="D944" s="155"/>
      <c r="E944" s="156"/>
      <c r="F944" s="156"/>
      <c r="G944" s="157"/>
      <c r="H944" s="157"/>
      <c r="I944" s="158"/>
      <c r="J944" s="158"/>
    </row>
    <row r="945" spans="1:10" ht="14.25" customHeight="1">
      <c r="A945" s="10"/>
      <c r="B945" s="10"/>
      <c r="C945" s="155"/>
      <c r="D945" s="155"/>
      <c r="E945" s="156"/>
      <c r="F945" s="156"/>
      <c r="G945" s="157"/>
      <c r="H945" s="157"/>
      <c r="I945" s="158"/>
      <c r="J945" s="158"/>
    </row>
    <row r="946" spans="1:10" ht="14.25" customHeight="1">
      <c r="A946" s="10"/>
      <c r="B946" s="10"/>
      <c r="C946" s="155"/>
      <c r="D946" s="155"/>
      <c r="E946" s="156"/>
      <c r="F946" s="156"/>
      <c r="G946" s="157"/>
      <c r="H946" s="157"/>
      <c r="I946" s="158"/>
      <c r="J946" s="158"/>
    </row>
    <row r="947" spans="1:10" ht="14.25" customHeight="1">
      <c r="A947" s="10"/>
      <c r="B947" s="10"/>
      <c r="C947" s="155"/>
      <c r="D947" s="155"/>
      <c r="E947" s="156"/>
      <c r="F947" s="156"/>
      <c r="G947" s="157"/>
      <c r="H947" s="157"/>
      <c r="I947" s="158"/>
      <c r="J947" s="158"/>
    </row>
    <row r="948" spans="1:10" ht="14.25" customHeight="1">
      <c r="A948" s="10"/>
      <c r="B948" s="10"/>
      <c r="C948" s="155"/>
      <c r="D948" s="155"/>
      <c r="E948" s="156"/>
      <c r="F948" s="156"/>
      <c r="G948" s="157"/>
      <c r="H948" s="157"/>
      <c r="I948" s="158"/>
      <c r="J948" s="158"/>
    </row>
    <row r="949" spans="1:10" ht="14.25" customHeight="1">
      <c r="A949" s="10"/>
      <c r="B949" s="10"/>
      <c r="C949" s="155"/>
      <c r="D949" s="155"/>
      <c r="E949" s="156"/>
      <c r="F949" s="156"/>
      <c r="G949" s="157"/>
      <c r="H949" s="157"/>
      <c r="I949" s="158"/>
      <c r="J949" s="158"/>
    </row>
    <row r="950" spans="1:10" ht="14.25" customHeight="1">
      <c r="A950" s="10"/>
      <c r="B950" s="10"/>
      <c r="C950" s="155"/>
      <c r="D950" s="155"/>
      <c r="E950" s="156"/>
      <c r="F950" s="156"/>
      <c r="G950" s="157"/>
      <c r="H950" s="157"/>
      <c r="I950" s="158"/>
      <c r="J950" s="158"/>
    </row>
    <row r="951" spans="1:10" ht="14.25" customHeight="1">
      <c r="A951" s="10"/>
      <c r="B951" s="10"/>
      <c r="C951" s="155"/>
      <c r="D951" s="155"/>
      <c r="E951" s="156"/>
      <c r="F951" s="156"/>
      <c r="G951" s="157"/>
      <c r="H951" s="157"/>
      <c r="I951" s="158"/>
      <c r="J951" s="158"/>
    </row>
    <row r="952" spans="1:10" ht="14.25" customHeight="1">
      <c r="A952" s="10"/>
      <c r="B952" s="10"/>
      <c r="C952" s="155"/>
      <c r="D952" s="155"/>
      <c r="E952" s="156"/>
      <c r="F952" s="156"/>
      <c r="G952" s="157"/>
      <c r="H952" s="157"/>
      <c r="I952" s="158"/>
      <c r="J952" s="158"/>
    </row>
    <row r="953" spans="1:10" ht="14.25" customHeight="1">
      <c r="A953" s="10"/>
      <c r="B953" s="10"/>
      <c r="C953" s="155"/>
      <c r="D953" s="155"/>
      <c r="E953" s="156"/>
      <c r="F953" s="156"/>
      <c r="G953" s="157"/>
      <c r="H953" s="157"/>
      <c r="I953" s="158"/>
      <c r="J953" s="158"/>
    </row>
    <row r="954" spans="1:10" ht="14.25" customHeight="1">
      <c r="A954" s="10"/>
      <c r="B954" s="10"/>
      <c r="C954" s="155"/>
      <c r="D954" s="155"/>
      <c r="E954" s="156"/>
      <c r="F954" s="156"/>
      <c r="G954" s="157"/>
      <c r="H954" s="157"/>
      <c r="I954" s="158"/>
      <c r="J954" s="158"/>
    </row>
    <row r="955" spans="1:10" ht="14.25" customHeight="1">
      <c r="A955" s="10"/>
      <c r="B955" s="10"/>
      <c r="C955" s="155"/>
      <c r="D955" s="155"/>
      <c r="E955" s="156"/>
      <c r="F955" s="156"/>
      <c r="G955" s="157"/>
      <c r="H955" s="157"/>
      <c r="I955" s="158"/>
      <c r="J955" s="158"/>
    </row>
    <row r="956" spans="1:10" ht="14.25" customHeight="1">
      <c r="A956" s="10"/>
      <c r="B956" s="10"/>
      <c r="C956" s="155"/>
      <c r="D956" s="155"/>
      <c r="E956" s="156"/>
      <c r="F956" s="156"/>
      <c r="G956" s="157"/>
      <c r="H956" s="157"/>
      <c r="I956" s="158"/>
      <c r="J956" s="158"/>
    </row>
    <row r="957" spans="1:10" ht="14.25" customHeight="1">
      <c r="A957" s="10"/>
      <c r="B957" s="10"/>
      <c r="C957" s="155"/>
      <c r="D957" s="155"/>
      <c r="E957" s="156"/>
      <c r="F957" s="156"/>
      <c r="G957" s="157"/>
      <c r="H957" s="157"/>
      <c r="I957" s="158"/>
      <c r="J957" s="158"/>
    </row>
    <row r="958" spans="1:10" ht="14.25" customHeight="1">
      <c r="A958" s="10"/>
      <c r="B958" s="10"/>
      <c r="C958" s="155"/>
      <c r="D958" s="155"/>
      <c r="E958" s="156"/>
      <c r="F958" s="156"/>
      <c r="G958" s="157"/>
      <c r="H958" s="157"/>
      <c r="I958" s="158"/>
      <c r="J958" s="158"/>
    </row>
    <row r="959" spans="1:10" ht="14.25" customHeight="1">
      <c r="A959" s="10"/>
      <c r="B959" s="10"/>
      <c r="C959" s="155"/>
      <c r="D959" s="155"/>
      <c r="E959" s="156"/>
      <c r="F959" s="156"/>
      <c r="G959" s="157"/>
      <c r="H959" s="157"/>
      <c r="I959" s="158"/>
      <c r="J959" s="158"/>
    </row>
    <row r="960" spans="1:10" ht="14.25" customHeight="1">
      <c r="A960" s="10"/>
      <c r="B960" s="10"/>
      <c r="C960" s="155"/>
      <c r="D960" s="155"/>
      <c r="E960" s="156"/>
      <c r="F960" s="156"/>
      <c r="G960" s="157"/>
      <c r="H960" s="157"/>
      <c r="I960" s="158"/>
      <c r="J960" s="158"/>
    </row>
    <row r="961" spans="1:10" ht="14.25" customHeight="1">
      <c r="A961" s="10"/>
      <c r="B961" s="10"/>
      <c r="C961" s="155"/>
      <c r="D961" s="155"/>
      <c r="E961" s="156"/>
      <c r="F961" s="156"/>
      <c r="G961" s="157"/>
      <c r="H961" s="157"/>
      <c r="I961" s="158"/>
      <c r="J961" s="158"/>
    </row>
    <row r="962" spans="1:10" ht="14.25" customHeight="1">
      <c r="A962" s="10"/>
      <c r="B962" s="10"/>
      <c r="C962" s="155"/>
      <c r="D962" s="155"/>
      <c r="E962" s="156"/>
      <c r="F962" s="156"/>
      <c r="G962" s="157"/>
      <c r="H962" s="157"/>
      <c r="I962" s="158"/>
      <c r="J962" s="158"/>
    </row>
    <row r="963" spans="1:10" ht="14.25" customHeight="1">
      <c r="A963" s="10"/>
      <c r="B963" s="10"/>
      <c r="C963" s="155"/>
      <c r="D963" s="155"/>
      <c r="E963" s="156"/>
      <c r="F963" s="156"/>
      <c r="G963" s="157"/>
      <c r="H963" s="157"/>
      <c r="I963" s="158"/>
      <c r="J963" s="158"/>
    </row>
    <row r="964" spans="1:10" ht="14.25" customHeight="1">
      <c r="A964" s="10"/>
      <c r="B964" s="10"/>
      <c r="C964" s="155"/>
      <c r="D964" s="155"/>
      <c r="E964" s="156"/>
      <c r="F964" s="156"/>
      <c r="G964" s="157"/>
      <c r="H964" s="157"/>
      <c r="I964" s="158"/>
      <c r="J964" s="158"/>
    </row>
    <row r="965" spans="1:10" ht="14.25" customHeight="1">
      <c r="A965" s="10"/>
      <c r="B965" s="10"/>
      <c r="C965" s="155"/>
      <c r="D965" s="155"/>
      <c r="E965" s="156"/>
      <c r="F965" s="156"/>
      <c r="G965" s="157"/>
      <c r="H965" s="157"/>
      <c r="I965" s="158"/>
      <c r="J965" s="158"/>
    </row>
    <row r="966" spans="1:10" ht="14.25" customHeight="1">
      <c r="A966" s="10"/>
      <c r="B966" s="10"/>
      <c r="C966" s="155"/>
      <c r="D966" s="155"/>
      <c r="E966" s="156"/>
      <c r="F966" s="156"/>
      <c r="G966" s="157"/>
      <c r="H966" s="157"/>
      <c r="I966" s="158"/>
      <c r="J966" s="158"/>
    </row>
    <row r="967" spans="1:10" ht="14.25" customHeight="1">
      <c r="A967" s="10"/>
      <c r="B967" s="10"/>
      <c r="C967" s="155"/>
      <c r="D967" s="155"/>
      <c r="E967" s="156"/>
      <c r="F967" s="156"/>
      <c r="G967" s="157"/>
      <c r="H967" s="157"/>
      <c r="I967" s="158"/>
      <c r="J967" s="158"/>
    </row>
    <row r="968" spans="1:10" ht="14.25" customHeight="1">
      <c r="A968" s="10"/>
      <c r="B968" s="10"/>
      <c r="C968" s="155"/>
      <c r="D968" s="155"/>
      <c r="E968" s="156"/>
      <c r="F968" s="156"/>
      <c r="G968" s="157"/>
      <c r="H968" s="157"/>
      <c r="I968" s="158"/>
      <c r="J968" s="158"/>
    </row>
    <row r="969" spans="1:10" ht="14.25" customHeight="1">
      <c r="A969" s="10"/>
      <c r="B969" s="10"/>
      <c r="C969" s="155"/>
      <c r="D969" s="155"/>
      <c r="E969" s="156"/>
      <c r="F969" s="156"/>
      <c r="G969" s="157"/>
      <c r="H969" s="157"/>
      <c r="I969" s="158"/>
      <c r="J969" s="158"/>
    </row>
    <row r="970" spans="1:10" ht="14.25" customHeight="1">
      <c r="A970" s="10"/>
      <c r="B970" s="10"/>
      <c r="C970" s="155"/>
      <c r="D970" s="155"/>
      <c r="E970" s="156"/>
      <c r="F970" s="156"/>
      <c r="G970" s="157"/>
      <c r="H970" s="157"/>
      <c r="I970" s="158"/>
      <c r="J970" s="158"/>
    </row>
    <row r="971" spans="1:10" ht="14.25" customHeight="1">
      <c r="A971" s="10"/>
      <c r="B971" s="10"/>
      <c r="C971" s="155"/>
      <c r="D971" s="155"/>
      <c r="E971" s="156"/>
      <c r="F971" s="156"/>
      <c r="G971" s="157"/>
      <c r="H971" s="157"/>
      <c r="I971" s="158"/>
      <c r="J971" s="158"/>
    </row>
    <row r="972" spans="1:10" ht="14.25" customHeight="1">
      <c r="A972" s="10"/>
      <c r="B972" s="10"/>
      <c r="C972" s="155"/>
      <c r="D972" s="155"/>
      <c r="E972" s="156"/>
      <c r="F972" s="156"/>
      <c r="G972" s="157"/>
      <c r="H972" s="157"/>
      <c r="I972" s="158"/>
      <c r="J972" s="158"/>
    </row>
    <row r="973" spans="1:10" ht="14.25" customHeight="1">
      <c r="A973" s="10"/>
      <c r="B973" s="10"/>
      <c r="C973" s="155"/>
      <c r="D973" s="155"/>
      <c r="E973" s="156"/>
      <c r="F973" s="156"/>
      <c r="G973" s="157"/>
      <c r="H973" s="157"/>
      <c r="I973" s="158"/>
      <c r="J973" s="158"/>
    </row>
    <row r="974" spans="1:10" ht="14.25" customHeight="1">
      <c r="A974" s="10"/>
      <c r="B974" s="10"/>
      <c r="C974" s="155"/>
      <c r="D974" s="155"/>
      <c r="E974" s="156"/>
      <c r="F974" s="156"/>
      <c r="G974" s="157"/>
      <c r="H974" s="157"/>
      <c r="I974" s="158"/>
      <c r="J974" s="158"/>
    </row>
    <row r="975" spans="1:10" ht="14.25" customHeight="1">
      <c r="A975" s="10"/>
      <c r="B975" s="10"/>
      <c r="C975" s="155"/>
      <c r="D975" s="155"/>
      <c r="E975" s="156"/>
      <c r="F975" s="156"/>
      <c r="G975" s="157"/>
      <c r="H975" s="157"/>
      <c r="I975" s="158"/>
      <c r="J975" s="158"/>
    </row>
    <row r="976" spans="1:10" ht="14.25" customHeight="1">
      <c r="A976" s="10"/>
      <c r="B976" s="10"/>
      <c r="C976" s="155"/>
      <c r="D976" s="155"/>
      <c r="E976" s="156"/>
      <c r="F976" s="156"/>
      <c r="G976" s="157"/>
      <c r="H976" s="157"/>
      <c r="I976" s="158"/>
      <c r="J976" s="158"/>
    </row>
    <row r="977" spans="1:10" ht="14.25" customHeight="1">
      <c r="A977" s="10"/>
      <c r="B977" s="10"/>
      <c r="C977" s="155"/>
      <c r="D977" s="155"/>
      <c r="E977" s="156"/>
      <c r="F977" s="156"/>
      <c r="G977" s="157"/>
      <c r="H977" s="157"/>
      <c r="I977" s="158"/>
      <c r="J977" s="158"/>
    </row>
    <row r="978" spans="1:10" ht="14.25" customHeight="1">
      <c r="A978" s="10"/>
      <c r="B978" s="10"/>
      <c r="C978" s="155"/>
      <c r="D978" s="155"/>
      <c r="E978" s="156"/>
      <c r="F978" s="156"/>
      <c r="G978" s="157"/>
      <c r="H978" s="157"/>
      <c r="I978" s="158"/>
      <c r="J978" s="158"/>
    </row>
    <row r="979" spans="1:10" ht="14.25" customHeight="1">
      <c r="A979" s="10"/>
      <c r="B979" s="10"/>
      <c r="C979" s="155"/>
      <c r="D979" s="155"/>
      <c r="E979" s="156"/>
      <c r="F979" s="156"/>
      <c r="G979" s="157"/>
      <c r="H979" s="157"/>
      <c r="I979" s="158"/>
      <c r="J979" s="158"/>
    </row>
    <row r="980" spans="1:10" ht="14.25" customHeight="1">
      <c r="A980" s="10"/>
      <c r="B980" s="10"/>
      <c r="C980" s="155"/>
      <c r="D980" s="155"/>
      <c r="E980" s="156"/>
      <c r="F980" s="156"/>
      <c r="G980" s="157"/>
      <c r="H980" s="157"/>
      <c r="I980" s="158"/>
      <c r="J980" s="158"/>
    </row>
    <row r="981" spans="1:10" ht="14.25" customHeight="1">
      <c r="A981" s="10"/>
      <c r="B981" s="10"/>
      <c r="C981" s="155"/>
      <c r="D981" s="155"/>
      <c r="E981" s="156"/>
      <c r="F981" s="156"/>
      <c r="G981" s="157"/>
      <c r="H981" s="157"/>
      <c r="I981" s="158"/>
      <c r="J981" s="158"/>
    </row>
    <row r="982" spans="1:10" ht="14.25" customHeight="1">
      <c r="A982" s="10"/>
      <c r="B982" s="10"/>
      <c r="C982" s="155"/>
      <c r="D982" s="155"/>
      <c r="E982" s="156"/>
      <c r="F982" s="156"/>
      <c r="G982" s="157"/>
      <c r="H982" s="157"/>
      <c r="I982" s="158"/>
      <c r="J982" s="158"/>
    </row>
    <row r="983" spans="1:10" ht="14.25" customHeight="1">
      <c r="A983" s="10"/>
      <c r="B983" s="10"/>
      <c r="C983" s="155"/>
      <c r="D983" s="155"/>
      <c r="E983" s="156"/>
      <c r="F983" s="156"/>
      <c r="G983" s="157"/>
      <c r="H983" s="157"/>
      <c r="I983" s="158"/>
      <c r="J983" s="158"/>
    </row>
    <row r="984" spans="1:10" ht="14.25" customHeight="1">
      <c r="A984" s="10"/>
      <c r="B984" s="10"/>
      <c r="C984" s="155"/>
      <c r="D984" s="155"/>
      <c r="E984" s="156"/>
      <c r="F984" s="156"/>
      <c r="G984" s="157"/>
      <c r="H984" s="157"/>
      <c r="I984" s="158"/>
      <c r="J984" s="158"/>
    </row>
    <row r="985" spans="1:10" ht="14.25" customHeight="1">
      <c r="A985" s="10"/>
      <c r="B985" s="10"/>
      <c r="C985" s="155"/>
      <c r="D985" s="155"/>
      <c r="E985" s="156"/>
      <c r="F985" s="156"/>
      <c r="G985" s="157"/>
      <c r="H985" s="157"/>
      <c r="I985" s="158"/>
      <c r="J985" s="158"/>
    </row>
    <row r="986" spans="1:10" ht="14.25" customHeight="1">
      <c r="A986" s="10"/>
      <c r="B986" s="10"/>
      <c r="C986" s="155"/>
      <c r="D986" s="155"/>
      <c r="E986" s="156"/>
      <c r="F986" s="156"/>
      <c r="G986" s="157"/>
      <c r="H986" s="157"/>
      <c r="I986" s="158"/>
      <c r="J986" s="158"/>
    </row>
    <row r="987" spans="1:10" ht="14.25" customHeight="1">
      <c r="A987" s="10"/>
      <c r="B987" s="10"/>
      <c r="C987" s="155"/>
      <c r="D987" s="155"/>
      <c r="E987" s="156"/>
      <c r="F987" s="156"/>
      <c r="G987" s="157"/>
      <c r="H987" s="157"/>
      <c r="I987" s="158"/>
      <c r="J987" s="158"/>
    </row>
    <row r="988" spans="1:10" ht="14.25" customHeight="1">
      <c r="A988" s="10"/>
      <c r="B988" s="10"/>
      <c r="C988" s="155"/>
      <c r="D988" s="155"/>
      <c r="E988" s="156"/>
      <c r="F988" s="156"/>
      <c r="G988" s="157"/>
      <c r="H988" s="157"/>
      <c r="I988" s="158"/>
      <c r="J988" s="158"/>
    </row>
    <row r="989" spans="1:10" ht="14.25" customHeight="1">
      <c r="A989" s="10"/>
      <c r="B989" s="10"/>
      <c r="C989" s="155"/>
      <c r="D989" s="155"/>
      <c r="E989" s="156"/>
      <c r="F989" s="156"/>
      <c r="G989" s="157"/>
      <c r="H989" s="157"/>
      <c r="I989" s="158"/>
      <c r="J989" s="158"/>
    </row>
    <row r="990" spans="1:10" ht="14.25" customHeight="1">
      <c r="A990" s="10"/>
      <c r="B990" s="10"/>
      <c r="C990" s="155"/>
      <c r="D990" s="155"/>
      <c r="E990" s="156"/>
      <c r="F990" s="156"/>
      <c r="G990" s="157"/>
      <c r="H990" s="157"/>
      <c r="I990" s="158"/>
      <c r="J990" s="158"/>
    </row>
    <row r="991" spans="1:10" ht="14.25" customHeight="1">
      <c r="A991" s="10"/>
      <c r="B991" s="10"/>
      <c r="C991" s="155"/>
      <c r="D991" s="155"/>
      <c r="E991" s="156"/>
      <c r="F991" s="156"/>
      <c r="G991" s="157"/>
      <c r="H991" s="157"/>
      <c r="I991" s="158"/>
      <c r="J991" s="158"/>
    </row>
    <row r="992" spans="1:10" ht="14.25" customHeight="1">
      <c r="A992" s="10"/>
      <c r="B992" s="10"/>
      <c r="C992" s="155"/>
      <c r="D992" s="155"/>
      <c r="E992" s="156"/>
      <c r="F992" s="156"/>
      <c r="G992" s="157"/>
      <c r="H992" s="157"/>
      <c r="I992" s="158"/>
      <c r="J992" s="158"/>
    </row>
    <row r="993" spans="1:10" ht="14.25" customHeight="1">
      <c r="A993" s="10"/>
      <c r="B993" s="10"/>
      <c r="C993" s="155"/>
      <c r="D993" s="155"/>
      <c r="E993" s="156"/>
      <c r="F993" s="156"/>
      <c r="G993" s="157"/>
      <c r="H993" s="157"/>
      <c r="I993" s="158"/>
      <c r="J993" s="158"/>
    </row>
    <row r="994" spans="1:10" ht="14.25" customHeight="1">
      <c r="A994" s="10"/>
      <c r="B994" s="10"/>
      <c r="C994" s="155"/>
      <c r="D994" s="155"/>
      <c r="E994" s="156"/>
      <c r="F994" s="156"/>
      <c r="G994" s="157"/>
      <c r="H994" s="157"/>
      <c r="I994" s="158"/>
      <c r="J994" s="158"/>
    </row>
    <row r="995" spans="1:10" ht="14.25" customHeight="1">
      <c r="A995" s="10"/>
      <c r="B995" s="10"/>
      <c r="C995" s="155"/>
      <c r="D995" s="155"/>
      <c r="E995" s="156"/>
      <c r="F995" s="156"/>
      <c r="G995" s="157"/>
      <c r="H995" s="157"/>
      <c r="I995" s="158"/>
      <c r="J995" s="158"/>
    </row>
    <row r="996" spans="1:10" ht="14.25" customHeight="1">
      <c r="A996" s="10"/>
      <c r="B996" s="10"/>
      <c r="C996" s="155"/>
      <c r="D996" s="155"/>
      <c r="E996" s="156"/>
      <c r="F996" s="156"/>
      <c r="G996" s="157"/>
      <c r="H996" s="157"/>
      <c r="I996" s="158"/>
      <c r="J996" s="158"/>
    </row>
    <row r="997" spans="1:10" ht="14.25" customHeight="1">
      <c r="A997" s="10"/>
      <c r="B997" s="10"/>
      <c r="C997" s="155"/>
      <c r="D997" s="155"/>
      <c r="E997" s="156"/>
      <c r="F997" s="156"/>
      <c r="G997" s="157"/>
      <c r="H997" s="157"/>
      <c r="I997" s="158"/>
      <c r="J997" s="158"/>
    </row>
    <row r="998" spans="1:10" ht="14.25" customHeight="1">
      <c r="A998" s="10"/>
      <c r="B998" s="10"/>
      <c r="C998" s="155"/>
      <c r="D998" s="155"/>
      <c r="E998" s="156"/>
      <c r="F998" s="156"/>
      <c r="G998" s="157"/>
      <c r="H998" s="157"/>
      <c r="I998" s="158"/>
      <c r="J998" s="158"/>
    </row>
    <row r="999" spans="1:10" ht="14.25" customHeight="1">
      <c r="A999" s="10"/>
      <c r="B999" s="10"/>
      <c r="C999" s="155"/>
      <c r="D999" s="155"/>
      <c r="E999" s="156"/>
      <c r="F999" s="156"/>
      <c r="G999" s="157"/>
      <c r="H999" s="157"/>
      <c r="I999" s="158"/>
      <c r="J999" s="158"/>
    </row>
    <row r="1000" spans="1:10" ht="14.25" customHeight="1">
      <c r="A1000" s="10"/>
      <c r="B1000" s="10"/>
      <c r="C1000" s="155"/>
      <c r="D1000" s="155"/>
      <c r="E1000" s="156"/>
      <c r="F1000" s="156"/>
      <c r="G1000" s="157"/>
      <c r="H1000" s="157"/>
      <c r="I1000" s="158"/>
      <c r="J1000" s="15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START HERE</vt:lpstr>
      <vt:lpstr>Planning</vt:lpstr>
      <vt:lpstr>Budget 23-24</vt:lpstr>
      <vt:lpstr>Example Outcomes, Strategies, a</vt:lpstr>
      <vt:lpstr>Budget 24-25</vt:lpstr>
      <vt:lpstr>Additional &amp; Tiered Planning</vt:lpstr>
      <vt:lpstr>Codes</vt:lpstr>
      <vt:lpstr>Dropdown List</vt:lpstr>
      <vt:lpstr>EIIS</vt:lpstr>
      <vt:lpstr>HSS</vt:lpstr>
      <vt:lpstr>SIA</vt:lpstr>
      <vt:lpstr>CSI-TSI</vt:lpstr>
      <vt:lpstr>CTE</vt:lpstr>
      <vt:lpstr>Backend Coding</vt:lpstr>
      <vt:lpstr>CSI</vt:lpstr>
      <vt:lpstr>CTE</vt:lpstr>
      <vt:lpstr>Dropdown</vt:lpstr>
      <vt:lpstr>EIIS</vt:lpstr>
      <vt:lpstr>EIIS23</vt:lpstr>
      <vt:lpstr>HSS</vt:lpstr>
      <vt:lpstr>SIA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"GeorgeT"</dc:creator>
  <cp:lastModifiedBy>Aaron Santi</cp:lastModifiedBy>
  <dcterms:created xsi:type="dcterms:W3CDTF">2021-10-13T17:10:58Z</dcterms:created>
  <dcterms:modified xsi:type="dcterms:W3CDTF">2023-03-02T19:11:00Z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0x01010022E4031395D90947ABECDA869C06B2A5</vt:lpwstr>
  </property>
</Properties>
</file>