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Other Information\"/>
    </mc:Choice>
  </mc:AlternateContent>
  <xr:revisionPtr revIDLastSave="0" documentId="8_{819539ED-6C12-4A6C-9DA4-CE26E00D91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stment &amp; Int Balances" sheetId="1" r:id="rId1"/>
    <sheet name="Graph" sheetId="4" r:id="rId2"/>
    <sheet name="Interest Rate Com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B21" i="1"/>
  <c r="C28" i="1"/>
  <c r="B28" i="1"/>
  <c r="C16" i="1"/>
  <c r="B16" i="1"/>
  <c r="C24" i="1"/>
  <c r="B24" i="1"/>
  <c r="B30" i="1" s="1"/>
  <c r="C11" i="1"/>
  <c r="B11" i="1"/>
  <c r="C30" i="1" l="1"/>
  <c r="W77" i="1"/>
  <c r="V77" i="1"/>
  <c r="B124" i="1" s="1"/>
  <c r="W76" i="1"/>
  <c r="C123" i="1" s="1"/>
  <c r="V76" i="1"/>
  <c r="W75" i="1"/>
  <c r="V75" i="1"/>
  <c r="B122" i="1" s="1"/>
  <c r="W74" i="1"/>
  <c r="C121" i="1" s="1"/>
  <c r="V74" i="1"/>
  <c r="W73" i="1"/>
  <c r="V73" i="1"/>
  <c r="B120" i="1" s="1"/>
  <c r="W72" i="1"/>
  <c r="C119" i="1" s="1"/>
  <c r="V72" i="1"/>
  <c r="W71" i="1"/>
  <c r="V71" i="1"/>
  <c r="B118" i="1" s="1"/>
  <c r="W70" i="1"/>
  <c r="C117" i="1" s="1"/>
  <c r="V70" i="1"/>
  <c r="W69" i="1"/>
  <c r="V69" i="1"/>
  <c r="B116" i="1" s="1"/>
  <c r="W68" i="1"/>
  <c r="C115" i="1" s="1"/>
  <c r="V68" i="1"/>
  <c r="W67" i="1"/>
  <c r="V67" i="1"/>
  <c r="B114" i="1" s="1"/>
  <c r="W61" i="1"/>
  <c r="V61" i="1"/>
  <c r="W60" i="1"/>
  <c r="V60" i="1"/>
  <c r="W59" i="1"/>
  <c r="V59" i="1"/>
  <c r="W58" i="1"/>
  <c r="V58" i="1"/>
  <c r="W57" i="1"/>
  <c r="V57" i="1"/>
  <c r="W56" i="1"/>
  <c r="V56" i="1"/>
  <c r="W55" i="1"/>
  <c r="V55" i="1"/>
  <c r="W54" i="1"/>
  <c r="V54" i="1"/>
  <c r="W53" i="1"/>
  <c r="V53" i="1"/>
  <c r="W52" i="1"/>
  <c r="V52" i="1"/>
  <c r="W51" i="1"/>
  <c r="V51" i="1"/>
  <c r="W50" i="1"/>
  <c r="V50" i="1"/>
  <c r="X45" i="1"/>
  <c r="X44" i="1"/>
  <c r="X43" i="1"/>
  <c r="X42" i="1"/>
  <c r="X41" i="1"/>
  <c r="X40" i="1"/>
  <c r="X39" i="1"/>
  <c r="X38" i="1"/>
  <c r="X37" i="1"/>
  <c r="X36" i="1"/>
  <c r="X35" i="1"/>
  <c r="X34" i="1"/>
  <c r="W45" i="1"/>
  <c r="V45" i="1"/>
  <c r="W44" i="1"/>
  <c r="V44" i="1"/>
  <c r="W43" i="1"/>
  <c r="V43" i="1"/>
  <c r="W42" i="1"/>
  <c r="V42" i="1"/>
  <c r="W41" i="1"/>
  <c r="V41" i="1"/>
  <c r="W40" i="1"/>
  <c r="V40" i="1"/>
  <c r="W39" i="1"/>
  <c r="V39" i="1"/>
  <c r="W38" i="1"/>
  <c r="V38" i="1"/>
  <c r="W37" i="1"/>
  <c r="V37" i="1"/>
  <c r="W36" i="1"/>
  <c r="V36" i="1"/>
  <c r="W35" i="1"/>
  <c r="V35" i="1"/>
  <c r="W34" i="1"/>
  <c r="V34" i="1"/>
  <c r="O46" i="1"/>
  <c r="D20" i="1"/>
  <c r="S78" i="1"/>
  <c r="S62" i="1"/>
  <c r="T61" i="1"/>
  <c r="T60" i="1"/>
  <c r="T59" i="1"/>
  <c r="T58" i="1"/>
  <c r="T57" i="1"/>
  <c r="T56" i="1"/>
  <c r="T55" i="1"/>
  <c r="T54" i="1"/>
  <c r="D15" i="1"/>
  <c r="S46" i="1"/>
  <c r="D10" i="1"/>
  <c r="K78" i="1"/>
  <c r="C109" i="1"/>
  <c r="K62" i="1"/>
  <c r="D19" i="1"/>
  <c r="D93" i="1"/>
  <c r="D92" i="1"/>
  <c r="D91" i="1"/>
  <c r="D90" i="1"/>
  <c r="D89" i="1"/>
  <c r="D88" i="1"/>
  <c r="D87" i="1"/>
  <c r="D86" i="1"/>
  <c r="D85" i="1"/>
  <c r="D84" i="1"/>
  <c r="D83" i="1"/>
  <c r="D82" i="1"/>
  <c r="C78" i="1"/>
  <c r="D18" i="1"/>
  <c r="G46" i="1"/>
  <c r="C94" i="1"/>
  <c r="D108" i="1"/>
  <c r="D107" i="1"/>
  <c r="D106" i="1"/>
  <c r="D105" i="1"/>
  <c r="D104" i="1"/>
  <c r="D103" i="1"/>
  <c r="D102" i="1"/>
  <c r="D101" i="1"/>
  <c r="D100" i="1"/>
  <c r="D99" i="1"/>
  <c r="D98" i="1"/>
  <c r="D97" i="1"/>
  <c r="L61" i="1"/>
  <c r="L77" i="1" s="1"/>
  <c r="L60" i="1"/>
  <c r="L59" i="1"/>
  <c r="L75" i="1" s="1"/>
  <c r="L58" i="1"/>
  <c r="L57" i="1"/>
  <c r="L73" i="1" s="1"/>
  <c r="L56" i="1"/>
  <c r="L72" i="1" s="1"/>
  <c r="L55" i="1"/>
  <c r="L71" i="1" s="1"/>
  <c r="L54" i="1"/>
  <c r="L70" i="1" s="1"/>
  <c r="L53" i="1"/>
  <c r="L69" i="1" s="1"/>
  <c r="L52" i="1"/>
  <c r="L68" i="1" s="1"/>
  <c r="L51" i="1"/>
  <c r="L67" i="1" s="1"/>
  <c r="L50" i="1"/>
  <c r="D77" i="1"/>
  <c r="D76" i="1"/>
  <c r="D75" i="1"/>
  <c r="D74" i="1"/>
  <c r="D73" i="1"/>
  <c r="D72" i="1"/>
  <c r="D71" i="1"/>
  <c r="D70" i="1"/>
  <c r="D69" i="1"/>
  <c r="D68" i="1"/>
  <c r="D67" i="1"/>
  <c r="D61" i="1"/>
  <c r="D60" i="1"/>
  <c r="D59" i="1"/>
  <c r="D58" i="1"/>
  <c r="D57" i="1"/>
  <c r="D56" i="1"/>
  <c r="D55" i="1"/>
  <c r="D54" i="1"/>
  <c r="D53" i="1"/>
  <c r="D52" i="1"/>
  <c r="D51" i="1"/>
  <c r="D50" i="1"/>
  <c r="D114" i="1" l="1"/>
  <c r="C114" i="1"/>
  <c r="C116" i="1"/>
  <c r="C118" i="1"/>
  <c r="C120" i="1"/>
  <c r="C122" i="1"/>
  <c r="C124" i="1"/>
  <c r="D117" i="1"/>
  <c r="D115" i="1"/>
  <c r="B115" i="1"/>
  <c r="B117" i="1"/>
  <c r="B119" i="1"/>
  <c r="B121" i="1"/>
  <c r="B123" i="1"/>
  <c r="X75" i="1"/>
  <c r="X51" i="1"/>
  <c r="X59" i="1"/>
  <c r="D122" i="1" s="1"/>
  <c r="X77" i="1"/>
  <c r="D124" i="1" s="1"/>
  <c r="X53" i="1"/>
  <c r="D116" i="1" s="1"/>
  <c r="X61" i="1"/>
  <c r="X69" i="1"/>
  <c r="D21" i="1"/>
  <c r="X71" i="1"/>
  <c r="X72" i="1"/>
  <c r="X73" i="1"/>
  <c r="X50" i="1"/>
  <c r="D113" i="1" s="1"/>
  <c r="X58" i="1"/>
  <c r="D121" i="1" s="1"/>
  <c r="X67" i="1"/>
  <c r="X55" i="1"/>
  <c r="D118" i="1" s="1"/>
  <c r="X68" i="1"/>
  <c r="X60" i="1"/>
  <c r="D123" i="1" s="1"/>
  <c r="X70" i="1"/>
  <c r="X54" i="1"/>
  <c r="L74" i="1"/>
  <c r="X74" i="1" s="1"/>
  <c r="X56" i="1"/>
  <c r="D119" i="1" s="1"/>
  <c r="X57" i="1"/>
  <c r="D120" i="1" s="1"/>
  <c r="L76" i="1"/>
  <c r="X76" i="1" s="1"/>
  <c r="X52" i="1"/>
  <c r="O78" i="1"/>
  <c r="W66" i="1"/>
  <c r="C113" i="1" s="1"/>
  <c r="V66" i="1"/>
  <c r="B113" i="1" s="1"/>
  <c r="W78" i="1" l="1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18" i="2" l="1"/>
  <c r="F39" i="2"/>
  <c r="C62" i="1"/>
  <c r="K46" i="1"/>
  <c r="C46" i="1"/>
  <c r="F38" i="2" l="1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7" i="2"/>
  <c r="F6" i="2"/>
  <c r="F5" i="2"/>
  <c r="F17" i="2"/>
  <c r="F16" i="2"/>
  <c r="F15" i="2"/>
  <c r="F14" i="2"/>
  <c r="F13" i="2"/>
  <c r="F12" i="2"/>
  <c r="F11" i="2"/>
  <c r="F10" i="2"/>
  <c r="F9" i="2"/>
  <c r="F8" i="2"/>
  <c r="D23" i="1"/>
  <c r="D24" i="1" s="1"/>
  <c r="D13" i="1"/>
  <c r="D14" i="1"/>
  <c r="D27" i="1"/>
  <c r="D28" i="1" s="1"/>
  <c r="D8" i="1"/>
  <c r="D16" i="1" l="1"/>
  <c r="D7" i="1"/>
  <c r="W46" i="1" l="1"/>
  <c r="W62" i="1" l="1"/>
  <c r="D9" i="1"/>
  <c r="D6" i="1"/>
  <c r="D11" i="1" l="1"/>
  <c r="D30" i="1" s="1"/>
  <c r="C125" i="1"/>
</calcChain>
</file>

<file path=xl/sharedStrings.xml><?xml version="1.0" encoding="utf-8"?>
<sst xmlns="http://schemas.openxmlformats.org/spreadsheetml/2006/main" count="159" uniqueCount="65">
  <si>
    <t>WHITE SETTLEMENT INDEPENDENT SCHOOL DISTRICT</t>
  </si>
  <si>
    <t>INVESTMENT REPORT WITH INTEREST RATE ANALYSIS</t>
  </si>
  <si>
    <t>Texpool - General Fund</t>
  </si>
  <si>
    <t>Texstar - General Fund</t>
  </si>
  <si>
    <t>Texpool - Child Nutrition</t>
  </si>
  <si>
    <t>Texpool - Debt Service</t>
  </si>
  <si>
    <t>Texstar - Debt Service</t>
  </si>
  <si>
    <t>Texstar - Activity</t>
  </si>
  <si>
    <t>GENERAL FUND INVESTMENTS</t>
  </si>
  <si>
    <t>Texpool Market Value</t>
  </si>
  <si>
    <t>Texpool Interest</t>
  </si>
  <si>
    <t>Texpool Interest Rate</t>
  </si>
  <si>
    <t>Texstar Market Value</t>
  </si>
  <si>
    <t>Texstar Interest</t>
  </si>
  <si>
    <t>Texstar Interest Rate</t>
  </si>
  <si>
    <t>Total Invested</t>
  </si>
  <si>
    <t>DEBT SERVICE INVESTMENTS</t>
  </si>
  <si>
    <t>CHILD NUTRITION INVESTMENTS</t>
  </si>
  <si>
    <t>ACTIVITY FUND INVESTMENTS</t>
  </si>
  <si>
    <t xml:space="preserve"> </t>
  </si>
  <si>
    <t>TOTAL ALL INVESTMENTS</t>
  </si>
  <si>
    <t>Market Value</t>
  </si>
  <si>
    <t>Interest</t>
  </si>
  <si>
    <t>Avg Interest Rate</t>
  </si>
  <si>
    <t>Texpool Interest Earned</t>
  </si>
  <si>
    <t>Texstar Interest Earned</t>
  </si>
  <si>
    <t>Total Interest Earned</t>
  </si>
  <si>
    <t>Change</t>
  </si>
  <si>
    <t>WHITE SETTLEMENT ISD</t>
  </si>
  <si>
    <t>INTEREST RATE COMPARISON</t>
  </si>
  <si>
    <t>Avg</t>
  </si>
  <si>
    <t>Texpool Prime Market Value</t>
  </si>
  <si>
    <t>TexPool Prime Interest Rate</t>
  </si>
  <si>
    <t>TexPool Prime</t>
  </si>
  <si>
    <t>Texpool Prime - General Fund</t>
  </si>
  <si>
    <t>2/29/2018</t>
  </si>
  <si>
    <t>Lone Star</t>
  </si>
  <si>
    <t>Lone Star  Market Value</t>
  </si>
  <si>
    <t>Lone Star Interest Earned</t>
  </si>
  <si>
    <t>Lone Star Interest Rate</t>
  </si>
  <si>
    <t>2/29/2019</t>
  </si>
  <si>
    <t>Texpool</t>
  </si>
  <si>
    <t>TexStar</t>
  </si>
  <si>
    <t>TOTAL YEAR-TO-DATE</t>
  </si>
  <si>
    <t>Lone Star - General Fund</t>
  </si>
  <si>
    <t xml:space="preserve"> Texpool Prime Interest Earned</t>
  </si>
  <si>
    <t>Invested 6/30/2023</t>
  </si>
  <si>
    <t>CAPITAL PROJECTS INVESTMENTS</t>
  </si>
  <si>
    <t>FOR FISCAL YEAR END 6/30/2023</t>
  </si>
  <si>
    <t>Texstar - Capital Projects</t>
  </si>
  <si>
    <t>Logic Value</t>
  </si>
  <si>
    <t>Logic Interest Earned</t>
  </si>
  <si>
    <t>Logic Interest Rate</t>
  </si>
  <si>
    <t>Logic - General Fund</t>
  </si>
  <si>
    <t>Logic - Debt Service</t>
  </si>
  <si>
    <t>Logic - Capital Projects</t>
  </si>
  <si>
    <t xml:space="preserve">INVESTMENT POOL </t>
  </si>
  <si>
    <t>Average Interest Rate</t>
  </si>
  <si>
    <t>TOAL GENERAL FUND INVESTMENTS</t>
  </si>
  <si>
    <t>TOTAL CHILD NUTRITION INVESTMENTS</t>
  </si>
  <si>
    <t>TOTAL DEBT SERVICE INVESTMENTS</t>
  </si>
  <si>
    <t>TOTAL CAPITAL PROJECTS INVESTMENTS</t>
  </si>
  <si>
    <t>TOTAL ACTIVITY ACCOUNTS INVESTMENT</t>
  </si>
  <si>
    <t>GRAND TOTAL ALL INVESTMENTS</t>
  </si>
  <si>
    <t>Texpool Prime- Capital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</si>
</sst>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-yy;@"/>
    <numFmt numFmtId="166" formatCode="0.000%"/>
    <numFmt numFmtId="167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165" fontId="0" fillId="0" borderId="0" xfId="0" applyNumberFormat="1" applyAlignment="1">
      <alignment horizontal="left"/>
    </xf>
    <xf numFmtId="166" fontId="0" fillId="0" borderId="0" xfId="2" applyNumberFormat="1" applyFont="1"/>
    <xf numFmtId="44" fontId="0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66" fontId="0" fillId="0" borderId="0" xfId="0" applyNumberFormat="1"/>
    <xf numFmtId="164" fontId="0" fillId="0" borderId="0" xfId="1" applyNumberFormat="1" applyFont="1" applyBorder="1"/>
    <xf numFmtId="14" fontId="0" fillId="0" borderId="0" xfId="0" applyNumberFormat="1" applyAlignment="1">
      <alignment horizontal="center" wrapText="1"/>
    </xf>
    <xf numFmtId="164" fontId="0" fillId="0" borderId="0" xfId="1" applyNumberFormat="1" applyFont="1" applyFill="1"/>
    <xf numFmtId="167" fontId="0" fillId="0" borderId="0" xfId="2" applyNumberFormat="1" applyFont="1"/>
    <xf numFmtId="164" fontId="0" fillId="0" borderId="1" xfId="1" applyNumberFormat="1" applyFont="1" applyFill="1" applyBorder="1"/>
    <xf numFmtId="164" fontId="0" fillId="0" borderId="0" xfId="1" applyNumberFormat="1" applyFon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t" anchorCtr="0"/>
          <a:lstStyle/>
          <a:p>
            <a:pPr>
              <a:defRPr/>
            </a:pPr>
            <a:r>
              <a:rPr lang="en-US"/>
              <a:t>INTEREST</a:t>
            </a:r>
            <a:r>
              <a:rPr lang="en-US" baseline="0"/>
              <a:t> RATE COMPARISON JULY 2021 - JUNE 2022                    </a:t>
            </a:r>
            <a:endParaRPr lang="en-US"/>
          </a:p>
        </c:rich>
      </c:tx>
      <c:layout>
        <c:manualLayout>
          <c:xMode val="edge"/>
          <c:yMode val="edge"/>
          <c:x val="0.34348492273129377"/>
          <c:y val="1.01081331471951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976528167746643"/>
          <c:y val="0.13755434116461612"/>
          <c:w val="0.72702322354515492"/>
          <c:h val="0.66650947116167369"/>
        </c:manualLayout>
      </c:layout>
      <c:lineChart>
        <c:grouping val="standard"/>
        <c:varyColors val="0"/>
        <c:ser>
          <c:idx val="0"/>
          <c:order val="0"/>
          <c:tx>
            <c:strRef>
              <c:f>'Interest Rate Comp'!$B$4</c:f>
              <c:strCache>
                <c:ptCount val="1"/>
                <c:pt idx="0">
                  <c:v>Texpool</c:v>
                </c:pt>
              </c:strCache>
            </c:strRef>
          </c:tx>
          <c:marker>
            <c:symbol val="none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Comp'!$B$5:$B$62</c:f>
              <c:numCache>
                <c:formatCode>0.000%</c:formatCode>
                <c:ptCount val="24"/>
                <c:pt idx="0">
                  <c:v>2.0799999999999998E-3</c:v>
                </c:pt>
                <c:pt idx="1">
                  <c:v>1.7700000000000001E-3</c:v>
                </c:pt>
                <c:pt idx="2">
                  <c:v>1.47E-3</c:v>
                </c:pt>
                <c:pt idx="3">
                  <c:v>1.4E-3</c:v>
                </c:pt>
                <c:pt idx="4">
                  <c:v>1.23E-3</c:v>
                </c:pt>
                <c:pt idx="5">
                  <c:v>9.1E-4</c:v>
                </c:pt>
                <c:pt idx="6">
                  <c:v>7.9000000000000001E-4</c:v>
                </c:pt>
                <c:pt idx="7">
                  <c:v>4.2999999999999999E-4</c:v>
                </c:pt>
                <c:pt idx="8">
                  <c:v>1.9000000000000001E-4</c:v>
                </c:pt>
                <c:pt idx="9">
                  <c:v>1E-4</c:v>
                </c:pt>
                <c:pt idx="10">
                  <c:v>1E-4</c:v>
                </c:pt>
                <c:pt idx="11">
                  <c:v>1E-4</c:v>
                </c:pt>
                <c:pt idx="12">
                  <c:v>2.0000000000000001E-4</c:v>
                </c:pt>
                <c:pt idx="13">
                  <c:v>2.2000000000000001E-4</c:v>
                </c:pt>
                <c:pt idx="14">
                  <c:v>2.7900000000000001E-4</c:v>
                </c:pt>
                <c:pt idx="15">
                  <c:v>3.5E-4</c:v>
                </c:pt>
                <c:pt idx="16">
                  <c:v>3.8000000000000002E-4</c:v>
                </c:pt>
                <c:pt idx="17">
                  <c:v>3.8000000000000002E-4</c:v>
                </c:pt>
                <c:pt idx="18">
                  <c:v>3.8000000000000002E-4</c:v>
                </c:pt>
                <c:pt idx="19">
                  <c:v>6.3199999999999997E-4</c:v>
                </c:pt>
                <c:pt idx="20">
                  <c:v>1.5399999999999999E-3</c:v>
                </c:pt>
                <c:pt idx="21">
                  <c:v>3.0400000000000002E-3</c:v>
                </c:pt>
                <c:pt idx="22">
                  <c:v>6.2300000000000003E-3</c:v>
                </c:pt>
                <c:pt idx="23">
                  <c:v>1.001E-2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C-44AA-9647-13AFDFBB3D46}"/>
            </c:ext>
          </c:extLst>
        </c:ser>
        <c:ser>
          <c:idx val="1"/>
          <c:order val="1"/>
          <c:tx>
            <c:strRef>
              <c:f>'Interest Rate Comp'!$C$4</c:f>
              <c:strCache>
                <c:ptCount val="1"/>
                <c:pt idx="0">
                  <c:v>TexPool Prime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Comp'!$C$5:$C$62</c:f>
              <c:numCache>
                <c:formatCode>0.000%</c:formatCode>
                <c:ptCount val="24"/>
                <c:pt idx="0">
                  <c:v>4.1799999999999997E-3</c:v>
                </c:pt>
                <c:pt idx="1">
                  <c:v>3.3999999999999998E-3</c:v>
                </c:pt>
                <c:pt idx="2">
                  <c:v>2.4299999999999999E-3</c:v>
                </c:pt>
                <c:pt idx="3">
                  <c:v>2.3500000000000001E-3</c:v>
                </c:pt>
                <c:pt idx="4">
                  <c:v>1.6299999999999999E-3</c:v>
                </c:pt>
                <c:pt idx="5">
                  <c:v>1.4300000000000001E-3</c:v>
                </c:pt>
                <c:pt idx="6">
                  <c:v>1.1900000000000001E-3</c:v>
                </c:pt>
                <c:pt idx="7">
                  <c:v>9.7000000000000005E-4</c:v>
                </c:pt>
                <c:pt idx="8">
                  <c:v>9.2000000000000003E-4</c:v>
                </c:pt>
                <c:pt idx="9">
                  <c:v>8.0000000000000004E-4</c:v>
                </c:pt>
                <c:pt idx="10">
                  <c:v>7.7999999999999999E-4</c:v>
                </c:pt>
                <c:pt idx="11">
                  <c:v>7.1000000000000002E-4</c:v>
                </c:pt>
                <c:pt idx="12">
                  <c:v>6.6E-4</c:v>
                </c:pt>
                <c:pt idx="13">
                  <c:v>6.2E-4</c:v>
                </c:pt>
                <c:pt idx="14">
                  <c:v>6.3000000000000003E-4</c:v>
                </c:pt>
                <c:pt idx="15">
                  <c:v>6.2E-4</c:v>
                </c:pt>
                <c:pt idx="16">
                  <c:v>6.6E-4</c:v>
                </c:pt>
                <c:pt idx="17">
                  <c:v>8.9999999999999998E-4</c:v>
                </c:pt>
                <c:pt idx="18">
                  <c:v>9.7999999999999997E-4</c:v>
                </c:pt>
                <c:pt idx="19">
                  <c:v>1.14E-3</c:v>
                </c:pt>
                <c:pt idx="20">
                  <c:v>2.7200000000000002E-3</c:v>
                </c:pt>
                <c:pt idx="21">
                  <c:v>4.4400000000000004E-3</c:v>
                </c:pt>
                <c:pt idx="22">
                  <c:v>8.1300000000000001E-3</c:v>
                </c:pt>
                <c:pt idx="23">
                  <c:v>1.2030000000000001E-2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C-44AA-9647-13AFDFBB3D46}"/>
            </c:ext>
          </c:extLst>
        </c:ser>
        <c:ser>
          <c:idx val="2"/>
          <c:order val="2"/>
          <c:tx>
            <c:strRef>
              <c:f>'Interest Rate Comp'!$D$4</c:f>
              <c:strCache>
                <c:ptCount val="1"/>
                <c:pt idx="0">
                  <c:v>Lone 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Comp'!$D$5:$D$62</c:f>
              <c:numCache>
                <c:formatCode>0.000%</c:formatCode>
                <c:ptCount val="24"/>
                <c:pt idx="0">
                  <c:v>1.5E-3</c:v>
                </c:pt>
                <c:pt idx="1">
                  <c:v>1.1999999999999999E-3</c:v>
                </c:pt>
                <c:pt idx="2">
                  <c:v>8.9999999999999998E-4</c:v>
                </c:pt>
                <c:pt idx="3">
                  <c:v>8.0000000000000004E-4</c:v>
                </c:pt>
                <c:pt idx="4">
                  <c:v>8.0000000000000004E-4</c:v>
                </c:pt>
                <c:pt idx="5">
                  <c:v>6.9999999999999999E-4</c:v>
                </c:pt>
                <c:pt idx="6">
                  <c:v>5.0000000000000001E-4</c:v>
                </c:pt>
                <c:pt idx="7">
                  <c:v>2.9999999999999997E-4</c:v>
                </c:pt>
                <c:pt idx="8">
                  <c:v>1E-4</c:v>
                </c:pt>
                <c:pt idx="9">
                  <c:v>1E-4</c:v>
                </c:pt>
                <c:pt idx="10">
                  <c:v>1E-4</c:v>
                </c:pt>
                <c:pt idx="11">
                  <c:v>1E-4</c:v>
                </c:pt>
                <c:pt idx="12">
                  <c:v>1E-4</c:v>
                </c:pt>
                <c:pt idx="13">
                  <c:v>1E-4</c:v>
                </c:pt>
                <c:pt idx="14">
                  <c:v>1E-4</c:v>
                </c:pt>
                <c:pt idx="15">
                  <c:v>1E-4</c:v>
                </c:pt>
                <c:pt idx="16">
                  <c:v>1E-4</c:v>
                </c:pt>
                <c:pt idx="17">
                  <c:v>1E-4</c:v>
                </c:pt>
                <c:pt idx="18">
                  <c:v>1E-4</c:v>
                </c:pt>
                <c:pt idx="19">
                  <c:v>2.0000000000000001E-4</c:v>
                </c:pt>
                <c:pt idx="20">
                  <c:v>1.1000000000000001E-3</c:v>
                </c:pt>
                <c:pt idx="21">
                  <c:v>2.5000000000000001E-3</c:v>
                </c:pt>
                <c:pt idx="22">
                  <c:v>5.7999999999999996E-3</c:v>
                </c:pt>
                <c:pt idx="23">
                  <c:v>9.7999999999999997E-3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C-44AA-9647-13AFDFBB3D46}"/>
            </c:ext>
          </c:extLst>
        </c:ser>
        <c:ser>
          <c:idx val="3"/>
          <c:order val="3"/>
          <c:tx>
            <c:strRef>
              <c:f>'Interest Rate Comp'!$E$4</c:f>
              <c:strCache>
                <c:ptCount val="1"/>
                <c:pt idx="0">
                  <c:v>TexStar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Comp'!$E$5:$E$62</c:f>
              <c:numCache>
                <c:formatCode>0.000%</c:formatCode>
                <c:ptCount val="24"/>
                <c:pt idx="0">
                  <c:v>2E-3</c:v>
                </c:pt>
                <c:pt idx="1">
                  <c:v>1.65E-3</c:v>
                </c:pt>
                <c:pt idx="2">
                  <c:v>1.34E-3</c:v>
                </c:pt>
                <c:pt idx="3">
                  <c:v>1.24E-3</c:v>
                </c:pt>
                <c:pt idx="4">
                  <c:v>9.3999999999999997E-4</c:v>
                </c:pt>
                <c:pt idx="5">
                  <c:v>6.8000000000000005E-4</c:v>
                </c:pt>
                <c:pt idx="6">
                  <c:v>5.8E-4</c:v>
                </c:pt>
                <c:pt idx="7">
                  <c:v>3.3E-4</c:v>
                </c:pt>
                <c:pt idx="8">
                  <c:v>2.2000000000000001E-4</c:v>
                </c:pt>
                <c:pt idx="9">
                  <c:v>1.1E-4</c:v>
                </c:pt>
                <c:pt idx="10">
                  <c:v>1E-4</c:v>
                </c:pt>
                <c:pt idx="11">
                  <c:v>1E-4</c:v>
                </c:pt>
                <c:pt idx="12">
                  <c:v>1E-4</c:v>
                </c:pt>
                <c:pt idx="13">
                  <c:v>1E-4</c:v>
                </c:pt>
                <c:pt idx="14">
                  <c:v>1E-4</c:v>
                </c:pt>
                <c:pt idx="15">
                  <c:v>1E-4</c:v>
                </c:pt>
                <c:pt idx="16">
                  <c:v>1E-4</c:v>
                </c:pt>
                <c:pt idx="17">
                  <c:v>1E-4</c:v>
                </c:pt>
                <c:pt idx="18">
                  <c:v>1E-4</c:v>
                </c:pt>
                <c:pt idx="19">
                  <c:v>1E-4</c:v>
                </c:pt>
                <c:pt idx="20">
                  <c:v>1.07E-4</c:v>
                </c:pt>
                <c:pt idx="21">
                  <c:v>3.2299999999999998E-3</c:v>
                </c:pt>
                <c:pt idx="22">
                  <c:v>6.4599999999999996E-3</c:v>
                </c:pt>
                <c:pt idx="23">
                  <c:v>9.8499999999999994E-3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C-44AA-9647-13AFDFBB3D46}"/>
            </c:ext>
          </c:extLst>
        </c:ser>
        <c:ser>
          <c:idx val="5"/>
          <c:order val="4"/>
          <c:tx>
            <c:strRef>
              <c:f>'Interest Rate Comp'!$F$4</c:f>
              <c:strCache>
                <c:ptCount val="1"/>
                <c:pt idx="0">
                  <c:v>Avg</c:v>
                </c:pt>
              </c:strCache>
            </c:strRef>
          </c:tx>
          <c:marker>
            <c:symbol val="none"/>
          </c:marker>
          <c:cat>
            <c:numRef>
              <c:f>'Interest Rate Comp'!$A$5:$A$62</c:f>
              <c:numCache>
                <c:formatCode>m/d/yyyy</c:formatCode>
                <c:ptCount val="24"/>
                <c:pt idx="0">
                  <c:v>44043</c:v>
                </c:pt>
                <c:pt idx="1">
                  <c:v>44074</c:v>
                </c:pt>
                <c:pt idx="2">
                  <c:v>44104</c:v>
                </c:pt>
                <c:pt idx="3">
                  <c:v>44135</c:v>
                </c:pt>
                <c:pt idx="4">
                  <c:v>44165</c:v>
                </c:pt>
                <c:pt idx="5">
                  <c:v>44196</c:v>
                </c:pt>
                <c:pt idx="6">
                  <c:v>44227</c:v>
                </c:pt>
                <c:pt idx="7">
                  <c:v>44255</c:v>
                </c:pt>
                <c:pt idx="8">
                  <c:v>44286</c:v>
                </c:pt>
                <c:pt idx="9">
                  <c:v>44316</c:v>
                </c:pt>
                <c:pt idx="10">
                  <c:v>44347</c:v>
                </c:pt>
                <c:pt idx="11">
                  <c:v>44377</c:v>
                </c:pt>
                <c:pt idx="12">
                  <c:v>44408</c:v>
                </c:pt>
                <c:pt idx="13">
                  <c:v>44439</c:v>
                </c:pt>
                <c:pt idx="14">
                  <c:v>44469</c:v>
                </c:pt>
                <c:pt idx="15">
                  <c:v>44500</c:v>
                </c:pt>
                <c:pt idx="16">
                  <c:v>44530</c:v>
                </c:pt>
                <c:pt idx="17">
                  <c:v>44561</c:v>
                </c:pt>
                <c:pt idx="18">
                  <c:v>44592</c:v>
                </c:pt>
                <c:pt idx="19">
                  <c:v>44620</c:v>
                </c:pt>
                <c:pt idx="20">
                  <c:v>44651</c:v>
                </c:pt>
                <c:pt idx="21">
                  <c:v>44681</c:v>
                </c:pt>
                <c:pt idx="22">
                  <c:v>44712</c:v>
                </c:pt>
                <c:pt idx="23">
                  <c:v>44742</c:v>
                </c:pt>
              </c:numCache>
            </c:numRef>
          </c:cat>
          <c:val>
            <c:numRef>
              <c:f>'Interest Rate Comp'!$F$5:$F$62</c:f>
              <c:numCache>
                <c:formatCode>0.000%</c:formatCode>
                <c:ptCount val="24"/>
                <c:pt idx="0">
                  <c:v>2.4399999999999999E-3</c:v>
                </c:pt>
                <c:pt idx="1">
                  <c:v>2.0049999999999998E-3</c:v>
                </c:pt>
                <c:pt idx="2">
                  <c:v>1.5349999999999999E-3</c:v>
                </c:pt>
                <c:pt idx="3">
                  <c:v>1.4475E-3</c:v>
                </c:pt>
                <c:pt idx="4">
                  <c:v>1.15E-3</c:v>
                </c:pt>
                <c:pt idx="5">
                  <c:v>9.3000000000000005E-4</c:v>
                </c:pt>
                <c:pt idx="6">
                  <c:v>7.6500000000000005E-4</c:v>
                </c:pt>
                <c:pt idx="7">
                  <c:v>5.0749999999999992E-4</c:v>
                </c:pt>
                <c:pt idx="8">
                  <c:v>3.5750000000000002E-4</c:v>
                </c:pt>
                <c:pt idx="9">
                  <c:v>2.7750000000000002E-4</c:v>
                </c:pt>
                <c:pt idx="10">
                  <c:v>2.7E-4</c:v>
                </c:pt>
                <c:pt idx="11">
                  <c:v>2.5250000000000001E-4</c:v>
                </c:pt>
                <c:pt idx="12">
                  <c:v>2.6499999999999999E-4</c:v>
                </c:pt>
                <c:pt idx="13">
                  <c:v>2.6000000000000003E-4</c:v>
                </c:pt>
                <c:pt idx="14">
                  <c:v>2.7725000000000004E-4</c:v>
                </c:pt>
                <c:pt idx="15">
                  <c:v>2.9250000000000001E-4</c:v>
                </c:pt>
                <c:pt idx="16">
                  <c:v>3.1000000000000005E-4</c:v>
                </c:pt>
                <c:pt idx="17">
                  <c:v>3.6999999999999999E-4</c:v>
                </c:pt>
                <c:pt idx="18">
                  <c:v>3.9000000000000005E-4</c:v>
                </c:pt>
                <c:pt idx="19">
                  <c:v>5.1799999999999991E-4</c:v>
                </c:pt>
                <c:pt idx="20">
                  <c:v>1.3667500000000001E-3</c:v>
                </c:pt>
                <c:pt idx="21">
                  <c:v>3.3025000000000003E-3</c:v>
                </c:pt>
                <c:pt idx="22">
                  <c:v>6.6550000000000003E-3</c:v>
                </c:pt>
                <c:pt idx="23">
                  <c:v>1.0422499999999999E-2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EE-4A53-8665-79EBD198A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948736"/>
        <c:axId val="174950272"/>
      </c:lineChart>
      <c:dateAx>
        <c:axId val="1749487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74950272"/>
        <c:crosses val="autoZero"/>
        <c:auto val="1"/>
        <c:lblOffset val="100"/>
        <c:baseTimeUnit val="months"/>
      </c:dateAx>
      <c:valAx>
        <c:axId val="174950272"/>
        <c:scaling>
          <c:orientation val="minMax"/>
        </c:scaling>
        <c:delete val="0"/>
        <c:axPos val="l"/>
        <c:majorGridlines>
          <c:spPr>
            <a:ln w="25400"/>
          </c:spPr>
        </c:majorGridlines>
        <c:numFmt formatCode="0.000%" sourceLinked="1"/>
        <c:majorTickMark val="out"/>
        <c:minorTickMark val="none"/>
        <c:tickLblPos val="nextTo"/>
        <c:crossAx val="174948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59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96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7"/>
  <sheetViews>
    <sheetView tabSelected="1" workbookViewId="0">
      <selection activeCell="F119" sqref="F119"/>
    </sheetView>
  </sheetViews>
  <sheetFormatPr defaultRowHeight="15" x14ac:dyDescent="0.25"/>
  <cols>
    <col min="1" max="1" width="41.85546875" customWidth="1"/>
    <col min="2" max="2" width="16.42578125" customWidth="1"/>
    <col min="3" max="3" width="14" customWidth="1"/>
    <col min="4" max="4" width="13.85546875" customWidth="1"/>
    <col min="5" max="5" width="4.28515625" customWidth="1"/>
    <col min="6" max="6" width="15.28515625" customWidth="1"/>
    <col min="7" max="8" width="12.42578125" customWidth="1"/>
    <col min="9" max="9" width="3" customWidth="1"/>
    <col min="10" max="10" width="17.140625" customWidth="1"/>
    <col min="11" max="11" width="13.7109375" customWidth="1"/>
    <col min="13" max="13" width="4" customWidth="1"/>
    <col min="14" max="14" width="17.42578125" customWidth="1"/>
    <col min="15" max="15" width="12.42578125" customWidth="1"/>
    <col min="16" max="16" width="9.7109375" customWidth="1"/>
    <col min="17" max="17" width="3.85546875" customWidth="1"/>
    <col min="18" max="18" width="18.28515625" customWidth="1"/>
    <col min="19" max="19" width="14.140625" customWidth="1"/>
    <col min="20" max="20" width="9.7109375" customWidth="1"/>
    <col min="21" max="21" width="4.42578125" customWidth="1"/>
    <col min="22" max="22" width="17.28515625" customWidth="1"/>
    <col min="23" max="23" width="14.28515625" bestFit="1" customWidth="1"/>
  </cols>
  <sheetData>
    <row r="1" spans="1:9" ht="14.45" customHeight="1" x14ac:dyDescent="0.25">
      <c r="A1" s="20" t="s">
        <v>0</v>
      </c>
      <c r="B1" s="20"/>
      <c r="C1" s="20"/>
      <c r="D1" s="20"/>
      <c r="E1" s="8"/>
      <c r="F1" s="11"/>
      <c r="G1" s="11"/>
      <c r="H1" s="11"/>
      <c r="I1" s="11"/>
    </row>
    <row r="2" spans="1:9" ht="15.75" x14ac:dyDescent="0.25">
      <c r="A2" s="20" t="s">
        <v>1</v>
      </c>
      <c r="B2" s="20"/>
      <c r="C2" s="20"/>
      <c r="D2" s="20"/>
      <c r="E2" s="8"/>
      <c r="F2" s="11"/>
      <c r="G2" s="11"/>
      <c r="H2" s="11"/>
      <c r="I2" s="11"/>
    </row>
    <row r="3" spans="1:9" ht="15.75" x14ac:dyDescent="0.25">
      <c r="A3" s="20" t="s">
        <v>48</v>
      </c>
      <c r="B3" s="20"/>
      <c r="C3" s="20"/>
      <c r="D3" s="20"/>
      <c r="E3" s="8"/>
      <c r="F3" s="11"/>
      <c r="G3" s="11"/>
      <c r="H3" s="11"/>
      <c r="I3" s="11"/>
    </row>
    <row r="5" spans="1:9" ht="30" x14ac:dyDescent="0.25">
      <c r="A5" s="7" t="s">
        <v>56</v>
      </c>
      <c r="B5" s="15">
        <v>44742</v>
      </c>
      <c r="C5" s="1" t="s">
        <v>46</v>
      </c>
      <c r="D5" s="1" t="s">
        <v>27</v>
      </c>
      <c r="E5" s="1"/>
      <c r="F5" s="1"/>
      <c r="G5" s="1"/>
      <c r="H5" s="1"/>
      <c r="I5" s="1"/>
    </row>
    <row r="6" spans="1:9" x14ac:dyDescent="0.25">
      <c r="A6" t="s">
        <v>2</v>
      </c>
      <c r="B6" s="16">
        <v>719213.81</v>
      </c>
      <c r="C6" s="2">
        <v>1297548.79</v>
      </c>
      <c r="D6" s="2">
        <f>C6-B6</f>
        <v>578334.98</v>
      </c>
      <c r="E6" s="2"/>
      <c r="F6" s="2"/>
      <c r="G6" s="2"/>
      <c r="H6" s="2"/>
      <c r="I6" s="2"/>
    </row>
    <row r="7" spans="1:9" x14ac:dyDescent="0.25">
      <c r="A7" t="s">
        <v>34</v>
      </c>
      <c r="B7" s="16">
        <v>9330497.0800000001</v>
      </c>
      <c r="C7" s="2">
        <v>12291304.92</v>
      </c>
      <c r="D7" s="2">
        <f>C7-B7</f>
        <v>2960807.84</v>
      </c>
      <c r="E7" s="2"/>
      <c r="F7" s="2"/>
      <c r="G7" s="2"/>
      <c r="H7" s="2"/>
      <c r="I7" s="2"/>
    </row>
    <row r="8" spans="1:9" x14ac:dyDescent="0.25">
      <c r="A8" t="s">
        <v>44</v>
      </c>
      <c r="B8" s="16">
        <v>6611580.1200000001</v>
      </c>
      <c r="C8" s="2">
        <v>1881970.46</v>
      </c>
      <c r="D8" s="2">
        <f>C8-B8</f>
        <v>-4729609.66</v>
      </c>
      <c r="E8" s="2"/>
      <c r="F8" s="2"/>
      <c r="G8" s="2"/>
      <c r="H8" s="2"/>
      <c r="I8" s="2"/>
    </row>
    <row r="9" spans="1:9" x14ac:dyDescent="0.25">
      <c r="A9" t="s">
        <v>3</v>
      </c>
      <c r="B9" s="16">
        <v>6643572.5099999998</v>
      </c>
      <c r="C9" s="2">
        <v>1136048.8600000001</v>
      </c>
      <c r="D9" s="2">
        <f t="shared" ref="D9:D27" si="0">C9-B9</f>
        <v>-5507523.6499999994</v>
      </c>
      <c r="E9" s="2"/>
      <c r="F9" s="2"/>
      <c r="G9" s="2"/>
      <c r="H9" s="2"/>
      <c r="I9" s="2"/>
    </row>
    <row r="10" spans="1:9" x14ac:dyDescent="0.25">
      <c r="A10" t="s">
        <v>53</v>
      </c>
      <c r="B10" s="16">
        <v>0</v>
      </c>
      <c r="C10" s="2">
        <v>9654889.6600000001</v>
      </c>
      <c r="D10" s="2">
        <f t="shared" si="0"/>
        <v>9654889.6600000001</v>
      </c>
      <c r="E10" s="2"/>
      <c r="F10" s="2"/>
      <c r="G10" s="2"/>
      <c r="H10" s="2"/>
      <c r="I10" s="2"/>
    </row>
    <row r="11" spans="1:9" ht="15.75" thickBot="1" x14ac:dyDescent="0.3">
      <c r="A11" t="s">
        <v>58</v>
      </c>
      <c r="B11" s="18">
        <f>SUM(B6:B10)</f>
        <v>23304863.520000003</v>
      </c>
      <c r="C11" s="18">
        <f t="shared" ref="C11:D11" si="1">SUM(C6:C10)</f>
        <v>26261762.690000001</v>
      </c>
      <c r="D11" s="18">
        <f t="shared" si="1"/>
        <v>2956899.17</v>
      </c>
      <c r="E11" s="2"/>
      <c r="F11" s="2"/>
      <c r="G11" s="2"/>
      <c r="H11" s="2"/>
      <c r="I11" s="2"/>
    </row>
    <row r="12" spans="1:9" ht="15.75" thickTop="1" x14ac:dyDescent="0.25">
      <c r="B12" s="16"/>
      <c r="C12" s="2"/>
      <c r="D12" s="2"/>
      <c r="E12" s="2"/>
      <c r="F12" s="2"/>
      <c r="G12" s="2"/>
      <c r="H12" s="2"/>
      <c r="I12" s="2"/>
    </row>
    <row r="13" spans="1:9" x14ac:dyDescent="0.25">
      <c r="A13" t="s">
        <v>5</v>
      </c>
      <c r="B13" s="16">
        <v>8746496.3599999994</v>
      </c>
      <c r="C13" s="2">
        <v>4330151.47</v>
      </c>
      <c r="D13" s="2">
        <f t="shared" si="0"/>
        <v>-4416344.8899999997</v>
      </c>
      <c r="E13" s="2"/>
      <c r="F13" s="2"/>
      <c r="G13" s="2"/>
      <c r="H13" s="2"/>
      <c r="I13" s="2"/>
    </row>
    <row r="14" spans="1:9" ht="15.75" customHeight="1" x14ac:dyDescent="0.25">
      <c r="A14" t="s">
        <v>6</v>
      </c>
      <c r="B14" s="16">
        <v>8454624.3499999996</v>
      </c>
      <c r="C14" s="2">
        <v>6133029.5499999998</v>
      </c>
      <c r="D14" s="2">
        <f t="shared" si="0"/>
        <v>-2321594.7999999998</v>
      </c>
      <c r="E14" s="2"/>
      <c r="F14" s="2"/>
      <c r="G14" s="2"/>
      <c r="H14" s="2"/>
      <c r="I14" s="2"/>
    </row>
    <row r="15" spans="1:9" ht="15.75" customHeight="1" x14ac:dyDescent="0.25">
      <c r="A15" t="s">
        <v>54</v>
      </c>
      <c r="B15" s="16">
        <v>0</v>
      </c>
      <c r="C15" s="2">
        <v>11688070.08</v>
      </c>
      <c r="D15" s="2">
        <f t="shared" si="0"/>
        <v>11688070.08</v>
      </c>
      <c r="E15" s="2"/>
      <c r="F15" s="2"/>
      <c r="G15" s="2"/>
      <c r="H15" s="2"/>
      <c r="I15" s="2"/>
    </row>
    <row r="16" spans="1:9" ht="15.75" customHeight="1" thickBot="1" x14ac:dyDescent="0.3">
      <c r="A16" t="s">
        <v>60</v>
      </c>
      <c r="B16" s="18">
        <f>SUM(B13:B15)</f>
        <v>17201120.710000001</v>
      </c>
      <c r="C16" s="18">
        <f t="shared" ref="C16:D16" si="2">SUM(C13:C15)</f>
        <v>22151251.100000001</v>
      </c>
      <c r="D16" s="18">
        <f t="shared" si="2"/>
        <v>4950130.3900000006</v>
      </c>
      <c r="E16" s="2"/>
      <c r="F16" s="2"/>
      <c r="G16" s="2"/>
      <c r="H16" s="2"/>
      <c r="I16" s="2"/>
    </row>
    <row r="17" spans="1:9" ht="15.75" customHeight="1" thickTop="1" x14ac:dyDescent="0.25">
      <c r="B17" s="16"/>
      <c r="C17" s="2"/>
      <c r="D17" s="2"/>
      <c r="E17" s="2"/>
      <c r="F17" s="2"/>
      <c r="G17" s="2"/>
      <c r="H17" s="2"/>
      <c r="I17" s="2"/>
    </row>
    <row r="18" spans="1:9" x14ac:dyDescent="0.25">
      <c r="A18" t="s">
        <v>64</v>
      </c>
      <c r="B18" s="16">
        <v>0</v>
      </c>
      <c r="C18" s="2">
        <v>46399407.759999998</v>
      </c>
      <c r="D18" s="2">
        <f t="shared" si="0"/>
        <v>46399407.759999998</v>
      </c>
      <c r="E18" s="2"/>
      <c r="F18" s="2"/>
      <c r="G18" s="2"/>
      <c r="H18" s="2"/>
      <c r="I18" s="2"/>
    </row>
    <row r="19" spans="1:9" x14ac:dyDescent="0.25">
      <c r="A19" t="s">
        <v>49</v>
      </c>
      <c r="B19" s="16">
        <v>0</v>
      </c>
      <c r="C19" s="2">
        <v>20355023.739999998</v>
      </c>
      <c r="D19" s="2">
        <f t="shared" si="0"/>
        <v>20355023.739999998</v>
      </c>
      <c r="E19" s="2"/>
      <c r="F19" s="2"/>
      <c r="G19" s="2"/>
      <c r="H19" s="2"/>
      <c r="I19" s="2"/>
    </row>
    <row r="20" spans="1:9" x14ac:dyDescent="0.25">
      <c r="A20" t="s">
        <v>55</v>
      </c>
      <c r="B20" s="16">
        <v>0</v>
      </c>
      <c r="C20" s="2">
        <v>46508762.020000003</v>
      </c>
      <c r="D20" s="2">
        <f t="shared" si="0"/>
        <v>46508762.020000003</v>
      </c>
      <c r="E20" s="2"/>
      <c r="F20" s="2"/>
      <c r="G20" s="2"/>
      <c r="H20" s="2"/>
      <c r="I20" s="2"/>
    </row>
    <row r="21" spans="1:9" ht="15.75" thickBot="1" x14ac:dyDescent="0.3">
      <c r="A21" t="s">
        <v>61</v>
      </c>
      <c r="B21" s="18">
        <f>SUM(B18:B20)</f>
        <v>0</v>
      </c>
      <c r="C21" s="18">
        <f>SUM(C18:C20)</f>
        <v>113263193.52000001</v>
      </c>
      <c r="D21" s="18">
        <f>SUM(D18:D20)</f>
        <v>113263193.52000001</v>
      </c>
      <c r="E21" s="2"/>
      <c r="F21" s="2"/>
      <c r="G21" s="2"/>
      <c r="H21" s="2"/>
      <c r="I21" s="2"/>
    </row>
    <row r="22" spans="1:9" ht="15.75" thickTop="1" x14ac:dyDescent="0.25">
      <c r="B22" s="19"/>
      <c r="C22" s="19"/>
      <c r="D22" s="19"/>
      <c r="E22" s="2"/>
      <c r="F22" s="2"/>
      <c r="G22" s="2"/>
      <c r="H22" s="2"/>
      <c r="I22" s="2"/>
    </row>
    <row r="23" spans="1:9" x14ac:dyDescent="0.25">
      <c r="A23" t="s">
        <v>4</v>
      </c>
      <c r="B23" s="16">
        <v>548606.59</v>
      </c>
      <c r="C23" s="2">
        <v>1812495.02</v>
      </c>
      <c r="D23" s="2">
        <f>C23-B23</f>
        <v>1263888.4300000002</v>
      </c>
      <c r="E23" s="2"/>
      <c r="F23" s="2"/>
      <c r="G23" s="2"/>
      <c r="H23" s="2"/>
      <c r="I23" s="2"/>
    </row>
    <row r="24" spans="1:9" ht="15.75" thickBot="1" x14ac:dyDescent="0.3">
      <c r="A24" t="s">
        <v>59</v>
      </c>
      <c r="B24" s="18">
        <f>B23</f>
        <v>548606.59</v>
      </c>
      <c r="C24" s="18">
        <f t="shared" ref="C24:D24" si="3">C23</f>
        <v>1812495.02</v>
      </c>
      <c r="D24" s="18">
        <f t="shared" si="3"/>
        <v>1263888.4300000002</v>
      </c>
      <c r="E24" s="2"/>
      <c r="F24" s="2"/>
      <c r="G24" s="2"/>
      <c r="H24" s="2"/>
      <c r="I24" s="2"/>
    </row>
    <row r="25" spans="1:9" ht="15.75" thickTop="1" x14ac:dyDescent="0.25">
      <c r="B25" s="19"/>
      <c r="C25" s="19"/>
      <c r="D25" s="19"/>
      <c r="E25" s="2"/>
      <c r="F25" s="2"/>
      <c r="G25" s="2"/>
      <c r="H25" s="2"/>
      <c r="I25" s="2"/>
    </row>
    <row r="26" spans="1:9" x14ac:dyDescent="0.25">
      <c r="B26" s="16"/>
      <c r="C26" s="2"/>
      <c r="D26" s="2"/>
      <c r="E26" s="2"/>
      <c r="F26" s="2"/>
      <c r="G26" s="2"/>
      <c r="H26" s="2"/>
      <c r="I26" s="2"/>
    </row>
    <row r="27" spans="1:9" x14ac:dyDescent="0.25">
      <c r="A27" t="s">
        <v>7</v>
      </c>
      <c r="B27" s="16">
        <v>649194.87</v>
      </c>
      <c r="C27" s="2">
        <v>843796.18</v>
      </c>
      <c r="D27" s="2">
        <f t="shared" si="0"/>
        <v>194601.31000000006</v>
      </c>
      <c r="E27" s="2"/>
      <c r="F27" s="2"/>
      <c r="G27" s="2"/>
      <c r="H27" s="2"/>
      <c r="I27" s="2"/>
    </row>
    <row r="28" spans="1:9" ht="15.75" thickBot="1" x14ac:dyDescent="0.3">
      <c r="A28" t="s">
        <v>62</v>
      </c>
      <c r="B28" s="18">
        <f>B27</f>
        <v>649194.87</v>
      </c>
      <c r="C28" s="18">
        <f t="shared" ref="C28" si="4">C27</f>
        <v>843796.18</v>
      </c>
      <c r="D28" s="18">
        <f t="shared" ref="D28" si="5">D27</f>
        <v>194601.31000000006</v>
      </c>
      <c r="E28" s="2"/>
      <c r="F28" s="2"/>
      <c r="G28" s="2"/>
      <c r="H28" s="2"/>
      <c r="I28" s="2"/>
    </row>
    <row r="29" spans="1:9" ht="15.75" thickTop="1" x14ac:dyDescent="0.25">
      <c r="B29" s="16"/>
      <c r="C29" s="2"/>
      <c r="D29" s="2"/>
      <c r="E29" s="2"/>
      <c r="F29" s="2"/>
      <c r="G29" s="2"/>
      <c r="H29" s="2"/>
      <c r="I29" s="2"/>
    </row>
    <row r="30" spans="1:9" ht="15.75" thickBot="1" x14ac:dyDescent="0.3">
      <c r="A30" t="s">
        <v>63</v>
      </c>
      <c r="B30" s="3">
        <f>B28+B24+B21+B16+B11</f>
        <v>41703785.690000005</v>
      </c>
      <c r="C30" s="3">
        <f>C28+C24+C21+C16+C11</f>
        <v>164332498.51000002</v>
      </c>
      <c r="D30" s="3">
        <f>D28+D24+D21+D16+D11</f>
        <v>122628712.82000001</v>
      </c>
      <c r="E30" s="14"/>
      <c r="F30" s="14"/>
      <c r="G30" s="14"/>
      <c r="H30" s="14"/>
      <c r="I30" s="14"/>
    </row>
    <row r="31" spans="1:9" ht="15.75" thickTop="1" x14ac:dyDescent="0.25">
      <c r="B31" s="2"/>
      <c r="C31" s="2"/>
      <c r="D31" s="2" t="s">
        <v>19</v>
      </c>
      <c r="E31" s="2"/>
      <c r="F31" s="2"/>
      <c r="G31" s="2"/>
      <c r="H31" s="2"/>
      <c r="I31" s="2"/>
    </row>
    <row r="32" spans="1:9" x14ac:dyDescent="0.25">
      <c r="B32" s="2"/>
      <c r="C32" s="2"/>
      <c r="D32" s="2"/>
      <c r="E32" s="2"/>
      <c r="F32" s="2"/>
      <c r="G32" s="2"/>
      <c r="H32" s="2"/>
      <c r="I32" s="2"/>
    </row>
    <row r="33" spans="1:24" ht="60" x14ac:dyDescent="0.25">
      <c r="A33" s="8" t="s">
        <v>8</v>
      </c>
      <c r="B33" s="1" t="s">
        <v>9</v>
      </c>
      <c r="C33" s="1" t="s">
        <v>24</v>
      </c>
      <c r="D33" s="1" t="s">
        <v>11</v>
      </c>
      <c r="E33" s="1"/>
      <c r="F33" s="1" t="s">
        <v>31</v>
      </c>
      <c r="G33" s="1" t="s">
        <v>45</v>
      </c>
      <c r="H33" s="1" t="s">
        <v>32</v>
      </c>
      <c r="I33" s="1"/>
      <c r="J33" s="1" t="s">
        <v>12</v>
      </c>
      <c r="K33" s="1" t="s">
        <v>25</v>
      </c>
      <c r="L33" s="1" t="s">
        <v>14</v>
      </c>
      <c r="M33" s="1"/>
      <c r="N33" s="1" t="s">
        <v>37</v>
      </c>
      <c r="O33" s="1" t="s">
        <v>38</v>
      </c>
      <c r="P33" s="1" t="s">
        <v>39</v>
      </c>
      <c r="Q33" s="1"/>
      <c r="R33" s="1" t="s">
        <v>50</v>
      </c>
      <c r="S33" s="1" t="s">
        <v>51</v>
      </c>
      <c r="T33" s="1" t="s">
        <v>52</v>
      </c>
      <c r="U33" s="1"/>
      <c r="V33" s="1" t="s">
        <v>15</v>
      </c>
      <c r="W33" s="1" t="s">
        <v>26</v>
      </c>
      <c r="X33" s="1" t="s">
        <v>57</v>
      </c>
    </row>
    <row r="34" spans="1:24" x14ac:dyDescent="0.25">
      <c r="A34" s="4">
        <v>44743</v>
      </c>
      <c r="B34" s="6">
        <v>720142.59</v>
      </c>
      <c r="C34" s="6">
        <v>928.78</v>
      </c>
      <c r="D34" s="5">
        <v>1.5206000000000001E-2</v>
      </c>
      <c r="E34" s="5"/>
      <c r="F34" s="6">
        <v>9343386.4800000004</v>
      </c>
      <c r="G34" s="6">
        <v>12889.4</v>
      </c>
      <c r="H34" s="5">
        <v>1.6722999999999998E-2</v>
      </c>
      <c r="I34" s="5"/>
      <c r="J34" s="6">
        <v>6651057.0099999998</v>
      </c>
      <c r="K34" s="6">
        <v>7484.5</v>
      </c>
      <c r="L34" s="5">
        <v>1.401E-2</v>
      </c>
      <c r="M34" s="5"/>
      <c r="N34" s="6">
        <v>6619667.5099999998</v>
      </c>
      <c r="O34" s="6">
        <v>8087.08</v>
      </c>
      <c r="P34" s="5">
        <v>1.5100000000000001E-2</v>
      </c>
      <c r="Q34" s="5"/>
      <c r="R34" s="6">
        <v>0</v>
      </c>
      <c r="S34" s="6">
        <v>0</v>
      </c>
      <c r="T34" s="5" t="s">
        <v>19</v>
      </c>
      <c r="U34" s="5"/>
      <c r="V34" s="9">
        <f>R34+N34+J34+F34+B34</f>
        <v>23334253.59</v>
      </c>
      <c r="W34" s="9">
        <f>S34+O34+K34+G34+C34</f>
        <v>29389.759999999998</v>
      </c>
      <c r="X34" s="17">
        <f>(D34+H34+L34+P34)/4</f>
        <v>1.5259750000000001E-2</v>
      </c>
    </row>
    <row r="35" spans="1:24" x14ac:dyDescent="0.25">
      <c r="A35" s="4">
        <v>44774</v>
      </c>
      <c r="B35" s="6">
        <v>2721829.48</v>
      </c>
      <c r="C35" s="6">
        <v>1686.89</v>
      </c>
      <c r="D35" s="5">
        <v>2.1627E-2</v>
      </c>
      <c r="E35" s="5"/>
      <c r="F35" s="6">
        <v>8759252.8300000001</v>
      </c>
      <c r="G35" s="6">
        <v>15866.35</v>
      </c>
      <c r="H35" s="5">
        <v>2.3026000000000001E-2</v>
      </c>
      <c r="I35" s="5"/>
      <c r="J35" s="6">
        <v>5159873.66</v>
      </c>
      <c r="K35" s="6">
        <v>8816.65</v>
      </c>
      <c r="L35" s="5">
        <v>1.9469E-2</v>
      </c>
      <c r="M35" s="5"/>
      <c r="N35" s="6">
        <v>6129691.5300000003</v>
      </c>
      <c r="O35" s="6">
        <v>10024.02</v>
      </c>
      <c r="P35" s="5">
        <v>2.1499999999999998E-2</v>
      </c>
      <c r="Q35" s="5"/>
      <c r="R35" s="6">
        <v>0</v>
      </c>
      <c r="S35" s="6">
        <v>0</v>
      </c>
      <c r="T35" s="5" t="s">
        <v>19</v>
      </c>
      <c r="U35" s="5"/>
      <c r="V35" s="9">
        <f t="shared" ref="V35:V45" si="6">R35+N35+J35+F35+B35</f>
        <v>22770647.500000004</v>
      </c>
      <c r="W35" s="9">
        <f t="shared" ref="W35:W45" si="7">S35+O35+K35+G35+C35</f>
        <v>36393.909999999996</v>
      </c>
      <c r="X35" s="17">
        <f>(D35+H35+L35+P35)/4</f>
        <v>2.1405500000000001E-2</v>
      </c>
    </row>
    <row r="36" spans="1:24" x14ac:dyDescent="0.25">
      <c r="A36" s="4">
        <v>44805</v>
      </c>
      <c r="B36" s="6">
        <v>2226479.2400000002</v>
      </c>
      <c r="C36" s="6">
        <v>4649.76</v>
      </c>
      <c r="D36" s="5">
        <v>2.4126000000000002E-2</v>
      </c>
      <c r="E36" s="5"/>
      <c r="F36" s="6">
        <v>5775382.5199999996</v>
      </c>
      <c r="G36" s="6">
        <v>16129.69</v>
      </c>
      <c r="H36" s="5">
        <v>2.6131000000000001E-2</v>
      </c>
      <c r="I36" s="5"/>
      <c r="J36" s="6">
        <v>4668888.9000000004</v>
      </c>
      <c r="K36" s="6">
        <v>9015.24</v>
      </c>
      <c r="L36" s="5">
        <v>2.2941E-2</v>
      </c>
      <c r="M36" s="5"/>
      <c r="N36" s="6">
        <v>1606066.11</v>
      </c>
      <c r="O36" s="6">
        <v>7465.61</v>
      </c>
      <c r="P36" s="5">
        <v>5.3199999999999997E-2</v>
      </c>
      <c r="Q36" s="5"/>
      <c r="R36" s="6">
        <v>5000812.4000000004</v>
      </c>
      <c r="S36" s="6">
        <v>812.4</v>
      </c>
      <c r="T36" s="5">
        <v>2.4756E-2</v>
      </c>
      <c r="U36" s="5"/>
      <c r="V36" s="9">
        <f t="shared" si="6"/>
        <v>19277629.170000002</v>
      </c>
      <c r="W36" s="9">
        <f t="shared" si="7"/>
        <v>38072.700000000004</v>
      </c>
      <c r="X36" s="17">
        <f>(D36+H36+L36+P36+T36)/5</f>
        <v>3.0230800000000002E-2</v>
      </c>
    </row>
    <row r="37" spans="1:24" x14ac:dyDescent="0.25">
      <c r="A37" s="4">
        <v>44835</v>
      </c>
      <c r="B37" s="6">
        <v>4233017.2300000004</v>
      </c>
      <c r="C37" s="6">
        <v>6537.99</v>
      </c>
      <c r="D37" s="5">
        <v>2.9336000000000001E-2</v>
      </c>
      <c r="E37" s="5"/>
      <c r="F37" s="6">
        <v>6290736.8200000003</v>
      </c>
      <c r="G37" s="6">
        <v>15354.3</v>
      </c>
      <c r="H37" s="5">
        <v>3.2103E-2</v>
      </c>
      <c r="I37" s="5"/>
      <c r="J37" s="6">
        <v>4679097.1399999997</v>
      </c>
      <c r="K37" s="6">
        <v>10208.24</v>
      </c>
      <c r="L37" s="5">
        <v>2.8531000000000001E-2</v>
      </c>
      <c r="M37" s="5"/>
      <c r="N37" s="6">
        <v>5155768.3099999996</v>
      </c>
      <c r="O37" s="6">
        <v>15057.1</v>
      </c>
      <c r="P37" s="5">
        <v>3.0700000000000002E-2</v>
      </c>
      <c r="Q37" s="5"/>
      <c r="R37" s="6">
        <v>6014581.9199999999</v>
      </c>
      <c r="S37" s="6">
        <v>13769.52</v>
      </c>
      <c r="T37" s="5">
        <v>3.1167E-2</v>
      </c>
      <c r="U37" s="5"/>
      <c r="V37" s="9">
        <f t="shared" si="6"/>
        <v>26373201.420000002</v>
      </c>
      <c r="W37" s="9">
        <f t="shared" si="7"/>
        <v>60927.15</v>
      </c>
      <c r="X37" s="17">
        <f t="shared" ref="X37:X45" si="8">(D37+H37+L37+P37+T37)/5</f>
        <v>3.0367399999999999E-2</v>
      </c>
    </row>
    <row r="38" spans="1:24" x14ac:dyDescent="0.25">
      <c r="A38" s="4">
        <v>44866</v>
      </c>
      <c r="B38" s="6">
        <v>3242552.54</v>
      </c>
      <c r="C38" s="6">
        <v>9535.31</v>
      </c>
      <c r="D38" s="5">
        <v>3.6110000000000003E-2</v>
      </c>
      <c r="E38" s="5"/>
      <c r="F38" s="6">
        <v>7161551.9800000004</v>
      </c>
      <c r="G38" s="6">
        <v>20815.16</v>
      </c>
      <c r="H38" s="5">
        <v>3.9170000000000003E-2</v>
      </c>
      <c r="I38" s="5"/>
      <c r="J38" s="6">
        <v>3289191.25</v>
      </c>
      <c r="K38" s="6">
        <v>10094.11</v>
      </c>
      <c r="L38" s="5">
        <v>3.5588000000000002E-2</v>
      </c>
      <c r="M38" s="5"/>
      <c r="N38" s="6">
        <v>4470008.08</v>
      </c>
      <c r="O38" s="6">
        <v>14239.77</v>
      </c>
      <c r="P38" s="5">
        <v>3.7400000000000003E-2</v>
      </c>
      <c r="Q38" s="5"/>
      <c r="R38" s="6">
        <v>7884797.0199999996</v>
      </c>
      <c r="S38" s="6">
        <v>20215.099999999999</v>
      </c>
      <c r="T38" s="5">
        <v>3.9291E-2</v>
      </c>
      <c r="U38" s="5"/>
      <c r="V38" s="9">
        <f t="shared" si="6"/>
        <v>26048100.869999997</v>
      </c>
      <c r="W38" s="9">
        <f t="shared" si="7"/>
        <v>74899.45</v>
      </c>
      <c r="X38" s="17">
        <f t="shared" si="8"/>
        <v>3.7511799999999998E-2</v>
      </c>
    </row>
    <row r="39" spans="1:24" x14ac:dyDescent="0.25">
      <c r="A39" s="4">
        <v>44896</v>
      </c>
      <c r="B39" s="6">
        <v>1750144.4</v>
      </c>
      <c r="C39" s="6">
        <v>7591.86</v>
      </c>
      <c r="D39" s="5">
        <v>3.9799000000000001E-2</v>
      </c>
      <c r="E39" s="5"/>
      <c r="F39" s="6">
        <v>8581475.3300000001</v>
      </c>
      <c r="G39" s="6">
        <v>26923.35</v>
      </c>
      <c r="H39" s="5">
        <v>4.2847000000000003E-2</v>
      </c>
      <c r="I39" s="5"/>
      <c r="J39" s="6">
        <v>1295403.33</v>
      </c>
      <c r="K39" s="6">
        <v>6212.08</v>
      </c>
      <c r="L39" s="5">
        <v>3.9681000000000001E-2</v>
      </c>
      <c r="M39" s="5"/>
      <c r="N39" s="6">
        <v>3483187.54</v>
      </c>
      <c r="O39" s="6">
        <v>13179.46</v>
      </c>
      <c r="P39" s="5">
        <v>4.0800000000000003E-2</v>
      </c>
      <c r="Q39" s="5"/>
      <c r="R39" s="6">
        <v>8820168.5800000001</v>
      </c>
      <c r="S39" s="6">
        <v>30371.56</v>
      </c>
      <c r="T39" s="5">
        <v>4.3336E-2</v>
      </c>
      <c r="U39" s="5"/>
      <c r="V39" s="9">
        <f t="shared" si="6"/>
        <v>23930379.18</v>
      </c>
      <c r="W39" s="9">
        <f t="shared" si="7"/>
        <v>84278.310000000012</v>
      </c>
      <c r="X39" s="17">
        <f t="shared" si="8"/>
        <v>4.1292599999999999E-2</v>
      </c>
    </row>
    <row r="40" spans="1:24" x14ac:dyDescent="0.25">
      <c r="A40" s="4">
        <v>44927</v>
      </c>
      <c r="B40" s="6">
        <v>3261000.21</v>
      </c>
      <c r="C40" s="6">
        <v>10855.81</v>
      </c>
      <c r="D40" s="5">
        <v>4.2443000000000002E-2</v>
      </c>
      <c r="E40" s="5"/>
      <c r="F40" s="6">
        <v>10118879.23</v>
      </c>
      <c r="G40" s="6">
        <v>37403.9</v>
      </c>
      <c r="H40" s="5">
        <v>4.5199999999999997E-2</v>
      </c>
      <c r="I40" s="5"/>
      <c r="J40" s="6">
        <v>2804630.86</v>
      </c>
      <c r="K40" s="6">
        <v>9227.5300000000007</v>
      </c>
      <c r="L40" s="5">
        <v>4.2514999999999997E-2</v>
      </c>
      <c r="M40" s="5"/>
      <c r="N40" s="6">
        <v>6505165.7800000003</v>
      </c>
      <c r="O40" s="6">
        <v>21978.240000000002</v>
      </c>
      <c r="P40" s="5">
        <v>4.3099999999999999E-2</v>
      </c>
      <c r="Q40" s="5"/>
      <c r="R40" s="6">
        <v>13011451.619999999</v>
      </c>
      <c r="S40" s="6">
        <v>41283.040000000001</v>
      </c>
      <c r="T40" s="5">
        <v>4.5538000000000002E-2</v>
      </c>
      <c r="U40" s="5"/>
      <c r="V40" s="9">
        <f t="shared" si="6"/>
        <v>35701127.699999996</v>
      </c>
      <c r="W40" s="9">
        <f t="shared" si="7"/>
        <v>120748.51999999999</v>
      </c>
      <c r="X40" s="17">
        <f t="shared" si="8"/>
        <v>4.3759199999999998E-2</v>
      </c>
    </row>
    <row r="41" spans="1:24" x14ac:dyDescent="0.25">
      <c r="A41" s="4">
        <v>44958</v>
      </c>
      <c r="B41" s="6">
        <v>3272255.05</v>
      </c>
      <c r="C41" s="6">
        <v>11254.84</v>
      </c>
      <c r="D41" s="5">
        <v>4.4991000000000003E-2</v>
      </c>
      <c r="E41" s="5"/>
      <c r="F41" s="6">
        <v>10155615.689999999</v>
      </c>
      <c r="G41" s="6">
        <v>36736.46</v>
      </c>
      <c r="H41" s="5">
        <v>4.7326E-2</v>
      </c>
      <c r="I41" s="5"/>
      <c r="J41" s="6">
        <v>2814295.22</v>
      </c>
      <c r="K41" s="6">
        <v>9664.36</v>
      </c>
      <c r="L41" s="5">
        <v>4.4919000000000001E-2</v>
      </c>
      <c r="M41" s="5"/>
      <c r="N41" s="6">
        <v>6527803.0599999996</v>
      </c>
      <c r="O41" s="6">
        <v>22637.279999999999</v>
      </c>
      <c r="P41" s="5">
        <v>4.5400000000000003E-2</v>
      </c>
      <c r="Q41" s="5"/>
      <c r="R41" s="6">
        <v>13465933.48</v>
      </c>
      <c r="S41" s="6">
        <v>54481.86</v>
      </c>
      <c r="T41" s="5">
        <v>4.7386999999999999E-2</v>
      </c>
      <c r="U41" s="5"/>
      <c r="V41" s="9">
        <f t="shared" si="6"/>
        <v>36235902.499999993</v>
      </c>
      <c r="W41" s="9">
        <f t="shared" si="7"/>
        <v>134774.79999999999</v>
      </c>
      <c r="X41" s="17">
        <f t="shared" si="8"/>
        <v>4.6004600000000007E-2</v>
      </c>
    </row>
    <row r="42" spans="1:24" x14ac:dyDescent="0.25">
      <c r="A42" s="4">
        <v>44986</v>
      </c>
      <c r="B42" s="6">
        <v>1281658.1399999999</v>
      </c>
      <c r="C42" s="6">
        <v>9403.09</v>
      </c>
      <c r="D42" s="5">
        <v>4.6108000000000003E-2</v>
      </c>
      <c r="E42" s="5"/>
      <c r="F42" s="6">
        <v>10223958.029999999</v>
      </c>
      <c r="G42" s="6">
        <v>43342.34</v>
      </c>
      <c r="H42" s="5">
        <v>4.8006E-2</v>
      </c>
      <c r="I42" s="5"/>
      <c r="J42" s="6">
        <v>1146982.33</v>
      </c>
      <c r="K42" s="6">
        <v>7687.11</v>
      </c>
      <c r="L42" s="5">
        <v>4.6066000000000003E-2</v>
      </c>
      <c r="M42" s="5"/>
      <c r="N42" s="6">
        <v>4576490.72</v>
      </c>
      <c r="O42" s="6">
        <v>23687.66</v>
      </c>
      <c r="P42" s="5">
        <v>4.6399999999999997E-2</v>
      </c>
      <c r="Q42" s="5"/>
      <c r="R42" s="6">
        <v>14046377.34</v>
      </c>
      <c r="S42" s="6">
        <v>55443.86</v>
      </c>
      <c r="T42" s="5">
        <v>4.8162999999999997E-2</v>
      </c>
      <c r="U42" s="5"/>
      <c r="V42" s="9">
        <f t="shared" si="6"/>
        <v>31275466.560000002</v>
      </c>
      <c r="W42" s="9">
        <f t="shared" si="7"/>
        <v>139564.06</v>
      </c>
      <c r="X42" s="17">
        <f t="shared" si="8"/>
        <v>4.6948599999999993E-2</v>
      </c>
    </row>
    <row r="43" spans="1:24" x14ac:dyDescent="0.25">
      <c r="A43" s="4">
        <v>45017</v>
      </c>
      <c r="B43" s="6">
        <v>1286712.8999999999</v>
      </c>
      <c r="C43" s="6">
        <v>5054.76</v>
      </c>
      <c r="D43" s="5">
        <v>4.7983999999999999E-2</v>
      </c>
      <c r="E43" s="5"/>
      <c r="F43" s="6">
        <v>10265903.35</v>
      </c>
      <c r="G43" s="6">
        <v>41945.32</v>
      </c>
      <c r="H43" s="5">
        <v>4.9916000000000002E-2</v>
      </c>
      <c r="I43" s="5"/>
      <c r="J43" s="6">
        <v>1126499.7</v>
      </c>
      <c r="K43" s="6">
        <v>4517.37</v>
      </c>
      <c r="L43" s="5">
        <v>4.8292000000000002E-2</v>
      </c>
      <c r="M43" s="5"/>
      <c r="N43" s="6">
        <v>3717524.1</v>
      </c>
      <c r="O43" s="6">
        <v>16033.38</v>
      </c>
      <c r="P43" s="5">
        <v>4.82E-2</v>
      </c>
      <c r="Q43" s="5"/>
      <c r="R43" s="6">
        <v>13751914.23</v>
      </c>
      <c r="S43" s="6">
        <v>55536.89</v>
      </c>
      <c r="T43" s="5">
        <v>4.9970000000000001E-2</v>
      </c>
      <c r="U43" s="5"/>
      <c r="V43" s="9">
        <f t="shared" si="6"/>
        <v>30148554.280000001</v>
      </c>
      <c r="W43" s="9">
        <f t="shared" si="7"/>
        <v>123087.71999999999</v>
      </c>
      <c r="X43" s="17">
        <f t="shared" si="8"/>
        <v>4.8872399999999996E-2</v>
      </c>
    </row>
    <row r="44" spans="1:24" x14ac:dyDescent="0.25">
      <c r="A44" s="4">
        <v>45047</v>
      </c>
      <c r="B44" s="6">
        <v>1292180.82</v>
      </c>
      <c r="C44" s="6">
        <v>5467.92</v>
      </c>
      <c r="D44" s="5">
        <v>5.0035000000000003E-2</v>
      </c>
      <c r="E44" s="5"/>
      <c r="F44" s="6">
        <v>12237955.74</v>
      </c>
      <c r="G44" s="6">
        <v>47052.39</v>
      </c>
      <c r="H44" s="5">
        <v>5.2054000000000003E-2</v>
      </c>
      <c r="I44" s="5"/>
      <c r="J44" s="6">
        <v>1131328.52</v>
      </c>
      <c r="K44" s="6">
        <v>4828.82</v>
      </c>
      <c r="L44" s="5">
        <v>5.0471000000000002E-2</v>
      </c>
      <c r="M44" s="5"/>
      <c r="N44" s="6">
        <v>2068578.79</v>
      </c>
      <c r="O44" s="6">
        <v>11054.69</v>
      </c>
      <c r="P44" s="5">
        <v>5.04E-2</v>
      </c>
      <c r="Q44" s="5"/>
      <c r="R44" s="6">
        <v>10719731.869999999</v>
      </c>
      <c r="S44" s="6">
        <v>57817.64</v>
      </c>
      <c r="T44" s="5">
        <v>5.1866000000000002E-2</v>
      </c>
      <c r="U44" s="5"/>
      <c r="V44" s="9">
        <f t="shared" si="6"/>
        <v>27449775.740000002</v>
      </c>
      <c r="W44" s="9">
        <f t="shared" si="7"/>
        <v>126221.45999999999</v>
      </c>
      <c r="X44" s="17">
        <f t="shared" si="8"/>
        <v>5.0965200000000009E-2</v>
      </c>
    </row>
    <row r="45" spans="1:24" x14ac:dyDescent="0.25">
      <c r="A45" s="4">
        <v>45078</v>
      </c>
      <c r="B45" s="6">
        <v>1297548.79</v>
      </c>
      <c r="C45" s="6">
        <v>5367.97</v>
      </c>
      <c r="D45" s="5">
        <v>5.0542999999999998E-2</v>
      </c>
      <c r="E45" s="5"/>
      <c r="F45" s="6">
        <v>12291304.92</v>
      </c>
      <c r="G45" s="6">
        <v>53349.18</v>
      </c>
      <c r="H45" s="5">
        <v>5.3038000000000002E-2</v>
      </c>
      <c r="I45" s="5"/>
      <c r="J45" s="6">
        <v>1136048.8600000001</v>
      </c>
      <c r="K45" s="6">
        <v>4720.34</v>
      </c>
      <c r="L45" s="5">
        <v>5.0763999999999997E-2</v>
      </c>
      <c r="M45" s="5"/>
      <c r="N45" s="6">
        <v>1881970.46</v>
      </c>
      <c r="O45" s="6">
        <v>8391.67</v>
      </c>
      <c r="P45" s="5">
        <v>5.0799999999999998E-2</v>
      </c>
      <c r="Q45" s="5"/>
      <c r="R45" s="6">
        <v>9654889.6600000001</v>
      </c>
      <c r="S45" s="6">
        <v>40157.79</v>
      </c>
      <c r="T45" s="5">
        <v>5.2553999999999997E-2</v>
      </c>
      <c r="U45" s="5"/>
      <c r="V45" s="9">
        <f t="shared" si="6"/>
        <v>26261762.689999998</v>
      </c>
      <c r="W45" s="9">
        <f t="shared" si="7"/>
        <v>111986.95000000001</v>
      </c>
      <c r="X45" s="17">
        <f t="shared" si="8"/>
        <v>5.1539800000000004E-2</v>
      </c>
    </row>
    <row r="46" spans="1:24" ht="15.75" thickBot="1" x14ac:dyDescent="0.3">
      <c r="A46" s="4" t="s">
        <v>43</v>
      </c>
      <c r="C46" s="10">
        <f>SUM(C34:C45)</f>
        <v>78334.98</v>
      </c>
      <c r="G46" s="10">
        <f>SUM(G34:G45)</f>
        <v>367807.83999999997</v>
      </c>
      <c r="K46" s="10">
        <f>SUM(K34:K45)</f>
        <v>92476.349999999977</v>
      </c>
      <c r="O46" s="10">
        <f>SUM(O34:O45)</f>
        <v>171835.96000000002</v>
      </c>
      <c r="S46" s="10">
        <f>SUM(S34:S45)</f>
        <v>369889.66</v>
      </c>
      <c r="W46" s="10">
        <f>SUM(W34:W45)</f>
        <v>1080344.7899999998</v>
      </c>
    </row>
    <row r="47" spans="1:24" ht="15.75" thickTop="1" x14ac:dyDescent="0.25"/>
    <row r="48" spans="1:24" x14ac:dyDescent="0.25">
      <c r="O48" t="s">
        <v>19</v>
      </c>
    </row>
    <row r="49" spans="1:24" ht="45" x14ac:dyDescent="0.25">
      <c r="A49" s="8" t="s">
        <v>16</v>
      </c>
      <c r="B49" s="1" t="s">
        <v>9</v>
      </c>
      <c r="C49" s="1" t="s">
        <v>24</v>
      </c>
      <c r="D49" s="1" t="s">
        <v>11</v>
      </c>
      <c r="E49" s="1"/>
      <c r="F49" s="1"/>
      <c r="G49" s="1"/>
      <c r="H49" s="1"/>
      <c r="I49" s="1"/>
      <c r="J49" s="1" t="s">
        <v>12</v>
      </c>
      <c r="K49" s="1" t="s">
        <v>25</v>
      </c>
      <c r="L49" s="1" t="s">
        <v>14</v>
      </c>
      <c r="M49" s="1"/>
      <c r="N49" s="1" t="s">
        <v>19</v>
      </c>
      <c r="O49" s="1" t="s">
        <v>19</v>
      </c>
      <c r="P49" s="1" t="s">
        <v>19</v>
      </c>
      <c r="Q49" s="1"/>
      <c r="R49" s="1" t="s">
        <v>50</v>
      </c>
      <c r="S49" s="1" t="s">
        <v>51</v>
      </c>
      <c r="T49" s="1" t="s">
        <v>52</v>
      </c>
      <c r="U49" s="1"/>
      <c r="V49" s="1" t="s">
        <v>15</v>
      </c>
      <c r="W49" s="1" t="s">
        <v>26</v>
      </c>
      <c r="X49" s="1" t="s">
        <v>57</v>
      </c>
    </row>
    <row r="50" spans="1:24" x14ac:dyDescent="0.25">
      <c r="A50" s="4">
        <v>44743</v>
      </c>
      <c r="B50" s="6">
        <v>8757791.9800000004</v>
      </c>
      <c r="C50" s="6">
        <v>11295.62</v>
      </c>
      <c r="D50" s="5">
        <f>D34</f>
        <v>1.5206000000000001E-2</v>
      </c>
      <c r="E50" s="5"/>
      <c r="F50" s="5"/>
      <c r="G50" s="5"/>
      <c r="H50" s="5"/>
      <c r="I50" s="5"/>
      <c r="J50" s="6">
        <v>8464684.2699999996</v>
      </c>
      <c r="K50" s="6">
        <v>10059.92</v>
      </c>
      <c r="L50" s="5">
        <f>L34</f>
        <v>1.401E-2</v>
      </c>
      <c r="M50" s="5"/>
      <c r="O50" t="s">
        <v>19</v>
      </c>
      <c r="P50" s="5" t="s">
        <v>19</v>
      </c>
      <c r="Q50" s="5"/>
      <c r="R50" s="6">
        <v>0</v>
      </c>
      <c r="S50" s="6">
        <v>0</v>
      </c>
      <c r="T50" s="5" t="s">
        <v>19</v>
      </c>
      <c r="U50" s="5"/>
      <c r="V50" s="9">
        <f>R50+J50+B50</f>
        <v>17222476.25</v>
      </c>
      <c r="W50" s="9">
        <f>S50+K50+C50</f>
        <v>21355.54</v>
      </c>
      <c r="X50" s="17">
        <f>(L50+D50)/2</f>
        <v>1.4607999999999999E-2</v>
      </c>
    </row>
    <row r="51" spans="1:24" x14ac:dyDescent="0.25">
      <c r="A51" s="4">
        <v>44774</v>
      </c>
      <c r="B51" s="6">
        <v>6246962.7999999998</v>
      </c>
      <c r="C51" s="6">
        <v>10799.43</v>
      </c>
      <c r="D51" s="5">
        <f t="shared" ref="D51:D61" si="9">D35</f>
        <v>2.1627E-2</v>
      </c>
      <c r="E51" s="5"/>
      <c r="F51" s="5"/>
      <c r="G51" s="5"/>
      <c r="H51" s="5"/>
      <c r="I51" s="5"/>
      <c r="J51" s="6">
        <v>4672680.49</v>
      </c>
      <c r="K51" s="6">
        <v>7996.22</v>
      </c>
      <c r="L51" s="5">
        <f t="shared" ref="L51:L61" si="10">L35</f>
        <v>1.9469E-2</v>
      </c>
      <c r="M51" s="5"/>
      <c r="O51" t="s">
        <v>19</v>
      </c>
      <c r="P51" s="5" t="s">
        <v>19</v>
      </c>
      <c r="Q51" s="5"/>
      <c r="R51" s="6">
        <v>0</v>
      </c>
      <c r="S51" s="6">
        <v>0</v>
      </c>
      <c r="T51" s="5" t="s">
        <v>19</v>
      </c>
      <c r="U51" s="5"/>
      <c r="V51" s="9">
        <f t="shared" ref="V51:V61" si="11">R51+J51+B51</f>
        <v>10919643.289999999</v>
      </c>
      <c r="W51" s="9">
        <f t="shared" ref="W51:W61" si="12">S51+K51+C51</f>
        <v>18795.650000000001</v>
      </c>
      <c r="X51" s="17">
        <f t="shared" ref="X51:X53" si="13">(L51+D51)/2</f>
        <v>2.0548E-2</v>
      </c>
    </row>
    <row r="52" spans="1:24" x14ac:dyDescent="0.25">
      <c r="A52" s="4">
        <v>44805</v>
      </c>
      <c r="B52" s="6">
        <v>6259350.4800000004</v>
      </c>
      <c r="C52" s="6">
        <v>12387.68</v>
      </c>
      <c r="D52" s="5">
        <f t="shared" si="9"/>
        <v>2.4126000000000002E-2</v>
      </c>
      <c r="E52" s="5"/>
      <c r="F52" s="5"/>
      <c r="G52" s="5"/>
      <c r="H52" s="5"/>
      <c r="I52" s="5"/>
      <c r="J52" s="6">
        <v>4681491.28</v>
      </c>
      <c r="K52" s="6">
        <v>8810.7900000000009</v>
      </c>
      <c r="L52" s="5">
        <f t="shared" si="10"/>
        <v>2.2941E-2</v>
      </c>
      <c r="M52" s="5"/>
      <c r="O52" t="s">
        <v>19</v>
      </c>
      <c r="P52" s="5" t="s">
        <v>19</v>
      </c>
      <c r="Q52" s="5"/>
      <c r="R52" s="6">
        <v>0</v>
      </c>
      <c r="S52" s="6">
        <v>0</v>
      </c>
      <c r="T52" s="5" t="s">
        <v>19</v>
      </c>
      <c r="U52" s="5"/>
      <c r="V52" s="9">
        <f t="shared" si="11"/>
        <v>10940841.760000002</v>
      </c>
      <c r="W52" s="9">
        <f t="shared" si="12"/>
        <v>21198.47</v>
      </c>
      <c r="X52" s="17">
        <f t="shared" si="13"/>
        <v>2.3533499999999999E-2</v>
      </c>
    </row>
    <row r="53" spans="1:24" x14ac:dyDescent="0.25">
      <c r="A53" s="4">
        <v>44835</v>
      </c>
      <c r="B53" s="6">
        <v>6274945.7999999998</v>
      </c>
      <c r="C53" s="6">
        <v>15595.32</v>
      </c>
      <c r="D53" s="5">
        <f t="shared" si="9"/>
        <v>2.9336000000000001E-2</v>
      </c>
      <c r="E53" s="5"/>
      <c r="F53" s="5"/>
      <c r="G53" s="5"/>
      <c r="H53" s="5"/>
      <c r="I53" s="5"/>
      <c r="J53" s="6">
        <v>4692834.18</v>
      </c>
      <c r="K53" s="6">
        <v>11342.9</v>
      </c>
      <c r="L53" s="5">
        <f t="shared" si="10"/>
        <v>2.8531000000000001E-2</v>
      </c>
      <c r="M53" s="5"/>
      <c r="O53" t="s">
        <v>19</v>
      </c>
      <c r="P53" s="5" t="s">
        <v>19</v>
      </c>
      <c r="Q53" s="5"/>
      <c r="R53" s="6">
        <v>0</v>
      </c>
      <c r="S53" s="6">
        <v>0</v>
      </c>
      <c r="T53" s="5" t="s">
        <v>19</v>
      </c>
      <c r="U53" s="5"/>
      <c r="V53" s="9">
        <f t="shared" si="11"/>
        <v>10967779.98</v>
      </c>
      <c r="W53" s="9">
        <f t="shared" si="12"/>
        <v>26938.22</v>
      </c>
      <c r="X53" s="17">
        <f t="shared" si="13"/>
        <v>2.8933500000000001E-2</v>
      </c>
    </row>
    <row r="54" spans="1:24" x14ac:dyDescent="0.25">
      <c r="A54" s="4">
        <v>44866</v>
      </c>
      <c r="B54" s="6">
        <v>3013952.31</v>
      </c>
      <c r="C54" s="6">
        <v>13006.51</v>
      </c>
      <c r="D54" s="5">
        <f t="shared" si="9"/>
        <v>3.6110000000000003E-2</v>
      </c>
      <c r="E54" s="5"/>
      <c r="F54" s="5"/>
      <c r="G54" s="5"/>
      <c r="H54" s="5"/>
      <c r="I54" s="5"/>
      <c r="J54" s="6">
        <v>2832328.21</v>
      </c>
      <c r="K54" s="6">
        <v>10494.03</v>
      </c>
      <c r="L54" s="5">
        <f t="shared" si="10"/>
        <v>3.5588000000000002E-2</v>
      </c>
      <c r="M54" s="5"/>
      <c r="O54" t="s">
        <v>19</v>
      </c>
      <c r="P54" s="5" t="s">
        <v>19</v>
      </c>
      <c r="Q54" s="5"/>
      <c r="R54" s="6">
        <v>6171373.8499999996</v>
      </c>
      <c r="S54" s="6">
        <v>11373.85</v>
      </c>
      <c r="T54" s="5">
        <f t="shared" ref="T54:T61" si="14">T38</f>
        <v>3.9291E-2</v>
      </c>
      <c r="U54" s="5"/>
      <c r="V54" s="9">
        <f t="shared" si="11"/>
        <v>12017654.369999999</v>
      </c>
      <c r="W54" s="9">
        <f t="shared" si="12"/>
        <v>34874.39</v>
      </c>
      <c r="X54" s="17">
        <f>(L54+D54+T54)/3</f>
        <v>3.6996333333333332E-2</v>
      </c>
    </row>
    <row r="55" spans="1:24" x14ac:dyDescent="0.25">
      <c r="A55" s="4">
        <v>44896</v>
      </c>
      <c r="B55" s="6">
        <v>3983147.33</v>
      </c>
      <c r="C55" s="6">
        <v>12195.02</v>
      </c>
      <c r="D55" s="5">
        <f t="shared" si="9"/>
        <v>3.9799000000000001E-2</v>
      </c>
      <c r="E55" s="5"/>
      <c r="F55" s="5"/>
      <c r="G55" s="5"/>
      <c r="H55" s="5"/>
      <c r="I55" s="5"/>
      <c r="J55" s="6">
        <v>3205082.77</v>
      </c>
      <c r="K55" s="6">
        <v>9754.56</v>
      </c>
      <c r="L55" s="5">
        <f t="shared" si="10"/>
        <v>3.9681000000000001E-2</v>
      </c>
      <c r="M55" s="5"/>
      <c r="O55" t="s">
        <v>19</v>
      </c>
      <c r="P55" s="5" t="s">
        <v>19</v>
      </c>
      <c r="Q55" s="5"/>
      <c r="R55" s="6">
        <v>6474681</v>
      </c>
      <c r="S55" s="6">
        <v>23307.15</v>
      </c>
      <c r="T55" s="5">
        <f t="shared" si="14"/>
        <v>4.3336E-2</v>
      </c>
      <c r="U55" s="5"/>
      <c r="V55" s="9">
        <f t="shared" si="11"/>
        <v>13662911.1</v>
      </c>
      <c r="W55" s="9">
        <f t="shared" si="12"/>
        <v>45256.729999999996</v>
      </c>
      <c r="X55" s="17">
        <f t="shared" ref="X55:X61" si="15">(L55+D55+T55)/3</f>
        <v>4.0938666666666665E-2</v>
      </c>
    </row>
    <row r="56" spans="1:24" x14ac:dyDescent="0.25">
      <c r="A56" s="4">
        <v>44927</v>
      </c>
      <c r="B56" s="6">
        <v>3997505.54</v>
      </c>
      <c r="C56" s="6">
        <v>14358.21</v>
      </c>
      <c r="D56" s="5">
        <f t="shared" si="9"/>
        <v>4.2443000000000002E-2</v>
      </c>
      <c r="E56" s="5"/>
      <c r="F56" s="5"/>
      <c r="G56" s="5"/>
      <c r="H56" s="5"/>
      <c r="I56" s="5"/>
      <c r="J56" s="6">
        <v>6013113.2400000002</v>
      </c>
      <c r="K56" s="6">
        <v>20030.47</v>
      </c>
      <c r="L56" s="5">
        <f t="shared" si="10"/>
        <v>4.2514999999999997E-2</v>
      </c>
      <c r="M56" s="5"/>
      <c r="O56" t="s">
        <v>19</v>
      </c>
      <c r="P56" s="5" t="s">
        <v>19</v>
      </c>
      <c r="Q56" s="5"/>
      <c r="R56" s="6">
        <v>11328321.42</v>
      </c>
      <c r="S56" s="6">
        <v>37640.42</v>
      </c>
      <c r="T56" s="5">
        <f t="shared" si="14"/>
        <v>4.5538000000000002E-2</v>
      </c>
      <c r="U56" s="5"/>
      <c r="V56" s="9">
        <f t="shared" si="11"/>
        <v>21338940.199999999</v>
      </c>
      <c r="W56" s="9">
        <f t="shared" si="12"/>
        <v>72029.100000000006</v>
      </c>
      <c r="X56" s="17">
        <f t="shared" si="15"/>
        <v>4.3498666666666665E-2</v>
      </c>
    </row>
    <row r="57" spans="1:24" x14ac:dyDescent="0.25">
      <c r="A57" s="4">
        <v>44958</v>
      </c>
      <c r="B57" s="6">
        <v>4011302.35</v>
      </c>
      <c r="C57" s="6">
        <v>13796.81</v>
      </c>
      <c r="D57" s="5">
        <f t="shared" si="9"/>
        <v>4.4991000000000003E-2</v>
      </c>
      <c r="E57" s="5"/>
      <c r="F57" s="5"/>
      <c r="G57" s="5"/>
      <c r="H57" s="5"/>
      <c r="I57" s="5"/>
      <c r="J57" s="6">
        <v>6033833.5800000001</v>
      </c>
      <c r="K57" s="6">
        <v>20720.34</v>
      </c>
      <c r="L57" s="5">
        <f t="shared" si="10"/>
        <v>4.4919000000000001E-2</v>
      </c>
      <c r="M57" s="5"/>
      <c r="O57" t="s">
        <v>19</v>
      </c>
      <c r="P57" s="5" t="s">
        <v>19</v>
      </c>
      <c r="Q57" s="5"/>
      <c r="R57" s="6">
        <v>11294608.939999999</v>
      </c>
      <c r="S57" s="6">
        <v>37287.519999999997</v>
      </c>
      <c r="T57" s="5">
        <f t="shared" si="14"/>
        <v>4.7386999999999999E-2</v>
      </c>
      <c r="U57" s="5"/>
      <c r="V57" s="9">
        <f t="shared" si="11"/>
        <v>21339744.870000001</v>
      </c>
      <c r="W57" s="9">
        <f t="shared" si="12"/>
        <v>71804.67</v>
      </c>
      <c r="X57" s="17">
        <f t="shared" si="15"/>
        <v>4.576566666666667E-2</v>
      </c>
    </row>
    <row r="58" spans="1:24" x14ac:dyDescent="0.25">
      <c r="A58" s="4">
        <v>44986</v>
      </c>
      <c r="B58" s="6">
        <v>4177186.9</v>
      </c>
      <c r="C58" s="6">
        <v>15884.55</v>
      </c>
      <c r="D58" s="5">
        <f t="shared" si="9"/>
        <v>4.6108000000000003E-2</v>
      </c>
      <c r="E58" s="5"/>
      <c r="F58" s="5"/>
      <c r="G58" s="5"/>
      <c r="H58" s="5"/>
      <c r="I58" s="5"/>
      <c r="J58" s="6">
        <v>6057440.7699999996</v>
      </c>
      <c r="K58" s="6">
        <v>23607.19</v>
      </c>
      <c r="L58" s="5">
        <f t="shared" si="10"/>
        <v>4.6066000000000003E-2</v>
      </c>
      <c r="M58" s="5"/>
      <c r="O58" t="s">
        <v>19</v>
      </c>
      <c r="P58" s="5" t="s">
        <v>19</v>
      </c>
      <c r="Q58" s="5"/>
      <c r="R58" s="6">
        <v>11340810.130000001</v>
      </c>
      <c r="S58" s="6">
        <v>46201.19</v>
      </c>
      <c r="T58" s="5">
        <f t="shared" si="14"/>
        <v>4.8162999999999997E-2</v>
      </c>
      <c r="U58" s="5"/>
      <c r="V58" s="9">
        <f t="shared" si="11"/>
        <v>21575437.799999997</v>
      </c>
      <c r="W58" s="9">
        <f t="shared" si="12"/>
        <v>85692.930000000008</v>
      </c>
      <c r="X58" s="17">
        <f t="shared" si="15"/>
        <v>4.6778999999999994E-2</v>
      </c>
    </row>
    <row r="59" spans="1:24" x14ac:dyDescent="0.25">
      <c r="A59" s="4">
        <v>45017</v>
      </c>
      <c r="B59" s="6">
        <v>4293990.07</v>
      </c>
      <c r="C59" s="6">
        <v>16803.169999999998</v>
      </c>
      <c r="D59" s="5">
        <f t="shared" si="9"/>
        <v>4.7983999999999999E-2</v>
      </c>
      <c r="E59" s="5"/>
      <c r="F59" s="5"/>
      <c r="G59" s="5"/>
      <c r="H59" s="5"/>
      <c r="I59" s="5"/>
      <c r="J59" s="6">
        <v>6081477.7199999997</v>
      </c>
      <c r="K59" s="6">
        <v>24036.95</v>
      </c>
      <c r="L59" s="5">
        <f t="shared" si="10"/>
        <v>4.8292000000000002E-2</v>
      </c>
      <c r="M59" s="5"/>
      <c r="O59" t="s">
        <v>19</v>
      </c>
      <c r="P59" s="5" t="s">
        <v>19</v>
      </c>
      <c r="Q59" s="5"/>
      <c r="R59" s="6">
        <v>11487512.689999999</v>
      </c>
      <c r="S59" s="6">
        <v>46702.559999999998</v>
      </c>
      <c r="T59" s="5">
        <f t="shared" si="14"/>
        <v>4.9970000000000001E-2</v>
      </c>
      <c r="U59" s="5"/>
      <c r="V59" s="9">
        <f t="shared" si="11"/>
        <v>21862980.48</v>
      </c>
      <c r="W59" s="9">
        <f t="shared" si="12"/>
        <v>87542.68</v>
      </c>
      <c r="X59" s="17">
        <f t="shared" si="15"/>
        <v>4.8748666666666662E-2</v>
      </c>
    </row>
    <row r="60" spans="1:24" x14ac:dyDescent="0.25">
      <c r="A60" s="4">
        <v>45047</v>
      </c>
      <c r="B60" s="6">
        <v>4312237.57</v>
      </c>
      <c r="C60" s="6">
        <v>18247.5</v>
      </c>
      <c r="D60" s="5">
        <f t="shared" si="9"/>
        <v>5.0035000000000003E-2</v>
      </c>
      <c r="E60" s="5"/>
      <c r="F60" s="5"/>
      <c r="G60" s="5"/>
      <c r="H60" s="5"/>
      <c r="I60" s="5"/>
      <c r="J60" s="6">
        <v>6107546.4400000004</v>
      </c>
      <c r="K60" s="6">
        <v>26068.720000000001</v>
      </c>
      <c r="L60" s="5">
        <f t="shared" si="10"/>
        <v>5.0471000000000002E-2</v>
      </c>
      <c r="M60" s="5"/>
      <c r="O60" t="s">
        <v>19</v>
      </c>
      <c r="P60" s="5" t="s">
        <v>19</v>
      </c>
      <c r="Q60" s="5"/>
      <c r="R60" s="6">
        <v>11538115.67</v>
      </c>
      <c r="S60" s="6">
        <v>50602.98</v>
      </c>
      <c r="T60" s="5">
        <f t="shared" si="14"/>
        <v>5.1866000000000002E-2</v>
      </c>
      <c r="U60" s="5"/>
      <c r="V60" s="9">
        <f t="shared" si="11"/>
        <v>21957899.68</v>
      </c>
      <c r="W60" s="9">
        <f t="shared" si="12"/>
        <v>94919.200000000012</v>
      </c>
      <c r="X60" s="17">
        <f t="shared" si="15"/>
        <v>5.0790666666666671E-2</v>
      </c>
    </row>
    <row r="61" spans="1:24" x14ac:dyDescent="0.25">
      <c r="A61" s="4">
        <v>45078</v>
      </c>
      <c r="B61" s="6">
        <v>4330151.47</v>
      </c>
      <c r="C61" s="6">
        <v>17913.900000000001</v>
      </c>
      <c r="D61" s="5">
        <f t="shared" si="9"/>
        <v>5.0542999999999998E-2</v>
      </c>
      <c r="E61" s="5"/>
      <c r="F61" s="5"/>
      <c r="G61" s="5"/>
      <c r="H61" s="5"/>
      <c r="I61" s="5"/>
      <c r="J61" s="6">
        <v>6133029.5499999998</v>
      </c>
      <c r="K61" s="6">
        <v>25483.11</v>
      </c>
      <c r="L61" s="5">
        <f t="shared" si="10"/>
        <v>5.0763999999999997E-2</v>
      </c>
      <c r="M61" s="5"/>
      <c r="O61" t="s">
        <v>19</v>
      </c>
      <c r="P61" s="5" t="s">
        <v>19</v>
      </c>
      <c r="Q61" s="5"/>
      <c r="R61" s="6">
        <v>11688070.08</v>
      </c>
      <c r="S61" s="6">
        <v>49954.41</v>
      </c>
      <c r="T61" s="5">
        <f t="shared" si="14"/>
        <v>5.2553999999999997E-2</v>
      </c>
      <c r="U61" s="5"/>
      <c r="V61" s="9">
        <f t="shared" si="11"/>
        <v>22151251.099999998</v>
      </c>
      <c r="W61" s="9">
        <f t="shared" si="12"/>
        <v>93351.420000000013</v>
      </c>
      <c r="X61" s="17">
        <f t="shared" si="15"/>
        <v>5.1286999999999999E-2</v>
      </c>
    </row>
    <row r="62" spans="1:24" ht="15.75" thickBot="1" x14ac:dyDescent="0.3">
      <c r="A62" s="4" t="s">
        <v>43</v>
      </c>
      <c r="C62" s="10">
        <f>SUM(C50:C61)</f>
        <v>172283.72</v>
      </c>
      <c r="K62" s="10">
        <f>SUM(K50:K61)</f>
        <v>198405.2</v>
      </c>
      <c r="O62" t="s">
        <v>19</v>
      </c>
      <c r="S62" s="10">
        <f>SUM(S50:S61)</f>
        <v>303070.08000000002</v>
      </c>
      <c r="W62" s="10">
        <f>SUM(W50:W61)</f>
        <v>673759.00000000012</v>
      </c>
    </row>
    <row r="63" spans="1:24" ht="15.75" thickTop="1" x14ac:dyDescent="0.25"/>
    <row r="65" spans="1:24" ht="45" x14ac:dyDescent="0.25">
      <c r="A65" s="8" t="s">
        <v>47</v>
      </c>
      <c r="B65" s="1" t="s">
        <v>9</v>
      </c>
      <c r="C65" s="1" t="s">
        <v>24</v>
      </c>
      <c r="D65" s="1" t="s">
        <v>11</v>
      </c>
      <c r="E65" s="1"/>
      <c r="I65" s="1"/>
      <c r="J65" s="1" t="s">
        <v>12</v>
      </c>
      <c r="K65" s="1" t="s">
        <v>25</v>
      </c>
      <c r="L65" s="1" t="s">
        <v>14</v>
      </c>
      <c r="M65" s="1"/>
      <c r="N65" s="1" t="s">
        <v>19</v>
      </c>
      <c r="O65" s="1" t="s">
        <v>19</v>
      </c>
      <c r="P65" s="1" t="s">
        <v>19</v>
      </c>
      <c r="Q65" s="1"/>
      <c r="R65" s="1" t="s">
        <v>50</v>
      </c>
      <c r="S65" s="1" t="s">
        <v>51</v>
      </c>
      <c r="T65" s="1" t="s">
        <v>52</v>
      </c>
      <c r="U65" s="1"/>
      <c r="V65" s="1" t="s">
        <v>15</v>
      </c>
      <c r="W65" s="1" t="s">
        <v>26</v>
      </c>
      <c r="X65" s="1" t="s">
        <v>57</v>
      </c>
    </row>
    <row r="66" spans="1:24" x14ac:dyDescent="0.25">
      <c r="A66" s="4">
        <v>44743</v>
      </c>
      <c r="B66" s="6">
        <v>0</v>
      </c>
      <c r="C66" s="6">
        <v>0</v>
      </c>
      <c r="D66" s="5" t="s">
        <v>19</v>
      </c>
      <c r="E66" s="5"/>
      <c r="I66" s="5"/>
      <c r="J66" s="6">
        <v>0</v>
      </c>
      <c r="K66" s="6">
        <v>0</v>
      </c>
      <c r="L66" s="5" t="s">
        <v>19</v>
      </c>
      <c r="M66" s="5"/>
      <c r="N66" s="6">
        <v>0</v>
      </c>
      <c r="O66" s="6">
        <v>0</v>
      </c>
      <c r="P66" s="5" t="s">
        <v>19</v>
      </c>
      <c r="Q66" s="5"/>
      <c r="R66" s="6">
        <v>0</v>
      </c>
      <c r="S66" s="6">
        <v>0</v>
      </c>
      <c r="T66" s="5" t="s">
        <v>19</v>
      </c>
      <c r="U66" s="5"/>
      <c r="V66" s="9">
        <f t="shared" ref="V66" si="16">B66+J66+N66</f>
        <v>0</v>
      </c>
      <c r="W66" s="9">
        <f t="shared" ref="W66" si="17">C66+K66+O66</f>
        <v>0</v>
      </c>
      <c r="X66" s="17" t="s">
        <v>19</v>
      </c>
    </row>
    <row r="67" spans="1:24" x14ac:dyDescent="0.25">
      <c r="A67" s="4">
        <v>44774</v>
      </c>
      <c r="B67" s="6">
        <v>57880312.259999998</v>
      </c>
      <c r="C67" s="6">
        <v>52095.39</v>
      </c>
      <c r="D67" s="5">
        <f t="shared" ref="D67:D77" si="18">D35</f>
        <v>2.1627E-2</v>
      </c>
      <c r="E67" s="5"/>
      <c r="I67" s="5"/>
      <c r="J67" s="6">
        <v>55042550.939999998</v>
      </c>
      <c r="K67" s="6">
        <v>42550.94</v>
      </c>
      <c r="L67" s="5">
        <f t="shared" ref="L67:L77" si="19">L51</f>
        <v>1.9469E-2</v>
      </c>
      <c r="M67" s="5"/>
      <c r="N67" s="6">
        <v>0</v>
      </c>
      <c r="O67" s="6">
        <v>0</v>
      </c>
      <c r="P67" s="5" t="s">
        <v>19</v>
      </c>
      <c r="Q67" s="5"/>
      <c r="R67" s="6">
        <v>0</v>
      </c>
      <c r="S67" s="6">
        <v>0</v>
      </c>
      <c r="T67" s="5" t="s">
        <v>19</v>
      </c>
      <c r="U67" s="5"/>
      <c r="V67" s="9">
        <f>R67+J67+B67</f>
        <v>112922863.19999999</v>
      </c>
      <c r="W67" s="9">
        <f>S67+K67+C67</f>
        <v>94646.33</v>
      </c>
      <c r="X67" s="17">
        <f>(L67+D67)/2</f>
        <v>2.0548E-2</v>
      </c>
    </row>
    <row r="68" spans="1:24" x14ac:dyDescent="0.25">
      <c r="A68" s="4">
        <v>44805</v>
      </c>
      <c r="B68" s="6">
        <v>58004626.82</v>
      </c>
      <c r="C68" s="6">
        <v>124314.56</v>
      </c>
      <c r="D68" s="5">
        <f t="shared" si="18"/>
        <v>2.4126000000000002E-2</v>
      </c>
      <c r="E68" s="5"/>
      <c r="I68" s="5"/>
      <c r="J68" s="6">
        <v>55130321.609999999</v>
      </c>
      <c r="K68" s="6">
        <v>103770.67</v>
      </c>
      <c r="L68" s="5">
        <f t="shared" si="19"/>
        <v>2.2941E-2</v>
      </c>
      <c r="M68" s="5"/>
      <c r="N68" s="6">
        <v>0</v>
      </c>
      <c r="O68" s="6">
        <v>0</v>
      </c>
      <c r="P68" s="5" t="s">
        <v>19</v>
      </c>
      <c r="Q68" s="5"/>
      <c r="R68" s="6">
        <v>0</v>
      </c>
      <c r="S68" s="6">
        <v>0</v>
      </c>
      <c r="T68" s="5" t="s">
        <v>19</v>
      </c>
      <c r="U68" s="5"/>
      <c r="V68" s="9">
        <f t="shared" ref="V68:V77" si="20">R68+J68+B68</f>
        <v>113134948.43000001</v>
      </c>
      <c r="W68" s="9">
        <f t="shared" ref="W68:W77" si="21">S68+K68+C68</f>
        <v>228085.22999999998</v>
      </c>
      <c r="X68" s="17">
        <f t="shared" ref="X68" si="22">(L68+D68)/2</f>
        <v>2.3533499999999999E-2</v>
      </c>
    </row>
    <row r="69" spans="1:24" x14ac:dyDescent="0.25">
      <c r="A69" s="4">
        <v>44835</v>
      </c>
      <c r="B69" s="6">
        <v>58162781.32</v>
      </c>
      <c r="C69" s="6">
        <v>158154.5</v>
      </c>
      <c r="D69" s="5">
        <f t="shared" si="18"/>
        <v>2.9336000000000001E-2</v>
      </c>
      <c r="E69" s="5"/>
      <c r="I69" s="5"/>
      <c r="J69" s="6">
        <v>20227968.010000002</v>
      </c>
      <c r="K69" s="6">
        <v>97646.399999999994</v>
      </c>
      <c r="L69" s="5">
        <f t="shared" si="19"/>
        <v>2.8531000000000001E-2</v>
      </c>
      <c r="M69" s="5"/>
      <c r="N69" s="6">
        <v>0</v>
      </c>
      <c r="O69" s="6">
        <v>0</v>
      </c>
      <c r="P69" s="5" t="s">
        <v>19</v>
      </c>
      <c r="Q69" s="5"/>
      <c r="R69" s="6">
        <v>35039878.329999998</v>
      </c>
      <c r="S69" s="6">
        <v>39878.33</v>
      </c>
      <c r="T69" s="5">
        <v>3.1167E-2</v>
      </c>
      <c r="U69" s="5"/>
      <c r="V69" s="9">
        <f t="shared" si="20"/>
        <v>113430627.66</v>
      </c>
      <c r="W69" s="9">
        <f t="shared" si="21"/>
        <v>295679.23</v>
      </c>
      <c r="X69" s="17">
        <f>(L69+D69+T69)/3</f>
        <v>2.9678E-2</v>
      </c>
    </row>
    <row r="70" spans="1:24" x14ac:dyDescent="0.25">
      <c r="A70" s="4">
        <v>44866</v>
      </c>
      <c r="B70" s="6">
        <v>58350034.579999998</v>
      </c>
      <c r="C70" s="6">
        <v>187253.26</v>
      </c>
      <c r="D70" s="5">
        <f t="shared" si="18"/>
        <v>3.6110000000000003E-2</v>
      </c>
      <c r="E70" s="5"/>
      <c r="I70" s="5"/>
      <c r="J70" s="6">
        <v>20100621.02</v>
      </c>
      <c r="K70" s="6">
        <v>58653.01</v>
      </c>
      <c r="L70" s="5">
        <f t="shared" si="19"/>
        <v>3.5588000000000002E-2</v>
      </c>
      <c r="M70" s="5"/>
      <c r="N70" s="6">
        <v>0</v>
      </c>
      <c r="O70" s="6">
        <v>0</v>
      </c>
      <c r="P70" s="5" t="s">
        <v>19</v>
      </c>
      <c r="Q70" s="5"/>
      <c r="R70" s="6">
        <v>35153035.789999999</v>
      </c>
      <c r="S70" s="6">
        <v>113157.46</v>
      </c>
      <c r="T70" s="5">
        <v>3.9291E-2</v>
      </c>
      <c r="U70" s="5"/>
      <c r="V70" s="9">
        <f t="shared" si="20"/>
        <v>113603691.39</v>
      </c>
      <c r="W70" s="9">
        <f t="shared" si="21"/>
        <v>359063.73</v>
      </c>
      <c r="X70" s="17">
        <f t="shared" ref="X70:X77" si="23">(L70+D70+T70)/3</f>
        <v>3.6996333333333332E-2</v>
      </c>
    </row>
    <row r="71" spans="1:24" x14ac:dyDescent="0.25">
      <c r="A71" s="4">
        <v>44896</v>
      </c>
      <c r="B71" s="6">
        <v>58282360.020000003</v>
      </c>
      <c r="C71" s="6">
        <v>211325.44</v>
      </c>
      <c r="D71" s="5">
        <f t="shared" si="18"/>
        <v>3.9799000000000001E-2</v>
      </c>
      <c r="E71" s="5"/>
      <c r="I71" s="5"/>
      <c r="J71" s="6">
        <v>19903847.850000001</v>
      </c>
      <c r="K71" s="6">
        <v>67226.83</v>
      </c>
      <c r="L71" s="5">
        <f t="shared" si="19"/>
        <v>3.9681000000000001E-2</v>
      </c>
      <c r="M71" s="5"/>
      <c r="N71" s="6">
        <v>0</v>
      </c>
      <c r="O71" s="6">
        <v>0</v>
      </c>
      <c r="P71" s="5" t="s">
        <v>19</v>
      </c>
      <c r="Q71" s="5"/>
      <c r="R71" s="6">
        <v>35282418.810000002</v>
      </c>
      <c r="S71" s="6">
        <v>129383.02</v>
      </c>
      <c r="T71" s="5">
        <v>4.3336E-2</v>
      </c>
      <c r="U71" s="5"/>
      <c r="V71" s="9">
        <f t="shared" si="20"/>
        <v>113468626.68000001</v>
      </c>
      <c r="W71" s="9">
        <f t="shared" si="21"/>
        <v>407935.29000000004</v>
      </c>
      <c r="X71" s="17">
        <f t="shared" si="23"/>
        <v>4.0938666666666665E-2</v>
      </c>
    </row>
    <row r="72" spans="1:24" x14ac:dyDescent="0.25">
      <c r="A72" s="4">
        <v>44927</v>
      </c>
      <c r="B72" s="6">
        <v>58298942.719999999</v>
      </c>
      <c r="C72" s="6">
        <v>223582.7</v>
      </c>
      <c r="D72" s="5">
        <f t="shared" si="18"/>
        <v>4.2443000000000002E-2</v>
      </c>
      <c r="E72" s="5"/>
      <c r="I72" s="5"/>
      <c r="J72" s="6">
        <v>19975702.940000001</v>
      </c>
      <c r="K72" s="6">
        <v>71855.09</v>
      </c>
      <c r="L72" s="5">
        <f t="shared" si="19"/>
        <v>4.2514999999999997E-2</v>
      </c>
      <c r="M72" s="5"/>
      <c r="N72" s="6">
        <v>0</v>
      </c>
      <c r="O72" s="6">
        <v>0</v>
      </c>
      <c r="P72" s="5" t="s">
        <v>19</v>
      </c>
      <c r="Q72" s="5"/>
      <c r="R72" s="6">
        <v>35418884.600000001</v>
      </c>
      <c r="S72" s="6">
        <v>136425.79</v>
      </c>
      <c r="T72" s="5">
        <v>4.5538000000000002E-2</v>
      </c>
      <c r="U72" s="5"/>
      <c r="V72" s="9">
        <f t="shared" si="20"/>
        <v>113693530.26000001</v>
      </c>
      <c r="W72" s="9">
        <f t="shared" si="21"/>
        <v>431863.58</v>
      </c>
      <c r="X72" s="17">
        <f t="shared" si="23"/>
        <v>4.3498666666666665E-2</v>
      </c>
    </row>
    <row r="73" spans="1:24" x14ac:dyDescent="0.25">
      <c r="A73" s="4">
        <v>44958</v>
      </c>
      <c r="B73" s="6">
        <v>58013208.030000001</v>
      </c>
      <c r="C73" s="6">
        <v>211265.31</v>
      </c>
      <c r="D73" s="5">
        <f t="shared" si="18"/>
        <v>4.4991000000000003E-2</v>
      </c>
      <c r="E73" s="5"/>
      <c r="I73" s="5"/>
      <c r="J73" s="6">
        <v>20044536.449999999</v>
      </c>
      <c r="K73" s="6">
        <v>68833.509999999995</v>
      </c>
      <c r="L73" s="5">
        <f t="shared" si="19"/>
        <v>4.4919000000000001E-2</v>
      </c>
      <c r="M73" s="5"/>
      <c r="N73" s="6">
        <v>0</v>
      </c>
      <c r="O73" s="6">
        <v>0</v>
      </c>
      <c r="P73" s="5" t="s">
        <v>19</v>
      </c>
      <c r="Q73" s="5"/>
      <c r="R73" s="6">
        <v>35572614.310000002</v>
      </c>
      <c r="S73" s="6">
        <v>128769.71</v>
      </c>
      <c r="T73" s="5">
        <v>4.7386999999999999E-2</v>
      </c>
      <c r="U73" s="5"/>
      <c r="V73" s="9">
        <f t="shared" si="20"/>
        <v>113630358.79000001</v>
      </c>
      <c r="W73" s="9">
        <f t="shared" si="21"/>
        <v>408868.53</v>
      </c>
      <c r="X73" s="17">
        <f t="shared" si="23"/>
        <v>4.576566666666667E-2</v>
      </c>
    </row>
    <row r="74" spans="1:24" x14ac:dyDescent="0.25">
      <c r="A74" s="4">
        <v>44986</v>
      </c>
      <c r="B74" s="6">
        <v>57676284.609999999</v>
      </c>
      <c r="C74" s="6">
        <v>235076.58</v>
      </c>
      <c r="D74" s="5">
        <f t="shared" si="18"/>
        <v>4.6108000000000003E-2</v>
      </c>
      <c r="E74" s="5"/>
      <c r="I74" s="5"/>
      <c r="J74" s="6">
        <v>20122960.120000001</v>
      </c>
      <c r="K74" s="6">
        <v>78423.67</v>
      </c>
      <c r="L74" s="5">
        <f t="shared" si="19"/>
        <v>4.6066000000000003E-2</v>
      </c>
      <c r="M74" s="5"/>
      <c r="N74" s="6">
        <v>0</v>
      </c>
      <c r="O74" s="6">
        <v>0</v>
      </c>
      <c r="P74" s="5" t="s">
        <v>19</v>
      </c>
      <c r="Q74" s="5"/>
      <c r="R74" s="6">
        <v>35718125.979999997</v>
      </c>
      <c r="S74" s="6">
        <v>145511.67000000001</v>
      </c>
      <c r="T74" s="5">
        <v>4.8162999999999997E-2</v>
      </c>
      <c r="U74" s="5"/>
      <c r="V74" s="9">
        <f t="shared" si="20"/>
        <v>113517370.70999999</v>
      </c>
      <c r="W74" s="9">
        <f t="shared" si="21"/>
        <v>459011.92000000004</v>
      </c>
      <c r="X74" s="17">
        <f t="shared" si="23"/>
        <v>4.6778999999999994E-2</v>
      </c>
    </row>
    <row r="75" spans="1:24" x14ac:dyDescent="0.25">
      <c r="A75" s="4">
        <v>45017</v>
      </c>
      <c r="B75" s="6">
        <v>46875298.18</v>
      </c>
      <c r="C75" s="6">
        <v>199013.57</v>
      </c>
      <c r="D75" s="5">
        <f t="shared" si="18"/>
        <v>4.7983999999999999E-2</v>
      </c>
      <c r="E75" s="5"/>
      <c r="I75" s="5"/>
      <c r="J75" s="6">
        <v>20202811.460000001</v>
      </c>
      <c r="K75" s="6">
        <v>79851.34</v>
      </c>
      <c r="L75" s="5">
        <f t="shared" si="19"/>
        <v>4.8292000000000002E-2</v>
      </c>
      <c r="M75" s="5"/>
      <c r="N75" s="6">
        <v>0</v>
      </c>
      <c r="O75" s="6">
        <v>0</v>
      </c>
      <c r="P75" s="5" t="s">
        <v>19</v>
      </c>
      <c r="Q75" s="5"/>
      <c r="R75" s="6">
        <v>46897406.770000003</v>
      </c>
      <c r="S75" s="6">
        <v>184280.79</v>
      </c>
      <c r="T75" s="5">
        <v>4.9970000000000001E-2</v>
      </c>
      <c r="U75" s="5"/>
      <c r="V75" s="9">
        <f t="shared" si="20"/>
        <v>113975516.41</v>
      </c>
      <c r="W75" s="9">
        <f t="shared" si="21"/>
        <v>463145.7</v>
      </c>
      <c r="X75" s="17">
        <f t="shared" si="23"/>
        <v>4.8748666666666662E-2</v>
      </c>
    </row>
    <row r="76" spans="1:24" x14ac:dyDescent="0.25">
      <c r="A76" s="4">
        <v>45047</v>
      </c>
      <c r="B76" s="6">
        <v>46198015.850000001</v>
      </c>
      <c r="C76" s="6">
        <v>203717.67</v>
      </c>
      <c r="D76" s="5">
        <f t="shared" si="18"/>
        <v>5.0035000000000003E-2</v>
      </c>
      <c r="E76" s="5"/>
      <c r="I76" s="5"/>
      <c r="J76" s="6">
        <v>20289412.390000001</v>
      </c>
      <c r="K76" s="6">
        <v>86600.93</v>
      </c>
      <c r="L76" s="5">
        <f t="shared" si="19"/>
        <v>5.0471000000000002E-2</v>
      </c>
      <c r="M76" s="5"/>
      <c r="N76" s="6">
        <v>0</v>
      </c>
      <c r="O76" s="6">
        <v>0</v>
      </c>
      <c r="P76" s="5" t="s">
        <v>19</v>
      </c>
      <c r="Q76" s="5"/>
      <c r="R76" s="6">
        <v>47089977.649999999</v>
      </c>
      <c r="S76" s="6">
        <v>206570.88</v>
      </c>
      <c r="T76" s="5">
        <v>5.1866000000000002E-2</v>
      </c>
      <c r="U76" s="5"/>
      <c r="V76" s="9">
        <f t="shared" si="20"/>
        <v>113577405.88999999</v>
      </c>
      <c r="W76" s="9">
        <f t="shared" si="21"/>
        <v>496889.48</v>
      </c>
      <c r="X76" s="17">
        <f t="shared" si="23"/>
        <v>5.0790666666666671E-2</v>
      </c>
    </row>
    <row r="77" spans="1:24" x14ac:dyDescent="0.25">
      <c r="A77" s="4">
        <v>45078</v>
      </c>
      <c r="B77" s="6">
        <v>46399407.759999998</v>
      </c>
      <c r="C77" s="6">
        <v>201391.91</v>
      </c>
      <c r="D77" s="5">
        <f t="shared" si="18"/>
        <v>5.0542999999999998E-2</v>
      </c>
      <c r="E77" s="5"/>
      <c r="I77" s="5"/>
      <c r="J77" s="6">
        <v>20355023.739999998</v>
      </c>
      <c r="K77" s="6">
        <v>84611.35</v>
      </c>
      <c r="L77" s="5">
        <f t="shared" si="19"/>
        <v>5.0763999999999997E-2</v>
      </c>
      <c r="M77" s="5"/>
      <c r="N77" s="6">
        <v>0</v>
      </c>
      <c r="O77" s="6">
        <v>0</v>
      </c>
      <c r="P77" s="5" t="s">
        <v>19</v>
      </c>
      <c r="Q77" s="5"/>
      <c r="R77" s="6">
        <v>46508762.020000003</v>
      </c>
      <c r="S77" s="6">
        <v>201784.37</v>
      </c>
      <c r="T77" s="5">
        <v>5.2553999999999997E-2</v>
      </c>
      <c r="U77" s="5"/>
      <c r="V77" s="9">
        <f t="shared" si="20"/>
        <v>113263193.52000001</v>
      </c>
      <c r="W77" s="9">
        <f t="shared" si="21"/>
        <v>487787.63</v>
      </c>
      <c r="X77" s="17">
        <f t="shared" si="23"/>
        <v>5.1286999999999999E-2</v>
      </c>
    </row>
    <row r="78" spans="1:24" ht="15.75" thickBot="1" x14ac:dyDescent="0.3">
      <c r="A78" s="4" t="s">
        <v>43</v>
      </c>
      <c r="C78" s="10">
        <f>SUM(C66:C77)</f>
        <v>2007190.8900000001</v>
      </c>
      <c r="K78" s="10">
        <f>SUM(K66:K77)</f>
        <v>840023.73999999987</v>
      </c>
      <c r="O78" s="10">
        <f>SUM(O68:O77)</f>
        <v>0</v>
      </c>
      <c r="S78" s="10">
        <f>SUM(S66:S77)</f>
        <v>1285762.02</v>
      </c>
      <c r="W78" s="10">
        <f>SUM(W66:W77)</f>
        <v>4132976.65</v>
      </c>
    </row>
    <row r="79" spans="1:24" ht="15.75" thickTop="1" x14ac:dyDescent="0.25"/>
    <row r="81" spans="1:9" ht="30" x14ac:dyDescent="0.25">
      <c r="A81" s="8" t="s">
        <v>17</v>
      </c>
      <c r="B81" s="1" t="s">
        <v>9</v>
      </c>
      <c r="C81" s="1" t="s">
        <v>10</v>
      </c>
      <c r="D81" s="1" t="s">
        <v>11</v>
      </c>
      <c r="E81" s="1"/>
      <c r="F81" s="1"/>
      <c r="G81" s="1"/>
      <c r="H81" s="1"/>
      <c r="I81" s="1"/>
    </row>
    <row r="82" spans="1:9" x14ac:dyDescent="0.25">
      <c r="A82" s="4">
        <v>44743</v>
      </c>
      <c r="B82" s="6">
        <v>549315.06000000006</v>
      </c>
      <c r="C82" s="6">
        <v>708.47</v>
      </c>
      <c r="D82" s="5">
        <f>D34</f>
        <v>1.5206000000000001E-2</v>
      </c>
      <c r="E82" s="5"/>
      <c r="F82" s="1"/>
      <c r="G82" s="1"/>
      <c r="H82" s="1"/>
      <c r="I82" s="1"/>
    </row>
    <row r="83" spans="1:9" x14ac:dyDescent="0.25">
      <c r="A83" s="4">
        <v>44774</v>
      </c>
      <c r="B83" s="6">
        <v>1751762.66</v>
      </c>
      <c r="C83" s="6">
        <v>2447.6</v>
      </c>
      <c r="D83" s="5">
        <f t="shared" ref="D83:D93" si="24">D35</f>
        <v>2.1627E-2</v>
      </c>
      <c r="E83" s="5"/>
      <c r="F83" s="5"/>
      <c r="G83" s="5"/>
      <c r="H83" s="5"/>
      <c r="I83" s="5"/>
    </row>
    <row r="84" spans="1:9" x14ac:dyDescent="0.25">
      <c r="A84" s="4">
        <v>44805</v>
      </c>
      <c r="B84" s="6">
        <v>1755236.4</v>
      </c>
      <c r="C84" s="6">
        <v>3473.74</v>
      </c>
      <c r="D84" s="5">
        <f t="shared" si="24"/>
        <v>2.4126000000000002E-2</v>
      </c>
      <c r="E84" s="5"/>
      <c r="F84" s="5"/>
      <c r="G84" s="5"/>
      <c r="H84" s="5"/>
      <c r="I84" s="5"/>
    </row>
    <row r="85" spans="1:9" x14ac:dyDescent="0.25">
      <c r="A85" s="4">
        <v>44835</v>
      </c>
      <c r="B85" s="6">
        <v>1759609.59</v>
      </c>
      <c r="C85" s="6">
        <v>4373.1899999999996</v>
      </c>
      <c r="D85" s="5">
        <f t="shared" si="24"/>
        <v>2.9336000000000001E-2</v>
      </c>
      <c r="E85" s="5"/>
      <c r="F85" s="5"/>
      <c r="G85" s="5"/>
      <c r="H85" s="5"/>
      <c r="I85" s="5"/>
    </row>
    <row r="86" spans="1:9" x14ac:dyDescent="0.25">
      <c r="A86" s="4">
        <v>44866</v>
      </c>
      <c r="B86" s="6">
        <v>1764832.03</v>
      </c>
      <c r="C86" s="6">
        <v>5222.4399999999996</v>
      </c>
      <c r="D86" s="5">
        <f t="shared" si="24"/>
        <v>3.6110000000000003E-2</v>
      </c>
      <c r="E86" s="5"/>
      <c r="F86" s="5"/>
      <c r="G86" s="5"/>
      <c r="H86" s="5"/>
      <c r="I86" s="5"/>
    </row>
    <row r="87" spans="1:9" x14ac:dyDescent="0.25">
      <c r="A87" s="4">
        <v>44896</v>
      </c>
      <c r="B87" s="6">
        <v>1770797.48</v>
      </c>
      <c r="C87" s="6">
        <v>5965.45</v>
      </c>
      <c r="D87" s="5">
        <f t="shared" si="24"/>
        <v>3.9799000000000001E-2</v>
      </c>
      <c r="E87" s="5"/>
      <c r="F87" s="5"/>
      <c r="G87" s="5"/>
      <c r="H87" s="5"/>
      <c r="I87" s="5"/>
    </row>
    <row r="88" spans="1:9" x14ac:dyDescent="0.25">
      <c r="A88" s="4">
        <v>44927</v>
      </c>
      <c r="B88" s="6">
        <v>1777180.76</v>
      </c>
      <c r="C88" s="6">
        <v>6383.28</v>
      </c>
      <c r="D88" s="5">
        <f t="shared" si="24"/>
        <v>4.2443000000000002E-2</v>
      </c>
      <c r="E88" s="5"/>
      <c r="F88" s="5"/>
      <c r="G88" s="5"/>
      <c r="H88" s="5"/>
      <c r="I88" s="5"/>
    </row>
    <row r="89" spans="1:9" x14ac:dyDescent="0.25">
      <c r="A89" s="4">
        <v>44958</v>
      </c>
      <c r="B89" s="6">
        <v>1783314.45</v>
      </c>
      <c r="C89" s="6">
        <v>6133.69</v>
      </c>
      <c r="D89" s="5">
        <f t="shared" si="24"/>
        <v>4.4991000000000003E-2</v>
      </c>
      <c r="E89" s="5"/>
      <c r="F89" s="5"/>
      <c r="G89" s="5"/>
      <c r="H89" s="5"/>
      <c r="I89" s="5"/>
    </row>
    <row r="90" spans="1:9" x14ac:dyDescent="0.25">
      <c r="A90" s="4">
        <v>44986</v>
      </c>
      <c r="B90" s="6">
        <v>1790297.97</v>
      </c>
      <c r="C90" s="6">
        <v>6983.52</v>
      </c>
      <c r="D90" s="5">
        <f t="shared" si="24"/>
        <v>4.6108000000000003E-2</v>
      </c>
      <c r="E90" s="5"/>
      <c r="F90" s="5"/>
      <c r="G90" s="5"/>
      <c r="H90" s="5"/>
      <c r="I90" s="5"/>
    </row>
    <row r="91" spans="1:9" x14ac:dyDescent="0.25">
      <c r="A91" s="4">
        <v>45017</v>
      </c>
      <c r="B91" s="6">
        <v>1797358.71</v>
      </c>
      <c r="C91" s="6">
        <v>7060.74</v>
      </c>
      <c r="D91" s="5">
        <f t="shared" si="24"/>
        <v>4.7983999999999999E-2</v>
      </c>
      <c r="E91" s="5"/>
      <c r="F91" s="5"/>
      <c r="G91" s="5"/>
      <c r="H91" s="5"/>
      <c r="I91" s="5"/>
    </row>
    <row r="92" spans="1:9" x14ac:dyDescent="0.25">
      <c r="A92" s="4">
        <v>45047</v>
      </c>
      <c r="B92" s="6">
        <v>1804996.7</v>
      </c>
      <c r="C92" s="6">
        <v>7637.99</v>
      </c>
      <c r="D92" s="5">
        <f t="shared" si="24"/>
        <v>5.0035000000000003E-2</v>
      </c>
      <c r="E92" s="5"/>
      <c r="F92" s="5" t="s">
        <v>19</v>
      </c>
      <c r="G92" s="5"/>
      <c r="H92" s="5"/>
      <c r="I92" s="5"/>
    </row>
    <row r="93" spans="1:9" x14ac:dyDescent="0.25">
      <c r="A93" s="4">
        <v>45078</v>
      </c>
      <c r="B93" s="6">
        <v>1812495.02</v>
      </c>
      <c r="C93" s="6">
        <v>7498.32</v>
      </c>
      <c r="D93" s="5">
        <f t="shared" si="24"/>
        <v>5.0542999999999998E-2</v>
      </c>
      <c r="E93" s="5"/>
    </row>
    <row r="94" spans="1:9" ht="15.75" thickBot="1" x14ac:dyDescent="0.3">
      <c r="C94" s="10">
        <f>SUM(C82:C93)</f>
        <v>63888.43</v>
      </c>
    </row>
    <row r="95" spans="1:9" ht="15.75" thickTop="1" x14ac:dyDescent="0.25"/>
    <row r="96" spans="1:9" ht="30" x14ac:dyDescent="0.25">
      <c r="A96" s="8" t="s">
        <v>18</v>
      </c>
      <c r="B96" s="1" t="s">
        <v>12</v>
      </c>
      <c r="C96" s="1" t="s">
        <v>13</v>
      </c>
      <c r="D96" s="1" t="s">
        <v>14</v>
      </c>
      <c r="E96" s="1"/>
      <c r="F96" s="1"/>
      <c r="G96" s="1"/>
      <c r="H96" s="1"/>
      <c r="I96" s="1"/>
    </row>
    <row r="97" spans="1:9" x14ac:dyDescent="0.25">
      <c r="A97" s="4">
        <v>44378</v>
      </c>
      <c r="B97" s="6">
        <v>649967.31999999995</v>
      </c>
      <c r="C97" s="6">
        <v>772.45</v>
      </c>
      <c r="D97" s="5">
        <f>L34</f>
        <v>1.401E-2</v>
      </c>
      <c r="E97" s="5"/>
      <c r="F97" s="1"/>
      <c r="G97" s="1"/>
      <c r="H97" s="1"/>
      <c r="I97" s="1"/>
    </row>
    <row r="98" spans="1:9" x14ac:dyDescent="0.25">
      <c r="A98" s="4">
        <v>44743</v>
      </c>
      <c r="B98" s="6">
        <v>651042.07999999996</v>
      </c>
      <c r="C98" s="6">
        <v>1074.76</v>
      </c>
      <c r="D98" s="5">
        <f t="shared" ref="D98:D108" si="25">L35</f>
        <v>1.9469E-2</v>
      </c>
      <c r="E98" s="5"/>
      <c r="F98" s="1"/>
      <c r="G98" s="1"/>
      <c r="H98" s="1"/>
      <c r="I98" s="1"/>
    </row>
    <row r="99" spans="1:9" x14ac:dyDescent="0.25">
      <c r="A99" s="4">
        <v>44774</v>
      </c>
      <c r="B99" s="6">
        <v>652269.68000000005</v>
      </c>
      <c r="C99" s="6">
        <v>1227.5999999999999</v>
      </c>
      <c r="D99" s="5">
        <f t="shared" si="25"/>
        <v>2.2941E-2</v>
      </c>
      <c r="E99" s="5"/>
      <c r="F99" s="5"/>
      <c r="G99" s="5"/>
      <c r="H99" s="5"/>
      <c r="I99" s="5"/>
    </row>
    <row r="100" spans="1:9" x14ac:dyDescent="0.25">
      <c r="A100" s="4">
        <v>44805</v>
      </c>
      <c r="B100" s="6">
        <v>728915.25</v>
      </c>
      <c r="C100" s="6">
        <v>1645.57</v>
      </c>
      <c r="D100" s="5">
        <f t="shared" si="25"/>
        <v>2.8531000000000001E-2</v>
      </c>
      <c r="E100" s="5"/>
      <c r="F100" s="5"/>
      <c r="G100" s="5"/>
      <c r="H100" s="5"/>
      <c r="I100" s="5"/>
    </row>
    <row r="101" spans="1:9" x14ac:dyDescent="0.25">
      <c r="A101" s="4">
        <v>44835</v>
      </c>
      <c r="B101" s="6">
        <v>731047.36</v>
      </c>
      <c r="C101" s="6">
        <v>2132.2199999999998</v>
      </c>
      <c r="D101" s="5">
        <f t="shared" si="25"/>
        <v>3.5588000000000002E-2</v>
      </c>
      <c r="E101" s="5"/>
      <c r="F101" s="5"/>
      <c r="G101" s="5"/>
      <c r="H101" s="5"/>
      <c r="I101" s="5"/>
    </row>
    <row r="102" spans="1:9" x14ac:dyDescent="0.25">
      <c r="A102" s="4">
        <v>44866</v>
      </c>
      <c r="B102" s="6">
        <v>853915.57</v>
      </c>
      <c r="C102" s="6">
        <v>2868.21</v>
      </c>
      <c r="D102" s="5">
        <f t="shared" si="25"/>
        <v>3.9681000000000001E-2</v>
      </c>
      <c r="E102" s="5"/>
      <c r="F102" s="5"/>
      <c r="G102" s="5"/>
      <c r="H102" s="5"/>
      <c r="I102" s="5"/>
    </row>
    <row r="103" spans="1:9" x14ac:dyDescent="0.25">
      <c r="A103" s="4">
        <v>44896</v>
      </c>
      <c r="B103" s="6">
        <v>856998.3</v>
      </c>
      <c r="C103" s="6">
        <v>3082.73</v>
      </c>
      <c r="D103" s="5">
        <f t="shared" si="25"/>
        <v>4.2514999999999997E-2</v>
      </c>
      <c r="E103" s="5"/>
      <c r="F103" s="5"/>
      <c r="G103" s="5"/>
      <c r="H103" s="5"/>
      <c r="I103" s="5"/>
    </row>
    <row r="104" spans="1:9" x14ac:dyDescent="0.25">
      <c r="A104" s="4">
        <v>44927</v>
      </c>
      <c r="B104" s="6">
        <v>859951.39</v>
      </c>
      <c r="C104" s="6">
        <v>2953.09</v>
      </c>
      <c r="D104" s="5">
        <f t="shared" si="25"/>
        <v>4.4919000000000001E-2</v>
      </c>
      <c r="E104" s="5"/>
      <c r="F104" s="5"/>
      <c r="G104" s="5"/>
      <c r="H104" s="5"/>
      <c r="I104" s="5"/>
    </row>
    <row r="105" spans="1:9" x14ac:dyDescent="0.25">
      <c r="A105" s="4">
        <v>44958</v>
      </c>
      <c r="B105" s="6">
        <v>863315.93</v>
      </c>
      <c r="C105" s="6">
        <v>3364.54</v>
      </c>
      <c r="D105" s="5">
        <f t="shared" si="25"/>
        <v>4.6066000000000003E-2</v>
      </c>
      <c r="E105" s="5"/>
      <c r="F105" s="5"/>
      <c r="G105" s="5"/>
      <c r="H105" s="5"/>
      <c r="I105" s="5"/>
    </row>
    <row r="106" spans="1:9" x14ac:dyDescent="0.25">
      <c r="A106" s="4">
        <v>44986</v>
      </c>
      <c r="B106" s="6">
        <v>846691.34</v>
      </c>
      <c r="C106" s="6">
        <v>3375.41</v>
      </c>
      <c r="D106" s="5">
        <f t="shared" si="25"/>
        <v>4.8292000000000002E-2</v>
      </c>
      <c r="E106" s="5"/>
      <c r="F106" s="5"/>
      <c r="G106" s="5"/>
      <c r="H106" s="5"/>
      <c r="I106" s="5"/>
    </row>
    <row r="107" spans="1:9" x14ac:dyDescent="0.25">
      <c r="A107" s="4">
        <v>45017</v>
      </c>
      <c r="B107" s="6">
        <v>840290.16</v>
      </c>
      <c r="C107" s="6">
        <v>3598.82</v>
      </c>
      <c r="D107" s="5">
        <f t="shared" si="25"/>
        <v>5.0471000000000002E-2</v>
      </c>
      <c r="E107" s="5"/>
      <c r="F107" s="5"/>
      <c r="G107" s="5"/>
      <c r="H107" s="5"/>
      <c r="I107" s="5"/>
    </row>
    <row r="108" spans="1:9" x14ac:dyDescent="0.25">
      <c r="A108" s="4">
        <v>45047</v>
      </c>
      <c r="B108" s="6">
        <v>843796.18</v>
      </c>
      <c r="C108" s="6">
        <v>3506.02</v>
      </c>
      <c r="D108" s="5">
        <f t="shared" si="25"/>
        <v>5.0763999999999997E-2</v>
      </c>
      <c r="E108" s="5"/>
      <c r="F108" s="5"/>
      <c r="G108" s="5"/>
      <c r="H108" s="5"/>
      <c r="I108" s="5"/>
    </row>
    <row r="109" spans="1:9" ht="15.75" thickBot="1" x14ac:dyDescent="0.3">
      <c r="A109" s="4">
        <v>45078</v>
      </c>
      <c r="C109" s="10">
        <f>SUM(C97:C108)</f>
        <v>29601.420000000002</v>
      </c>
    </row>
    <row r="110" spans="1:9" ht="15.75" thickTop="1" x14ac:dyDescent="0.25"/>
    <row r="112" spans="1:9" ht="30" x14ac:dyDescent="0.25">
      <c r="A112" s="8" t="s">
        <v>20</v>
      </c>
      <c r="B112" s="1" t="s">
        <v>21</v>
      </c>
      <c r="C112" s="1" t="s">
        <v>22</v>
      </c>
      <c r="D112" s="1" t="s">
        <v>23</v>
      </c>
      <c r="E112" s="1"/>
      <c r="F112" s="1"/>
      <c r="G112" s="1"/>
      <c r="H112" s="1"/>
      <c r="I112" s="1"/>
    </row>
    <row r="113" spans="1:9" x14ac:dyDescent="0.25">
      <c r="A113" s="4">
        <v>44378</v>
      </c>
      <c r="B113" s="6">
        <f>B97+B82+V66+V50+V34</f>
        <v>41756012.219999999</v>
      </c>
      <c r="C113" s="6">
        <f>C97+C82+W66+W50+W34</f>
        <v>52226.22</v>
      </c>
      <c r="D113" s="5">
        <f>(X34+X50+D82+D97)/4</f>
        <v>1.4770937499999999E-2</v>
      </c>
      <c r="E113" s="5"/>
      <c r="F113" s="1"/>
      <c r="G113" s="1"/>
      <c r="H113" s="1"/>
      <c r="I113" s="1"/>
    </row>
    <row r="114" spans="1:9" x14ac:dyDescent="0.25">
      <c r="A114" s="4">
        <v>44439</v>
      </c>
      <c r="B114" s="6">
        <f t="shared" ref="B114:C114" si="26">B98+B83+V67+V51+V35</f>
        <v>149015958.72999999</v>
      </c>
      <c r="C114" s="6">
        <f t="shared" si="26"/>
        <v>153358.25</v>
      </c>
      <c r="D114" s="5">
        <f>(X35+X51+X67+D83+D98)/5</f>
        <v>2.0719499999999998E-2</v>
      </c>
      <c r="E114" s="5"/>
      <c r="F114" s="1"/>
      <c r="G114" s="1"/>
      <c r="H114" s="1"/>
      <c r="I114" s="1"/>
    </row>
    <row r="115" spans="1:9" x14ac:dyDescent="0.25">
      <c r="A115" s="4">
        <v>44440</v>
      </c>
      <c r="B115" s="6">
        <f t="shared" ref="B115:C115" si="27">B99+B84+V68+V52+V36</f>
        <v>145760925.44</v>
      </c>
      <c r="C115" s="6">
        <f t="shared" si="27"/>
        <v>292057.74</v>
      </c>
      <c r="D115" s="5">
        <f t="shared" ref="D115:D124" si="28">(X36+X52+X68+D84+D99)/5</f>
        <v>2.4872960000000003E-2</v>
      </c>
      <c r="E115" s="5"/>
      <c r="F115" s="5"/>
      <c r="G115" s="5"/>
      <c r="H115" s="5"/>
      <c r="I115" s="5"/>
    </row>
    <row r="116" spans="1:9" x14ac:dyDescent="0.25">
      <c r="A116" s="4">
        <v>44470</v>
      </c>
      <c r="B116" s="6">
        <f t="shared" ref="B116:C116" si="29">B100+B85+V69+V53+V37</f>
        <v>153260133.90000001</v>
      </c>
      <c r="C116" s="6">
        <f t="shared" si="29"/>
        <v>389563.36</v>
      </c>
      <c r="D116" s="5">
        <f t="shared" si="28"/>
        <v>2.9369180000000002E-2</v>
      </c>
      <c r="E116" s="5"/>
      <c r="F116" s="5"/>
      <c r="G116" s="5"/>
      <c r="H116" s="5"/>
      <c r="I116" s="5"/>
    </row>
    <row r="117" spans="1:9" x14ac:dyDescent="0.25">
      <c r="A117" s="4">
        <v>44501</v>
      </c>
      <c r="B117" s="6">
        <f t="shared" ref="B117:C117" si="30">B101+B86+V70+V54+V38</f>
        <v>154165326.02000001</v>
      </c>
      <c r="C117" s="6">
        <f t="shared" si="30"/>
        <v>476192.23</v>
      </c>
      <c r="D117" s="5">
        <f t="shared" si="28"/>
        <v>3.6640493333333336E-2</v>
      </c>
      <c r="E117" s="5"/>
      <c r="F117" s="5"/>
      <c r="G117" s="5"/>
      <c r="H117" s="5"/>
      <c r="I117" s="5"/>
    </row>
    <row r="118" spans="1:9" x14ac:dyDescent="0.25">
      <c r="A118" s="4">
        <v>44531</v>
      </c>
      <c r="B118" s="6">
        <f t="shared" ref="B118:C118" si="31">B102+B87+V71+V55+V39</f>
        <v>153686630.00999999</v>
      </c>
      <c r="C118" s="6">
        <f t="shared" si="31"/>
        <v>546303.99</v>
      </c>
      <c r="D118" s="5">
        <f t="shared" si="28"/>
        <v>4.052998666666667E-2</v>
      </c>
      <c r="E118" s="5"/>
      <c r="F118" s="5"/>
      <c r="G118" s="5"/>
      <c r="H118" s="5"/>
      <c r="I118" s="5"/>
    </row>
    <row r="119" spans="1:9" x14ac:dyDescent="0.25">
      <c r="A119" s="4">
        <v>44562</v>
      </c>
      <c r="B119" s="6">
        <f t="shared" ref="B119:C119" si="32">B103+B88+V72+V56+V40</f>
        <v>173367777.22</v>
      </c>
      <c r="C119" s="6">
        <f t="shared" si="32"/>
        <v>634107.21000000008</v>
      </c>
      <c r="D119" s="5">
        <f t="shared" si="28"/>
        <v>4.3142906666666661E-2</v>
      </c>
      <c r="E119" s="5"/>
      <c r="F119" s="5"/>
      <c r="G119" s="5"/>
      <c r="H119" s="5"/>
      <c r="I119" s="5"/>
    </row>
    <row r="120" spans="1:9" x14ac:dyDescent="0.25">
      <c r="A120" s="4">
        <v>44593</v>
      </c>
      <c r="B120" s="6">
        <f t="shared" ref="B120:C120" si="33">B104+B89+V73+V57+V41</f>
        <v>173849272</v>
      </c>
      <c r="C120" s="6">
        <f t="shared" si="33"/>
        <v>624534.78</v>
      </c>
      <c r="D120" s="5">
        <f t="shared" si="28"/>
        <v>4.5489186666666667E-2</v>
      </c>
      <c r="E120" s="5"/>
      <c r="F120" s="5"/>
      <c r="G120" s="5"/>
      <c r="H120" s="5"/>
      <c r="I120" s="5"/>
    </row>
    <row r="121" spans="1:9" x14ac:dyDescent="0.25">
      <c r="A121" s="4">
        <v>44621</v>
      </c>
      <c r="B121" s="6">
        <f t="shared" ref="B121:C121" si="34">B105+B90+V74+V58+V42</f>
        <v>169021888.97</v>
      </c>
      <c r="C121" s="6">
        <f t="shared" si="34"/>
        <v>694616.97</v>
      </c>
      <c r="D121" s="5">
        <f t="shared" si="28"/>
        <v>4.653612E-2</v>
      </c>
      <c r="E121" s="5"/>
      <c r="F121" s="5"/>
      <c r="G121" s="5"/>
      <c r="H121" s="5"/>
      <c r="I121" s="5"/>
    </row>
    <row r="122" spans="1:9" x14ac:dyDescent="0.25">
      <c r="A122" s="4">
        <v>44652</v>
      </c>
      <c r="B122" s="6">
        <f t="shared" ref="B122:C122" si="35">B106+B91+V75+V59+V43</f>
        <v>168631101.22</v>
      </c>
      <c r="C122" s="6">
        <f t="shared" si="35"/>
        <v>684212.25</v>
      </c>
      <c r="D122" s="5">
        <f t="shared" si="28"/>
        <v>4.8529146666666662E-2</v>
      </c>
      <c r="E122" s="5"/>
      <c r="F122" s="5"/>
      <c r="G122" s="5"/>
      <c r="H122" s="5"/>
      <c r="I122" s="5"/>
    </row>
    <row r="123" spans="1:9" x14ac:dyDescent="0.25">
      <c r="A123" s="4">
        <v>44682</v>
      </c>
      <c r="B123" s="6">
        <f t="shared" ref="B123:C123" si="36">B107+B92+V76+V60+V44</f>
        <v>165630368.16999999</v>
      </c>
      <c r="C123" s="6">
        <f t="shared" si="36"/>
        <v>729266.95</v>
      </c>
      <c r="D123" s="5">
        <f t="shared" si="28"/>
        <v>5.0610506666666666E-2</v>
      </c>
      <c r="E123" s="5"/>
      <c r="F123" s="5"/>
      <c r="G123" s="5"/>
      <c r="H123" s="5"/>
      <c r="I123" s="5"/>
    </row>
    <row r="124" spans="1:9" x14ac:dyDescent="0.25">
      <c r="A124" s="4">
        <v>44713</v>
      </c>
      <c r="B124" s="6">
        <f t="shared" ref="B124:C124" si="37">B108+B93+V77+V61+V45</f>
        <v>164332498.51000002</v>
      </c>
      <c r="C124" s="6">
        <f t="shared" si="37"/>
        <v>704130.34000000008</v>
      </c>
      <c r="D124" s="5">
        <f t="shared" si="28"/>
        <v>5.1084160000000003E-2</v>
      </c>
      <c r="E124" s="5"/>
      <c r="F124" s="5"/>
      <c r="G124" s="5"/>
      <c r="H124" s="5"/>
      <c r="I124" s="5"/>
    </row>
    <row r="125" spans="1:9" ht="15.75" thickBot="1" x14ac:dyDescent="0.3">
      <c r="A125" s="4" t="s">
        <v>43</v>
      </c>
      <c r="C125" s="10">
        <f>SUM(C113:C124)</f>
        <v>5980570.29</v>
      </c>
    </row>
    <row r="126" spans="1:9" ht="15.75" thickTop="1" x14ac:dyDescent="0.25">
      <c r="B126" s="9" t="s">
        <v>19</v>
      </c>
      <c r="D126" s="9" t="s">
        <v>19</v>
      </c>
      <c r="E126" s="9"/>
    </row>
    <row r="127" spans="1:9" x14ac:dyDescent="0.25">
      <c r="A127" t="s">
        <v>19</v>
      </c>
      <c r="B127" s="9" t="s">
        <v>19</v>
      </c>
      <c r="C127" t="s">
        <v>19</v>
      </c>
      <c r="D127" s="9" t="s">
        <v>19</v>
      </c>
      <c r="E127" s="9"/>
    </row>
  </sheetData>
  <mergeCells count="3">
    <mergeCell ref="A1:D1"/>
    <mergeCell ref="A2:D2"/>
    <mergeCell ref="A3:D3"/>
  </mergeCells>
  <pageMargins left="0.45" right="0.45" top="0.5" bottom="0.5" header="0.3" footer="0.3"/>
  <pageSetup orientation="landscape" r:id="rId1"/>
  <headerFooter>
    <oddFooter>&amp;C&amp;N</oddFooter>
  </headerFooter>
  <rowBreaks count="2" manualBreakCount="2">
    <brk id="31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2"/>
  <sheetViews>
    <sheetView workbookViewId="0">
      <selection activeCell="B54" sqref="B54"/>
    </sheetView>
  </sheetViews>
  <sheetFormatPr defaultRowHeight="15" outlineLevelRow="1" x14ac:dyDescent="0.25"/>
  <cols>
    <col min="1" max="1" width="10.7109375" bestFit="1" customWidth="1"/>
    <col min="3" max="3" width="10.28515625" customWidth="1"/>
    <col min="4" max="4" width="8.85546875" customWidth="1"/>
  </cols>
  <sheetData>
    <row r="1" spans="1:6" x14ac:dyDescent="0.25">
      <c r="A1" s="21" t="s">
        <v>28</v>
      </c>
      <c r="B1" s="21"/>
      <c r="C1" s="21"/>
      <c r="D1" s="21"/>
      <c r="E1" s="21"/>
      <c r="F1" s="21"/>
    </row>
    <row r="2" spans="1:6" x14ac:dyDescent="0.25">
      <c r="A2" s="21" t="s">
        <v>29</v>
      </c>
      <c r="B2" s="21"/>
      <c r="C2" s="21"/>
      <c r="D2" s="21"/>
      <c r="E2" s="21"/>
      <c r="F2" s="21"/>
    </row>
    <row r="4" spans="1:6" x14ac:dyDescent="0.25">
      <c r="B4" s="11" t="s">
        <v>41</v>
      </c>
      <c r="C4" s="11" t="s">
        <v>33</v>
      </c>
      <c r="D4" s="11" t="s">
        <v>36</v>
      </c>
      <c r="E4" s="11" t="s">
        <v>42</v>
      </c>
      <c r="F4" s="11" t="s">
        <v>30</v>
      </c>
    </row>
    <row r="5" spans="1:6" hidden="1" outlineLevel="1" x14ac:dyDescent="0.25">
      <c r="A5" s="12">
        <v>43008</v>
      </c>
      <c r="B5" s="5">
        <v>1.0149999999999999E-2</v>
      </c>
      <c r="C5" s="5">
        <v>1.264E-2</v>
      </c>
      <c r="D5" s="5">
        <v>0</v>
      </c>
      <c r="E5" s="5">
        <v>0.01</v>
      </c>
      <c r="F5" s="13" t="e">
        <f>(B5+C5+E5+#REF!)/4</f>
        <v>#REF!</v>
      </c>
    </row>
    <row r="6" spans="1:6" hidden="1" outlineLevel="1" x14ac:dyDescent="0.25">
      <c r="A6" s="12">
        <v>43039</v>
      </c>
      <c r="B6" s="5">
        <v>1.0319999999999999E-2</v>
      </c>
      <c r="C6" s="5">
        <v>1.272E-2</v>
      </c>
      <c r="D6" s="5">
        <v>0</v>
      </c>
      <c r="E6" s="5">
        <v>1.048E-2</v>
      </c>
      <c r="F6" s="13" t="e">
        <f>(B6+C6+E6+#REF!)/4</f>
        <v>#REF!</v>
      </c>
    </row>
    <row r="7" spans="1:6" hidden="1" outlineLevel="1" x14ac:dyDescent="0.25">
      <c r="A7" s="12">
        <v>43069</v>
      </c>
      <c r="B7" s="5">
        <v>1.051E-2</v>
      </c>
      <c r="C7" s="5">
        <v>1.2829999999999999E-2</v>
      </c>
      <c r="D7" s="5">
        <v>0</v>
      </c>
      <c r="E7" s="5">
        <v>1.0699999999999999E-2</v>
      </c>
      <c r="F7" s="13" t="e">
        <f>(B7+C7+E7+#REF!)/4</f>
        <v>#REF!</v>
      </c>
    </row>
    <row r="8" spans="1:6" hidden="1" outlineLevel="1" x14ac:dyDescent="0.25">
      <c r="A8" s="12">
        <v>43100</v>
      </c>
      <c r="B8" s="5">
        <v>1.157E-2</v>
      </c>
      <c r="C8" s="5">
        <v>1.392E-2</v>
      </c>
      <c r="D8" s="5">
        <v>0</v>
      </c>
      <c r="E8" s="5">
        <v>1.176E-2</v>
      </c>
      <c r="F8" s="13">
        <f t="shared" ref="F8:F18" si="0">(B8+C8+E8)/3</f>
        <v>1.2416666666666666E-2</v>
      </c>
    </row>
    <row r="9" spans="1:6" hidden="1" outlineLevel="1" x14ac:dyDescent="0.25">
      <c r="A9" s="12">
        <v>43131</v>
      </c>
      <c r="B9" s="5">
        <v>1.299E-2</v>
      </c>
      <c r="C9" s="5">
        <v>1.516E-2</v>
      </c>
      <c r="D9" s="5">
        <v>0</v>
      </c>
      <c r="E9" s="5">
        <v>1.29E-2</v>
      </c>
      <c r="F9" s="13">
        <f t="shared" si="0"/>
        <v>1.3683333333333334E-2</v>
      </c>
    </row>
    <row r="10" spans="1:6" hidden="1" outlineLevel="1" x14ac:dyDescent="0.25">
      <c r="A10" s="12" t="s">
        <v>35</v>
      </c>
      <c r="B10" s="5">
        <v>1.3769999999999999E-2</v>
      </c>
      <c r="C10" s="5">
        <v>1.6140000000000002E-2</v>
      </c>
      <c r="D10" s="5">
        <v>0</v>
      </c>
      <c r="E10" s="5">
        <v>1.3520000000000001E-2</v>
      </c>
      <c r="F10" s="13">
        <f t="shared" si="0"/>
        <v>1.4476666666666665E-2</v>
      </c>
    </row>
    <row r="11" spans="1:6" hidden="1" outlineLevel="1" x14ac:dyDescent="0.25">
      <c r="A11" s="12">
        <v>43190</v>
      </c>
      <c r="B11" s="5">
        <v>1.516E-2</v>
      </c>
      <c r="C11" s="5">
        <v>1.7069999999999998E-2</v>
      </c>
      <c r="D11" s="5">
        <v>0</v>
      </c>
      <c r="E11" s="5">
        <v>1.4999999999999999E-2</v>
      </c>
      <c r="F11" s="13">
        <f t="shared" si="0"/>
        <v>1.5743333333333331E-2</v>
      </c>
    </row>
    <row r="12" spans="1:6" hidden="1" outlineLevel="1" x14ac:dyDescent="0.25">
      <c r="A12" s="12">
        <v>43220</v>
      </c>
      <c r="B12" s="5">
        <v>1.67E-2</v>
      </c>
      <c r="C12" s="5">
        <v>1.9199999999999998E-2</v>
      </c>
      <c r="D12" s="5">
        <v>0</v>
      </c>
      <c r="E12" s="5">
        <v>1.6299999999999999E-2</v>
      </c>
      <c r="F12" s="13">
        <f t="shared" si="0"/>
        <v>1.7399999999999999E-2</v>
      </c>
    </row>
    <row r="13" spans="1:6" hidden="1" outlineLevel="1" x14ac:dyDescent="0.25">
      <c r="A13" s="12">
        <v>43251</v>
      </c>
      <c r="B13" s="5">
        <v>1.7160000000000002E-2</v>
      </c>
      <c r="C13" s="5">
        <v>2.0199999999999999E-2</v>
      </c>
      <c r="D13" s="5">
        <v>0</v>
      </c>
      <c r="E13" s="5">
        <v>1.7260000000000001E-2</v>
      </c>
      <c r="F13" s="13">
        <f t="shared" si="0"/>
        <v>1.8206666666666666E-2</v>
      </c>
    </row>
    <row r="14" spans="1:6" hidden="1" outlineLevel="1" x14ac:dyDescent="0.25">
      <c r="A14" s="12">
        <v>43281</v>
      </c>
      <c r="B14" s="5">
        <v>1.797E-2</v>
      </c>
      <c r="C14" s="5">
        <v>1.9259999999999999E-2</v>
      </c>
      <c r="D14" s="5">
        <v>0</v>
      </c>
      <c r="E14" s="5">
        <v>1.83E-2</v>
      </c>
      <c r="F14" s="13">
        <f t="shared" si="0"/>
        <v>1.8509999999999999E-2</v>
      </c>
    </row>
    <row r="15" spans="1:6" hidden="1" outlineLevel="1" x14ac:dyDescent="0.25">
      <c r="A15" s="12">
        <v>43312</v>
      </c>
      <c r="B15" s="5">
        <v>1.89E-2</v>
      </c>
      <c r="C15" s="5">
        <v>2.164E-2</v>
      </c>
      <c r="D15" s="5">
        <v>0</v>
      </c>
      <c r="E15" s="5">
        <v>1.8970000000000001E-2</v>
      </c>
      <c r="F15" s="13">
        <f t="shared" si="0"/>
        <v>1.9836666666666666E-2</v>
      </c>
    </row>
    <row r="16" spans="1:6" hidden="1" outlineLevel="1" x14ac:dyDescent="0.25">
      <c r="A16" s="12">
        <v>43343</v>
      </c>
      <c r="B16" s="5">
        <v>1.9210000000000001E-2</v>
      </c>
      <c r="C16" s="5">
        <v>2.181E-2</v>
      </c>
      <c r="D16" s="5">
        <v>0</v>
      </c>
      <c r="E16" s="5">
        <v>1.9230000000000001E-2</v>
      </c>
      <c r="F16" s="13">
        <f t="shared" si="0"/>
        <v>2.0083333333333332E-2</v>
      </c>
    </row>
    <row r="17" spans="1:6" hidden="1" outlineLevel="1" x14ac:dyDescent="0.25">
      <c r="A17" s="12">
        <v>43373</v>
      </c>
      <c r="B17" s="5">
        <v>1.9949999999999999E-2</v>
      </c>
      <c r="C17" s="5">
        <v>2.2089999999999999E-2</v>
      </c>
      <c r="D17" s="5">
        <v>0</v>
      </c>
      <c r="E17" s="5">
        <v>0.02</v>
      </c>
      <c r="F17" s="13">
        <f t="shared" si="0"/>
        <v>2.068E-2</v>
      </c>
    </row>
    <row r="18" spans="1:6" hidden="1" outlineLevel="1" x14ac:dyDescent="0.25">
      <c r="A18" s="12">
        <v>43404</v>
      </c>
      <c r="B18" s="5">
        <v>2.1399999999999999E-2</v>
      </c>
      <c r="C18" s="5">
        <v>2.3300000000000001E-2</v>
      </c>
      <c r="D18" s="5">
        <v>2.1700000000000001E-2</v>
      </c>
      <c r="E18" s="5">
        <v>2.162E-2</v>
      </c>
      <c r="F18" s="13">
        <f t="shared" si="0"/>
        <v>2.2106666666666667E-2</v>
      </c>
    </row>
    <row r="19" spans="1:6" hidden="1" outlineLevel="1" x14ac:dyDescent="0.25">
      <c r="A19" s="12">
        <v>43434</v>
      </c>
      <c r="B19" s="5">
        <v>2.2030000000000001E-2</v>
      </c>
      <c r="C19" s="5">
        <v>2.3939999999999999E-2</v>
      </c>
      <c r="D19" s="5">
        <v>2.1999999999999999E-2</v>
      </c>
      <c r="E19" s="5">
        <v>2.2179999999999998E-2</v>
      </c>
      <c r="F19" s="13">
        <f>(B19+C19+D19+E19)/4</f>
        <v>2.2537500000000002E-2</v>
      </c>
    </row>
    <row r="20" spans="1:6" hidden="1" outlineLevel="1" x14ac:dyDescent="0.25">
      <c r="A20" s="12">
        <v>43465</v>
      </c>
      <c r="B20" s="5">
        <v>2.2870000000000001E-2</v>
      </c>
      <c r="C20" s="5">
        <v>2.4930000000000001E-2</v>
      </c>
      <c r="D20" s="5">
        <v>2.2800000000000001E-2</v>
      </c>
      <c r="E20" s="5">
        <v>2.307E-2</v>
      </c>
      <c r="F20" s="13">
        <f t="shared" ref="F20:F62" si="1">(B20+C20+D20+E20)/4</f>
        <v>2.3417500000000001E-2</v>
      </c>
    </row>
    <row r="21" spans="1:6" hidden="1" outlineLevel="1" x14ac:dyDescent="0.25">
      <c r="A21" s="12">
        <v>43496</v>
      </c>
      <c r="B21" s="5">
        <v>2.3890000000000002E-2</v>
      </c>
      <c r="C21" s="5">
        <v>2.6069999999999999E-2</v>
      </c>
      <c r="D21" s="5">
        <v>2.41E-2</v>
      </c>
      <c r="E21" s="5">
        <v>2.3939999999999999E-2</v>
      </c>
      <c r="F21" s="13">
        <f t="shared" si="1"/>
        <v>2.4500000000000001E-2</v>
      </c>
    </row>
    <row r="22" spans="1:6" hidden="1" outlineLevel="1" x14ac:dyDescent="0.25">
      <c r="A22" s="12" t="s">
        <v>40</v>
      </c>
      <c r="B22" s="5">
        <v>2.3970000000000002E-2</v>
      </c>
      <c r="C22" s="5">
        <v>2.5919999999999999E-2</v>
      </c>
      <c r="D22" s="5">
        <v>2.3900000000000001E-2</v>
      </c>
      <c r="E22" s="5">
        <v>2.4E-2</v>
      </c>
      <c r="F22" s="13">
        <f t="shared" si="1"/>
        <v>2.4447500000000004E-2</v>
      </c>
    </row>
    <row r="23" spans="1:6" hidden="1" outlineLevel="1" x14ac:dyDescent="0.25">
      <c r="A23" s="12">
        <v>43555</v>
      </c>
      <c r="B23" s="5">
        <v>2.4160000000000001E-2</v>
      </c>
      <c r="C23" s="5">
        <v>2.5909999999999999E-2</v>
      </c>
      <c r="D23" s="5">
        <v>2.41E-2</v>
      </c>
      <c r="E23" s="5">
        <v>2.4109999999999999E-2</v>
      </c>
      <c r="F23" s="13">
        <f t="shared" si="1"/>
        <v>2.4570000000000002E-2</v>
      </c>
    </row>
    <row r="24" spans="1:6" hidden="1" outlineLevel="1" x14ac:dyDescent="0.25">
      <c r="A24" s="12">
        <v>43585</v>
      </c>
      <c r="B24" s="5">
        <v>2.4340000000000001E-2</v>
      </c>
      <c r="C24" s="5">
        <v>2.5839999999999998E-2</v>
      </c>
      <c r="D24" s="5">
        <v>2.4199999999999999E-2</v>
      </c>
      <c r="E24" s="5">
        <v>2.4240000000000001E-2</v>
      </c>
      <c r="F24" s="13">
        <f t="shared" si="1"/>
        <v>2.4655E-2</v>
      </c>
    </row>
    <row r="25" spans="1:6" hidden="1" outlineLevel="1" x14ac:dyDescent="0.25">
      <c r="A25" s="12">
        <v>43616</v>
      </c>
      <c r="B25" s="5">
        <v>2.401E-2</v>
      </c>
      <c r="C25" s="5">
        <v>2.547E-2</v>
      </c>
      <c r="D25" s="5">
        <v>2.35E-2</v>
      </c>
      <c r="E25" s="5">
        <v>2.4049999999999998E-2</v>
      </c>
      <c r="F25" s="13">
        <f t="shared" si="1"/>
        <v>2.4257499999999998E-2</v>
      </c>
    </row>
    <row r="26" spans="1:6" hidden="1" outlineLevel="1" x14ac:dyDescent="0.25">
      <c r="A26" s="12">
        <v>43646</v>
      </c>
      <c r="B26" s="5">
        <v>2.3810000000000001E-2</v>
      </c>
      <c r="C26" s="5">
        <v>2.5229999999999999E-2</v>
      </c>
      <c r="D26" s="5">
        <v>2.3800000000000002E-2</v>
      </c>
      <c r="E26" s="5">
        <v>2.3789999999999999E-2</v>
      </c>
      <c r="F26" s="13">
        <f t="shared" si="1"/>
        <v>2.4157499999999998E-2</v>
      </c>
    </row>
    <row r="27" spans="1:6" hidden="1" outlineLevel="1" x14ac:dyDescent="0.25">
      <c r="A27" s="12">
        <v>43677</v>
      </c>
      <c r="B27" s="5">
        <v>2.3879999999999998E-2</v>
      </c>
      <c r="C27" s="5">
        <v>2.5000000000000001E-2</v>
      </c>
      <c r="D27" s="5">
        <v>2.3699999999999999E-2</v>
      </c>
      <c r="E27" s="5">
        <v>2.3879999999999998E-2</v>
      </c>
      <c r="F27" s="13">
        <f t="shared" si="1"/>
        <v>2.4115000000000001E-2</v>
      </c>
    </row>
    <row r="28" spans="1:6" hidden="1" outlineLevel="1" x14ac:dyDescent="0.25">
      <c r="A28" s="12">
        <v>43708</v>
      </c>
      <c r="B28" s="5">
        <v>2.172E-2</v>
      </c>
      <c r="C28" s="5">
        <v>2.3470000000000001E-2</v>
      </c>
      <c r="D28" s="5">
        <v>2.1600000000000001E-2</v>
      </c>
      <c r="E28" s="5">
        <v>2.1260000000000001E-2</v>
      </c>
      <c r="F28" s="13">
        <f t="shared" si="1"/>
        <v>2.2012500000000001E-2</v>
      </c>
    </row>
    <row r="29" spans="1:6" hidden="1" outlineLevel="1" x14ac:dyDescent="0.25">
      <c r="A29" s="12">
        <v>43738</v>
      </c>
      <c r="B29" s="5">
        <v>2.1640000000000003E-2</v>
      </c>
      <c r="C29" s="5">
        <v>2.2749999999999999E-2</v>
      </c>
      <c r="D29" s="5">
        <v>2.1000000000000001E-2</v>
      </c>
      <c r="E29" s="5">
        <v>2.1070000000000002E-2</v>
      </c>
      <c r="F29" s="13">
        <f t="shared" si="1"/>
        <v>2.1615000000000002E-2</v>
      </c>
    </row>
    <row r="30" spans="1:6" hidden="1" outlineLevel="1" x14ac:dyDescent="0.25">
      <c r="A30" s="12">
        <v>43769</v>
      </c>
      <c r="B30" s="5">
        <v>1.9119999999999998E-2</v>
      </c>
      <c r="C30" s="5">
        <v>2.07E-2</v>
      </c>
      <c r="D30" s="5">
        <v>1.9E-2</v>
      </c>
      <c r="E30" s="5">
        <v>1.8509999999999999E-2</v>
      </c>
      <c r="F30" s="13">
        <f t="shared" si="1"/>
        <v>1.9332499999999999E-2</v>
      </c>
    </row>
    <row r="31" spans="1:6" hidden="1" outlineLevel="1" x14ac:dyDescent="0.25">
      <c r="A31" s="12">
        <v>43799</v>
      </c>
      <c r="B31" s="5">
        <v>1.677E-2</v>
      </c>
      <c r="C31" s="5">
        <v>1.8669999999999999E-2</v>
      </c>
      <c r="D31" s="5">
        <v>1.7100000000000001E-2</v>
      </c>
      <c r="E31" s="5">
        <v>1.618E-2</v>
      </c>
      <c r="F31" s="13">
        <f t="shared" si="1"/>
        <v>1.7180000000000001E-2</v>
      </c>
    </row>
    <row r="32" spans="1:6" hidden="1" outlineLevel="1" x14ac:dyDescent="0.25">
      <c r="A32" s="12">
        <v>43830</v>
      </c>
      <c r="B32" s="5">
        <v>1.6230000000000001E-2</v>
      </c>
      <c r="C32" s="5">
        <v>1.8319999999999999E-2</v>
      </c>
      <c r="D32" s="5">
        <v>1.6200000000000003E-2</v>
      </c>
      <c r="E32" s="5">
        <v>1.5640000000000001E-2</v>
      </c>
      <c r="F32" s="13">
        <f t="shared" si="1"/>
        <v>1.6597500000000001E-2</v>
      </c>
    </row>
    <row r="33" spans="1:6" hidden="1" outlineLevel="1" x14ac:dyDescent="0.25">
      <c r="A33" s="12">
        <v>43861</v>
      </c>
      <c r="B33" s="5">
        <v>1.593E-2</v>
      </c>
      <c r="C33" s="5">
        <v>1.8009999999999998E-2</v>
      </c>
      <c r="D33" s="5">
        <v>1.5800000000000002E-2</v>
      </c>
      <c r="E33" s="5">
        <v>1.5509999999999999E-2</v>
      </c>
      <c r="F33" s="13">
        <f t="shared" si="1"/>
        <v>1.6312500000000001E-2</v>
      </c>
    </row>
    <row r="34" spans="1:6" hidden="1" outlineLevel="1" x14ac:dyDescent="0.25">
      <c r="A34" s="12">
        <v>43889</v>
      </c>
      <c r="B34" s="5">
        <v>1.5910000000000001E-2</v>
      </c>
      <c r="C34" s="5">
        <v>1.7639999999999999E-2</v>
      </c>
      <c r="D34" s="5">
        <v>1.5700000000000002E-2</v>
      </c>
      <c r="E34" s="5">
        <v>1.5640000000000001E-2</v>
      </c>
      <c r="F34" s="13">
        <f t="shared" si="1"/>
        <v>1.6222500000000001E-2</v>
      </c>
    </row>
    <row r="35" spans="1:6" hidden="1" outlineLevel="1" x14ac:dyDescent="0.25">
      <c r="A35" s="12">
        <v>43921</v>
      </c>
      <c r="B35" s="5">
        <v>1.0029999999999999E-2</v>
      </c>
      <c r="C35" s="5">
        <v>1.3349999999999999E-2</v>
      </c>
      <c r="D35" s="5">
        <v>1.11E-2</v>
      </c>
      <c r="E35" s="5">
        <v>9.5700000000000004E-3</v>
      </c>
      <c r="F35" s="13">
        <f t="shared" si="1"/>
        <v>1.10125E-2</v>
      </c>
    </row>
    <row r="36" spans="1:6" hidden="1" outlineLevel="1" x14ac:dyDescent="0.25">
      <c r="A36" s="12">
        <v>43951</v>
      </c>
      <c r="B36" s="5">
        <v>4.5500000000000002E-3</v>
      </c>
      <c r="C36" s="5">
        <v>9.4999999999999998E-3</v>
      </c>
      <c r="D36" s="5">
        <v>5.5999999999999999E-3</v>
      </c>
      <c r="E36" s="5">
        <v>4.45E-3</v>
      </c>
      <c r="F36" s="13">
        <f t="shared" si="1"/>
        <v>6.025E-3</v>
      </c>
    </row>
    <row r="37" spans="1:6" hidden="1" outlineLevel="1" x14ac:dyDescent="0.25">
      <c r="A37" s="12">
        <v>43982</v>
      </c>
      <c r="B37" s="5">
        <v>2.6900000000000001E-3</v>
      </c>
      <c r="C37" s="5">
        <v>7.5300000000000002E-3</v>
      </c>
      <c r="D37" s="5">
        <v>3.0999999999999999E-3</v>
      </c>
      <c r="E37" s="5">
        <v>2.4399999999999999E-3</v>
      </c>
      <c r="F37" s="13">
        <f t="shared" si="1"/>
        <v>3.9399999999999999E-3</v>
      </c>
    </row>
    <row r="38" spans="1:6" hidden="1" outlineLevel="1" x14ac:dyDescent="0.25">
      <c r="A38" s="12">
        <v>44012</v>
      </c>
      <c r="B38" s="5">
        <v>2.1700000000000001E-3</v>
      </c>
      <c r="C38" s="5">
        <v>4.4999999999999997E-3</v>
      </c>
      <c r="D38" s="5">
        <v>1.9E-3</v>
      </c>
      <c r="E38" s="5">
        <v>1.97E-3</v>
      </c>
      <c r="F38" s="13">
        <f t="shared" si="1"/>
        <v>2.6349999999999998E-3</v>
      </c>
    </row>
    <row r="39" spans="1:6" collapsed="1" x14ac:dyDescent="0.25">
      <c r="A39" s="12">
        <v>44043</v>
      </c>
      <c r="B39" s="5">
        <v>2.0799999999999998E-3</v>
      </c>
      <c r="C39" s="5">
        <v>4.1799999999999997E-3</v>
      </c>
      <c r="D39" s="5">
        <v>1.5E-3</v>
      </c>
      <c r="E39" s="5">
        <v>2E-3</v>
      </c>
      <c r="F39" s="13">
        <f t="shared" si="1"/>
        <v>2.4399999999999999E-3</v>
      </c>
    </row>
    <row r="40" spans="1:6" x14ac:dyDescent="0.25">
      <c r="A40" s="12">
        <v>44074</v>
      </c>
      <c r="B40" s="5">
        <v>1.7700000000000001E-3</v>
      </c>
      <c r="C40" s="5">
        <v>3.3999999999999998E-3</v>
      </c>
      <c r="D40" s="5">
        <v>1.1999999999999999E-3</v>
      </c>
      <c r="E40" s="5">
        <v>1.65E-3</v>
      </c>
      <c r="F40" s="13">
        <f t="shared" si="1"/>
        <v>2.0049999999999998E-3</v>
      </c>
    </row>
    <row r="41" spans="1:6" x14ac:dyDescent="0.25">
      <c r="A41" s="12">
        <v>44104</v>
      </c>
      <c r="B41" s="5">
        <v>1.47E-3</v>
      </c>
      <c r="C41" s="5">
        <v>2.4299999999999999E-3</v>
      </c>
      <c r="D41" s="5">
        <v>8.9999999999999998E-4</v>
      </c>
      <c r="E41" s="5">
        <v>1.34E-3</v>
      </c>
      <c r="F41" s="13">
        <f t="shared" si="1"/>
        <v>1.5349999999999999E-3</v>
      </c>
    </row>
    <row r="42" spans="1:6" x14ac:dyDescent="0.25">
      <c r="A42" s="12">
        <v>44135</v>
      </c>
      <c r="B42" s="5">
        <v>1.4E-3</v>
      </c>
      <c r="C42" s="5">
        <v>2.3500000000000001E-3</v>
      </c>
      <c r="D42" s="5">
        <v>8.0000000000000004E-4</v>
      </c>
      <c r="E42" s="5">
        <v>1.24E-3</v>
      </c>
      <c r="F42" s="13">
        <f t="shared" si="1"/>
        <v>1.4475E-3</v>
      </c>
    </row>
    <row r="43" spans="1:6" x14ac:dyDescent="0.25">
      <c r="A43" s="12">
        <v>44165</v>
      </c>
      <c r="B43" s="5">
        <v>1.23E-3</v>
      </c>
      <c r="C43" s="5">
        <v>1.6299999999999999E-3</v>
      </c>
      <c r="D43" s="5">
        <v>8.0000000000000004E-4</v>
      </c>
      <c r="E43" s="5">
        <v>9.3999999999999997E-4</v>
      </c>
      <c r="F43" s="13">
        <f t="shared" si="1"/>
        <v>1.15E-3</v>
      </c>
    </row>
    <row r="44" spans="1:6" x14ac:dyDescent="0.25">
      <c r="A44" s="12">
        <v>44196</v>
      </c>
      <c r="B44" s="5">
        <v>9.1E-4</v>
      </c>
      <c r="C44" s="5">
        <v>1.4300000000000001E-3</v>
      </c>
      <c r="D44" s="5">
        <v>6.9999999999999999E-4</v>
      </c>
      <c r="E44" s="5">
        <v>6.8000000000000005E-4</v>
      </c>
      <c r="F44" s="13">
        <f t="shared" si="1"/>
        <v>9.3000000000000005E-4</v>
      </c>
    </row>
    <row r="45" spans="1:6" x14ac:dyDescent="0.25">
      <c r="A45" s="12">
        <v>44227</v>
      </c>
      <c r="B45" s="5">
        <v>7.9000000000000001E-4</v>
      </c>
      <c r="C45" s="5">
        <v>1.1900000000000001E-3</v>
      </c>
      <c r="D45" s="5">
        <v>5.0000000000000001E-4</v>
      </c>
      <c r="E45" s="5">
        <v>5.8E-4</v>
      </c>
      <c r="F45" s="13">
        <f t="shared" si="1"/>
        <v>7.6500000000000005E-4</v>
      </c>
    </row>
    <row r="46" spans="1:6" x14ac:dyDescent="0.25">
      <c r="A46" s="12">
        <v>44255</v>
      </c>
      <c r="B46" s="5">
        <v>4.2999999999999999E-4</v>
      </c>
      <c r="C46" s="5">
        <v>9.7000000000000005E-4</v>
      </c>
      <c r="D46" s="5">
        <v>2.9999999999999997E-4</v>
      </c>
      <c r="E46" s="5">
        <v>3.3E-4</v>
      </c>
      <c r="F46" s="13">
        <f t="shared" si="1"/>
        <v>5.0749999999999992E-4</v>
      </c>
    </row>
    <row r="47" spans="1:6" x14ac:dyDescent="0.25">
      <c r="A47" s="12">
        <v>44286</v>
      </c>
      <c r="B47" s="5">
        <v>1.9000000000000001E-4</v>
      </c>
      <c r="C47" s="5">
        <v>9.2000000000000003E-4</v>
      </c>
      <c r="D47" s="5">
        <v>1E-4</v>
      </c>
      <c r="E47" s="5">
        <v>2.2000000000000001E-4</v>
      </c>
      <c r="F47" s="13">
        <f t="shared" si="1"/>
        <v>3.5750000000000002E-4</v>
      </c>
    </row>
    <row r="48" spans="1:6" x14ac:dyDescent="0.25">
      <c r="A48" s="12">
        <v>44316</v>
      </c>
      <c r="B48" s="5">
        <v>1E-4</v>
      </c>
      <c r="C48" s="5">
        <v>8.0000000000000004E-4</v>
      </c>
      <c r="D48" s="5">
        <v>1E-4</v>
      </c>
      <c r="E48" s="5">
        <v>1.1E-4</v>
      </c>
      <c r="F48" s="13">
        <f t="shared" si="1"/>
        <v>2.7750000000000002E-4</v>
      </c>
    </row>
    <row r="49" spans="1:6" x14ac:dyDescent="0.25">
      <c r="A49" s="12">
        <v>44347</v>
      </c>
      <c r="B49" s="5">
        <v>1E-4</v>
      </c>
      <c r="C49" s="5">
        <v>7.7999999999999999E-4</v>
      </c>
      <c r="D49" s="5">
        <v>1E-4</v>
      </c>
      <c r="E49" s="5">
        <v>1E-4</v>
      </c>
      <c r="F49" s="13">
        <f t="shared" si="1"/>
        <v>2.7E-4</v>
      </c>
    </row>
    <row r="50" spans="1:6" x14ac:dyDescent="0.25">
      <c r="A50" s="12">
        <v>44377</v>
      </c>
      <c r="B50" s="5">
        <v>1E-4</v>
      </c>
      <c r="C50" s="5">
        <v>7.1000000000000002E-4</v>
      </c>
      <c r="D50" s="5">
        <v>1E-4</v>
      </c>
      <c r="E50" s="5">
        <v>1E-4</v>
      </c>
      <c r="F50" s="13">
        <f t="shared" si="1"/>
        <v>2.5250000000000001E-4</v>
      </c>
    </row>
    <row r="51" spans="1:6" x14ac:dyDescent="0.25">
      <c r="A51" s="12">
        <v>44408</v>
      </c>
      <c r="B51" s="5">
        <v>2.0000000000000001E-4</v>
      </c>
      <c r="C51" s="5">
        <v>6.6E-4</v>
      </c>
      <c r="D51" s="5">
        <v>1E-4</v>
      </c>
      <c r="E51" s="5">
        <v>1E-4</v>
      </c>
      <c r="F51" s="13">
        <f t="shared" si="1"/>
        <v>2.6499999999999999E-4</v>
      </c>
    </row>
    <row r="52" spans="1:6" x14ac:dyDescent="0.25">
      <c r="A52" s="12">
        <v>44439</v>
      </c>
      <c r="B52" s="5">
        <v>2.2000000000000001E-4</v>
      </c>
      <c r="C52" s="5">
        <v>6.2E-4</v>
      </c>
      <c r="D52" s="5">
        <v>1E-4</v>
      </c>
      <c r="E52" s="5">
        <v>1E-4</v>
      </c>
      <c r="F52" s="13">
        <f t="shared" si="1"/>
        <v>2.6000000000000003E-4</v>
      </c>
    </row>
    <row r="53" spans="1:6" x14ac:dyDescent="0.25">
      <c r="A53" s="12">
        <v>44469</v>
      </c>
      <c r="B53" s="5">
        <v>2.7900000000000001E-4</v>
      </c>
      <c r="C53" s="5">
        <v>6.3000000000000003E-4</v>
      </c>
      <c r="D53" s="5">
        <v>1E-4</v>
      </c>
      <c r="E53" s="5">
        <v>1E-4</v>
      </c>
      <c r="F53" s="13">
        <f t="shared" si="1"/>
        <v>2.7725000000000004E-4</v>
      </c>
    </row>
    <row r="54" spans="1:6" x14ac:dyDescent="0.25">
      <c r="A54" s="12">
        <v>44500</v>
      </c>
      <c r="B54" s="5">
        <v>3.5E-4</v>
      </c>
      <c r="C54" s="5">
        <v>6.2E-4</v>
      </c>
      <c r="D54" s="5">
        <v>1E-4</v>
      </c>
      <c r="E54" s="5">
        <v>1E-4</v>
      </c>
      <c r="F54" s="13">
        <f t="shared" si="1"/>
        <v>2.9250000000000001E-4</v>
      </c>
    </row>
    <row r="55" spans="1:6" x14ac:dyDescent="0.25">
      <c r="A55" s="12">
        <v>44530</v>
      </c>
      <c r="B55" s="5">
        <v>3.8000000000000002E-4</v>
      </c>
      <c r="C55" s="5">
        <v>6.6E-4</v>
      </c>
      <c r="D55" s="5">
        <v>1E-4</v>
      </c>
      <c r="E55" s="5">
        <v>1E-4</v>
      </c>
      <c r="F55" s="13">
        <f t="shared" si="1"/>
        <v>3.1000000000000005E-4</v>
      </c>
    </row>
    <row r="56" spans="1:6" x14ac:dyDescent="0.25">
      <c r="A56" s="12">
        <v>44561</v>
      </c>
      <c r="B56" s="5">
        <v>3.8000000000000002E-4</v>
      </c>
      <c r="C56" s="5">
        <v>8.9999999999999998E-4</v>
      </c>
      <c r="D56" s="5">
        <v>1E-4</v>
      </c>
      <c r="E56" s="5">
        <v>1E-4</v>
      </c>
      <c r="F56" s="13">
        <f t="shared" si="1"/>
        <v>3.6999999999999999E-4</v>
      </c>
    </row>
    <row r="57" spans="1:6" x14ac:dyDescent="0.25">
      <c r="A57" s="12">
        <v>44592</v>
      </c>
      <c r="B57" s="5">
        <v>3.8000000000000002E-4</v>
      </c>
      <c r="C57" s="5">
        <v>9.7999999999999997E-4</v>
      </c>
      <c r="D57" s="5">
        <v>1E-4</v>
      </c>
      <c r="E57" s="5">
        <v>1E-4</v>
      </c>
      <c r="F57" s="13">
        <f t="shared" si="1"/>
        <v>3.9000000000000005E-4</v>
      </c>
    </row>
    <row r="58" spans="1:6" x14ac:dyDescent="0.25">
      <c r="A58" s="12">
        <v>44620</v>
      </c>
      <c r="B58" s="5">
        <v>6.3199999999999997E-4</v>
      </c>
      <c r="C58" s="5">
        <v>1.14E-3</v>
      </c>
      <c r="D58" s="5">
        <v>2.0000000000000001E-4</v>
      </c>
      <c r="E58" s="5">
        <v>1E-4</v>
      </c>
      <c r="F58" s="13">
        <f t="shared" si="1"/>
        <v>5.1799999999999991E-4</v>
      </c>
    </row>
    <row r="59" spans="1:6" x14ac:dyDescent="0.25">
      <c r="A59" s="12">
        <v>44651</v>
      </c>
      <c r="B59" s="5">
        <v>1.5399999999999999E-3</v>
      </c>
      <c r="C59" s="5">
        <v>2.7200000000000002E-3</v>
      </c>
      <c r="D59" s="5">
        <v>1.1000000000000001E-3</v>
      </c>
      <c r="E59" s="5">
        <v>1.07E-4</v>
      </c>
      <c r="F59" s="13">
        <f t="shared" si="1"/>
        <v>1.3667500000000001E-3</v>
      </c>
    </row>
    <row r="60" spans="1:6" x14ac:dyDescent="0.25">
      <c r="A60" s="12">
        <v>44681</v>
      </c>
      <c r="B60" s="5">
        <v>3.0400000000000002E-3</v>
      </c>
      <c r="C60" s="5">
        <v>4.4400000000000004E-3</v>
      </c>
      <c r="D60" s="5">
        <v>2.5000000000000001E-3</v>
      </c>
      <c r="E60" s="5">
        <v>3.2299999999999998E-3</v>
      </c>
      <c r="F60" s="13">
        <f t="shared" si="1"/>
        <v>3.3025000000000003E-3</v>
      </c>
    </row>
    <row r="61" spans="1:6" x14ac:dyDescent="0.25">
      <c r="A61" s="12">
        <v>44712</v>
      </c>
      <c r="B61" s="5">
        <v>6.2300000000000003E-3</v>
      </c>
      <c r="C61" s="5">
        <v>8.1300000000000001E-3</v>
      </c>
      <c r="D61" s="5">
        <v>5.7999999999999996E-3</v>
      </c>
      <c r="E61" s="5">
        <v>6.4599999999999996E-3</v>
      </c>
      <c r="F61" s="13">
        <f t="shared" si="1"/>
        <v>6.6550000000000003E-3</v>
      </c>
    </row>
    <row r="62" spans="1:6" x14ac:dyDescent="0.25">
      <c r="A62" s="12">
        <v>44742</v>
      </c>
      <c r="B62" s="5">
        <v>1.001E-2</v>
      </c>
      <c r="C62" s="5">
        <v>1.2030000000000001E-2</v>
      </c>
      <c r="D62" s="5">
        <v>9.7999999999999997E-3</v>
      </c>
      <c r="E62" s="5">
        <v>9.8499999999999994E-3</v>
      </c>
      <c r="F62" s="13">
        <f t="shared" si="1"/>
        <v>1.0422499999999999E-2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6" ma:contentTypeDescription="Create a new document." ma:contentTypeScope="" ma:versionID="01cf3887de5bc09416c34f917694fe85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c711bbd5b2eab0761b47e02aa2be8707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E30B9A-9226-4890-84A0-B9B45A0F5E94}">
  <ds:schemaRefs>
    <ds:schemaRef ds:uri="aea6dde8-b92e-45bd-bbc7-1369b6f59449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9a22b25-a74b-4699-99df-4f8b8fa0ca59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71CA9A-7345-4303-A4D1-3D4F504C61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44C147-F8D1-4A87-9EAF-5C11291FF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Investment &amp; Int Balances</vt:lpstr>
      <vt:lpstr>Interest Rate Comp</vt:lpstr>
      <vt:lpstr>Graph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2023-10-24T13:10:30Z</cp:lastPrinted>
  <dcterms:created xsi:type="dcterms:W3CDTF">2017-01-21T22:55:51Z</dcterms:created>
  <dcterms:modified xsi:type="dcterms:W3CDTF">2023-10-30T15:29:13Z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