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Z:\Web\Edlio Website Documents\Business\Financial Transparency\Check Register\"/>
    </mc:Choice>
  </mc:AlternateContent>
  <xr:revisionPtr revIDLastSave="0" documentId="8_{AEA1CFEA-DED1-474E-8F30-40B0E3212A6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YTD Check Register 2020-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278" i="1" l="1"/>
  <c r="F5865" i="1" l="1"/>
  <c r="F5261" i="1"/>
  <c r="F4314" i="1"/>
  <c r="F3960" i="1" l="1"/>
  <c r="E3630" i="1" l="1"/>
  <c r="E3627" i="1"/>
  <c r="E3619" i="1"/>
  <c r="E3618" i="1"/>
  <c r="E3603" i="1"/>
  <c r="E3600" i="1"/>
  <c r="E3597" i="1"/>
  <c r="E3593" i="1"/>
  <c r="E3582" i="1"/>
  <c r="E3580" i="1"/>
  <c r="E3560" i="1"/>
  <c r="E3529" i="1"/>
  <c r="E3512" i="1"/>
  <c r="E3509" i="1"/>
  <c r="E3507" i="1"/>
  <c r="E3506" i="1"/>
  <c r="E3497" i="1"/>
  <c r="E3491" i="1"/>
  <c r="E3488" i="1"/>
  <c r="E3476" i="1"/>
  <c r="E3475" i="1"/>
  <c r="E3457" i="1"/>
  <c r="E3456" i="1"/>
  <c r="E3441" i="1"/>
  <c r="E3428" i="1"/>
  <c r="E3421" i="1"/>
  <c r="E3403" i="1"/>
  <c r="E3398" i="1"/>
  <c r="E3367" i="1"/>
  <c r="E3346" i="1"/>
  <c r="E3344" i="1"/>
  <c r="E3343" i="1"/>
  <c r="E3338" i="1"/>
  <c r="E3330" i="1"/>
  <c r="E3326" i="1"/>
  <c r="E3317" i="1"/>
  <c r="E3296" i="1"/>
  <c r="E3295" i="1"/>
  <c r="E3277" i="1"/>
  <c r="E3272" i="1"/>
  <c r="E3265" i="1"/>
  <c r="E3260" i="1"/>
  <c r="E3240" i="1"/>
  <c r="E3231" i="1"/>
  <c r="E3199" i="1"/>
  <c r="E3198" i="1"/>
  <c r="E3194" i="1"/>
  <c r="E3188" i="1"/>
  <c r="F3633" i="1" l="1"/>
  <c r="E3152" i="1"/>
  <c r="E3151" i="1"/>
  <c r="E3133" i="1"/>
  <c r="E3121" i="1"/>
  <c r="E3108" i="1"/>
  <c r="E3104" i="1"/>
  <c r="A3104" i="1"/>
  <c r="E3087" i="1"/>
  <c r="E3078" i="1"/>
  <c r="E3069" i="1"/>
  <c r="E3057" i="1"/>
  <c r="E3045" i="1"/>
  <c r="E3042" i="1"/>
  <c r="E3041" i="1"/>
  <c r="E3035" i="1"/>
  <c r="E3033" i="1"/>
  <c r="E3032" i="1"/>
  <c r="E3030" i="1"/>
  <c r="E2893" i="1"/>
  <c r="F3154" i="1" l="1"/>
  <c r="E2631" i="1"/>
  <c r="E2533" i="1"/>
  <c r="E2484" i="1"/>
  <c r="E2448" i="1"/>
  <c r="E2447" i="1"/>
  <c r="E2444" i="1"/>
  <c r="E2415" i="1"/>
  <c r="E2383" i="1"/>
  <c r="E2367" i="1"/>
  <c r="E2351" i="1"/>
  <c r="E2328" i="1"/>
  <c r="E2239" i="1"/>
  <c r="E2228" i="1"/>
  <c r="E2212" i="1"/>
  <c r="E2147" i="1"/>
  <c r="F2763" i="1" l="1"/>
  <c r="F2145" i="1"/>
  <c r="E2144" i="1"/>
  <c r="E1201" i="1" l="1"/>
  <c r="E1177" i="1"/>
  <c r="E1167" i="1"/>
  <c r="E1110" i="1"/>
  <c r="E1107" i="1"/>
  <c r="E873" i="1"/>
  <c r="E868" i="1"/>
  <c r="E852" i="1"/>
  <c r="F1206" i="1" l="1"/>
  <c r="F626" i="1"/>
  <c r="E84" i="1" l="1"/>
  <c r="E42" i="1"/>
  <c r="F144" i="1" l="1"/>
  <c r="F6279" i="1" s="1"/>
</calcChain>
</file>

<file path=xl/sharedStrings.xml><?xml version="1.0" encoding="utf-8"?>
<sst xmlns="http://schemas.openxmlformats.org/spreadsheetml/2006/main" count="12506" uniqueCount="5061">
  <si>
    <t>VENDOR</t>
  </si>
  <si>
    <t>AMOUNT</t>
  </si>
  <si>
    <t>BOARD &amp; BRUSH CREATIVE STUDIO</t>
  </si>
  <si>
    <t>PETTY CASH</t>
  </si>
  <si>
    <t>TARRANT COUNTY COLLEGE</t>
  </si>
  <si>
    <t>TEXAS A &amp; M UNIVERSITY</t>
  </si>
  <si>
    <t>TEXAS CHRISTIAN UNIVERSITY</t>
  </si>
  <si>
    <t>AICPA</t>
  </si>
  <si>
    <t>ALBERTSONS/SAFEWAY</t>
  </si>
  <si>
    <t>AT&amp;T</t>
  </si>
  <si>
    <t>CITY OF WHITE SETTLEMENT-WATER</t>
  </si>
  <si>
    <t>DAVIS DEMOGRAPHICS &amp; PLANNING INC</t>
  </si>
  <si>
    <t>DELL MARKETING L.P.</t>
  </si>
  <si>
    <t>LAPTOPS</t>
  </si>
  <si>
    <t>EDUSPARK, INC</t>
  </si>
  <si>
    <t>FTW SAFETY AND INDUSTRIAL SUPPLIES</t>
  </si>
  <si>
    <t>GOLDSTAR TRANSIT INC</t>
  </si>
  <si>
    <t>MARY POPPINS BALLOONS &amp; FLOWER</t>
  </si>
  <si>
    <t>PITNEY BOWES</t>
  </si>
  <si>
    <t>MOVING OF POSTAGE MACHINE</t>
  </si>
  <si>
    <t>SOUTHPAW LIVE, LLC</t>
  </si>
  <si>
    <t>SPARKLETTS AND SIERRA SPRINGS</t>
  </si>
  <si>
    <t>TASBO</t>
  </si>
  <si>
    <t>TEXAS COMPTROLLER OF PUBLIC</t>
  </si>
  <si>
    <t>ANNUAL FEE CO-OP</t>
  </si>
  <si>
    <t>HOBBY LOBBY STORES</t>
  </si>
  <si>
    <t>MATTHEWS OFFICE CITY</t>
  </si>
  <si>
    <t>SCARBOROUGH SPECIALTIES INC</t>
  </si>
  <si>
    <t>TEXAS STATE UNIVERSITY</t>
  </si>
  <si>
    <t>ATMOS ENERGY</t>
  </si>
  <si>
    <t>ESC REGION XI</t>
  </si>
  <si>
    <t>INTERNET CIRCUITS JULY 2020</t>
  </si>
  <si>
    <t>HOUSTON ISD-MEDICAID FINANCE</t>
  </si>
  <si>
    <t>J.W. PEPPER &amp; SON</t>
  </si>
  <si>
    <t>JOSTENS</t>
  </si>
  <si>
    <t>LONESTAR ELECTRIC SUPPLY</t>
  </si>
  <si>
    <t>MARK'S PLUMBING PARTS</t>
  </si>
  <si>
    <t>POWERSCHOOL GROUP LLC</t>
  </si>
  <si>
    <t>R. CRAIG STEPHENS</t>
  </si>
  <si>
    <t>SEAS EDUCATION, INC</t>
  </si>
  <si>
    <t>SUPERIOR PEDIATRIC CARE INC</t>
  </si>
  <si>
    <t>CONTRACT PHYSICAL THERAPY</t>
  </si>
  <si>
    <t>SUPPLIES OUTLET</t>
  </si>
  <si>
    <t>SYSCO FOOD SERVICES OF DALLAS, INC</t>
  </si>
  <si>
    <t>WAREHOUSE ORDER - JUNE</t>
  </si>
  <si>
    <t>U.S. BANK</t>
  </si>
  <si>
    <t>VERIZON WIRELESS</t>
  </si>
  <si>
    <t>WIRELESS SERVICE FEES - JULY</t>
  </si>
  <si>
    <t>VOCATIONAL AGRICULTURE TEACHERS ASSOC OF TX</t>
  </si>
  <si>
    <t>WALSH GALLEGOS TREVINO RUSSO &amp; KYLE P.C.</t>
  </si>
  <si>
    <t>WASTE CONNECTIONS OF TEXAS</t>
  </si>
  <si>
    <t>AMAZON.COM CORPORATE ACCT/SYNCB</t>
  </si>
  <si>
    <t>POSITIVE PROMOTIONS, INC</t>
  </si>
  <si>
    <t>TARLETON STATE UNIVERSITY</t>
  </si>
  <si>
    <t>TEXAS THESPIANS</t>
  </si>
  <si>
    <t>BACKGROUNDSCHECKS.COM</t>
  </si>
  <si>
    <t>BBVA</t>
  </si>
  <si>
    <t>BWI - DALLAS/FORT WORTH</t>
  </si>
  <si>
    <t>CINTAS FIRST AID AND SAFETY</t>
  </si>
  <si>
    <t>CITY OF FORT WORTH-WATER</t>
  </si>
  <si>
    <t>COCA-COLA SOUTHWEST BEVERAGES</t>
  </si>
  <si>
    <t>DELL LAPTOPS</t>
  </si>
  <si>
    <t>DEPARTMENT OF INFORMATION RES.</t>
  </si>
  <si>
    <t>DIRECT ENERGY BUSINESS</t>
  </si>
  <si>
    <t>EDUCATION ADVANCED, INC.</t>
  </si>
  <si>
    <t>FRONTIER PAINT COMPANY</t>
  </si>
  <si>
    <t>HELLAS CONSTRUCTION, INC</t>
  </si>
  <si>
    <t>JESSE GUERRERO</t>
  </si>
  <si>
    <t>JOSHUA WELLS</t>
  </si>
  <si>
    <t>NELCO</t>
  </si>
  <si>
    <t>OFFICE DEPOT</t>
  </si>
  <si>
    <t>ITEMS FOR WELCOME BACK STAFF</t>
  </si>
  <si>
    <t>PARKER COUNTY</t>
  </si>
  <si>
    <t>PLAYPOSIT</t>
  </si>
  <si>
    <t>SCHOOLSTATUS, LLC</t>
  </si>
  <si>
    <t>SILVER CREEK MATERIALS, INC.</t>
  </si>
  <si>
    <t>W/O #20514- TRIM/ RAISE TREES</t>
  </si>
  <si>
    <t>TASA - TEXAS ASSOCIATION OF</t>
  </si>
  <si>
    <t>TEXAS POLITICAL SUBDIVISIONS</t>
  </si>
  <si>
    <t>THE MASTER TEACHER, INC.</t>
  </si>
  <si>
    <t>UNITED REFRIGERATION,  INC.</t>
  </si>
  <si>
    <t>WAL-MART BUSINESS</t>
  </si>
  <si>
    <t>RIVAL SIGN COMPANY</t>
  </si>
  <si>
    <t>JIMMY JOHN'S GOURMENT SANDWICHES</t>
  </si>
  <si>
    <t>STEPHEN F. AUSTIN STATE UNIVERSITY</t>
  </si>
  <si>
    <t>UNIVERSITY OF ARKANSAS AT LITTLE ROCK</t>
  </si>
  <si>
    <t>AIR CONDITIONING SUPPLY</t>
  </si>
  <si>
    <t>ASCD</t>
  </si>
  <si>
    <t>BLUE TARP FINANCIAL, INC</t>
  </si>
  <si>
    <t>CDW GOVERNMENT, INC.</t>
  </si>
  <si>
    <t>CED</t>
  </si>
  <si>
    <t>W/O #20091- INSTALL AC IN CTE</t>
  </si>
  <si>
    <t>CHICK FIL A</t>
  </si>
  <si>
    <t>CLASSLINK, INC</t>
  </si>
  <si>
    <t>TEKS RESOURCE BANK 2019-20</t>
  </si>
  <si>
    <t>EXAMITY, INC</t>
  </si>
  <si>
    <t>MORSCO SUPPLY LLC</t>
  </si>
  <si>
    <t>NOREDINK CORP</t>
  </si>
  <si>
    <t>PIONEER ATHLETICS</t>
  </si>
  <si>
    <t>PROJECT LEAD THE WAY, INC</t>
  </si>
  <si>
    <t>SIEMENS BUILDING TECHNOLOGIES,INC</t>
  </si>
  <si>
    <t>SKYWARD</t>
  </si>
  <si>
    <t>TECHSMART, INC</t>
  </si>
  <si>
    <t>THE UNIVERSTIY OF TEXAS AT AUSTIN ONRAMPS</t>
  </si>
  <si>
    <t>TRANE U. S. INC</t>
  </si>
  <si>
    <t>W/O #20711- KITCHEN FREEZER</t>
  </si>
  <si>
    <t>XELLO INC.</t>
  </si>
  <si>
    <t>OKLAHOMA ACCOUNTACY BOARD</t>
  </si>
  <si>
    <t>ZOOM VIDEO COMMUNICATIONS, INC.</t>
  </si>
  <si>
    <t>NORTH TEXAS TOLLWAY AUTHORITY</t>
  </si>
  <si>
    <t>ROBBINS-BITTERS, CONNIE</t>
  </si>
  <si>
    <t>ABM</t>
  </si>
  <si>
    <t>U.S. OIL A DIVISION OF U.S. VENTURE, INC.</t>
  </si>
  <si>
    <t>VAR TECHNOLOGY FINANCE</t>
  </si>
  <si>
    <t>BOWERS, THOMAS</t>
  </si>
  <si>
    <t>CARITHERS, LEAH</t>
  </si>
  <si>
    <t>DUNSON, NICOLE</t>
  </si>
  <si>
    <t xml:space="preserve">MONTHLY WATER SERVICE </t>
  </si>
  <si>
    <t xml:space="preserve">USER LICENSE </t>
  </si>
  <si>
    <t xml:space="preserve">FRONT OFFICE DÉCOR </t>
  </si>
  <si>
    <t xml:space="preserve">SCHOLARSHIP - HONEYCOMB BOOSTER </t>
  </si>
  <si>
    <t xml:space="preserve">MONTHLY GAS SERVICE </t>
  </si>
  <si>
    <t xml:space="preserve">W/O #20361- RUNNING NEW ELECTRIC </t>
  </si>
  <si>
    <t xml:space="preserve">ONLINE STUDENT DATABASE </t>
  </si>
  <si>
    <t xml:space="preserve">WATER SERVICE </t>
  </si>
  <si>
    <t xml:space="preserve">WSISD ADMIN SCHOLARSHIP </t>
  </si>
  <si>
    <t xml:space="preserve">BEN DAVIS POWERLIFTING SCHOLARSHIP </t>
  </si>
  <si>
    <t>RESTOCK FIRST AID CABINET</t>
  </si>
  <si>
    <t xml:space="preserve">LONG DISTANCE SERVICE </t>
  </si>
  <si>
    <t xml:space="preserve">ELECTRIC SERVICE - AG BARN </t>
  </si>
  <si>
    <t>W/O #20467- PAINT PROJECTION WALL</t>
  </si>
  <si>
    <t>PETTY CASH REIMBURSEMENT - OPERATIONS</t>
  </si>
  <si>
    <t xml:space="preserve">CHECKS AND ENVELOPES - BUSINESS </t>
  </si>
  <si>
    <t>SCHOOL STATUS/WSISD SUITE SUBSCRIPTION</t>
  </si>
  <si>
    <t>50% DOWN PAYMENT- COVID SIGNAGE</t>
  </si>
  <si>
    <t xml:space="preserve">BOTTLED WATER </t>
  </si>
  <si>
    <t xml:space="preserve">BEN DAVIS SOFTBALL SCHOLARSHIP </t>
  </si>
  <si>
    <t xml:space="preserve">ASCD, MEMBERSHIP RENEWAL </t>
  </si>
  <si>
    <t xml:space="preserve">W/O #20667- FIELD PAINT FOR BHS </t>
  </si>
  <si>
    <t xml:space="preserve">TROUBLESHOOT &amp; REPAIRS TO FIRE ALARM PANEL </t>
  </si>
  <si>
    <t xml:space="preserve">TOLL CHARGES </t>
  </si>
  <si>
    <t xml:space="preserve">DISTRICT- WIDE CUSTODIAL SERVICE </t>
  </si>
  <si>
    <t xml:space="preserve">LODGING - URBAN DEVELOPMENT WORKSHOP </t>
  </si>
  <si>
    <t xml:space="preserve">REGISTRATION URBAN DEVELOPMENT WORKSHOP </t>
  </si>
  <si>
    <t xml:space="preserve">SCHOLARSHIP-  ISABELLE CANARD </t>
  </si>
  <si>
    <t xml:space="preserve">MEMBERSHIP FEES </t>
  </si>
  <si>
    <t>SUPPLIES FOR OPERATIONS</t>
  </si>
  <si>
    <t xml:space="preserve">TANSPORTATION </t>
  </si>
  <si>
    <t>TASBO CERTIFICATION CLASS</t>
  </si>
  <si>
    <t>SUPPLIES</t>
  </si>
  <si>
    <t>DISTRICT-WIDE WHITE FLEET MAINT</t>
  </si>
  <si>
    <t>SHARS CONTRACT SERVICES</t>
  </si>
  <si>
    <t>PRINTER CARTRIDGES</t>
  </si>
  <si>
    <t xml:space="preserve">BOND FEES </t>
  </si>
  <si>
    <t>LEGAL FEES</t>
  </si>
  <si>
    <t>ROLL OFF TRASH SERVICE</t>
  </si>
  <si>
    <t>MONTHLY TRASH SERVICE</t>
  </si>
  <si>
    <t>MAINT TAX NOTES PAYMENTS</t>
  </si>
  <si>
    <t>W/O #20668- WEED CONTROL SUPPLIES</t>
  </si>
  <si>
    <t>TRAINING FOR SCHOOL RESOURCE OFFICER</t>
  </si>
  <si>
    <t>INSURANCE ON ADDED VEHICLES</t>
  </si>
  <si>
    <t>SOFTWARE SUBSCRIPTION RENEWAL</t>
  </si>
  <si>
    <t>CHECKS FOR BUSINESS OFFICE</t>
  </si>
  <si>
    <t>SOFWARE FOR WRITING PLATFORM</t>
  </si>
  <si>
    <t>SKYLERT SOFTWARE PROGRAM RENEWAL</t>
  </si>
  <si>
    <t>ADDITIONAL CUSTODIAL SERVICES</t>
  </si>
  <si>
    <t xml:space="preserve"> </t>
  </si>
  <si>
    <t>MONTHLY TOTAL</t>
  </si>
  <si>
    <t>MEAL FOR BOARD MEETING</t>
  </si>
  <si>
    <t>WAN</t>
  </si>
  <si>
    <t>SUBSCRIPTION RENEWAL</t>
  </si>
  <si>
    <t>FOOD FOR CHILD NUTRITION</t>
  </si>
  <si>
    <t xml:space="preserve">OFFICE DECORATIONS </t>
  </si>
  <si>
    <t xml:space="preserve">FLOWER ARRANGEMENT </t>
  </si>
  <si>
    <t>NOTARY PUBLIC UNDERWRITERS</t>
  </si>
  <si>
    <t>PARTON'S PIZZA</t>
  </si>
  <si>
    <t xml:space="preserve">BAND SCHOLARSHIP </t>
  </si>
  <si>
    <t>YEP PRODUCTIONS</t>
  </si>
  <si>
    <t>W/O #20742- REPAIR A/C WATER LEAK</t>
  </si>
  <si>
    <t>ALMA GUTIERREZ</t>
  </si>
  <si>
    <t>REFUND ON LUNCH ACCOUNT</t>
  </si>
  <si>
    <t>AMEGY BANK OF TEXAS</t>
  </si>
  <si>
    <t>LOAN PAYMENT FOR LIGHTING PROJECT</t>
  </si>
  <si>
    <t>AMERICAN GLASS &amp; MIRROR</t>
  </si>
  <si>
    <t>W/O #20602- REPLACE BROKEN WINDOWS</t>
  </si>
  <si>
    <t>PHONE SERVICE</t>
  </si>
  <si>
    <t>BIG GAME SPORTS</t>
  </si>
  <si>
    <t>W/O #20689- FOR GROUNDS TRAILER</t>
  </si>
  <si>
    <t xml:space="preserve">W/O #20407- PRESSURE WASH </t>
  </si>
  <si>
    <t>W/O #20854- FOR DISTRICT WIDE PLUMBING</t>
  </si>
  <si>
    <t>W/O #20863- REPLACE POWER WASHER</t>
  </si>
  <si>
    <t>BRIANNA BRADSHAW WILLIS</t>
  </si>
  <si>
    <t>DAVID PEARCE OFFICE FURNITURE</t>
  </si>
  <si>
    <t>ELECTRIC SERVICE FOR THE PERIOD</t>
  </si>
  <si>
    <t>EDGENUITY, INC</t>
  </si>
  <si>
    <t>EDUCATIONAL PURCHASING COOP OF NORTH TEXAS</t>
  </si>
  <si>
    <t>2020-2021 MEMBERSHIP FEES</t>
  </si>
  <si>
    <t>INTERNET CIRCUITS AUGUST 2020</t>
  </si>
  <si>
    <t>GAME FACE IMAGING</t>
  </si>
  <si>
    <t>VEHICLE MAINTENANCE FOR 2020-</t>
  </si>
  <si>
    <t>INVOICE 1920JULY120 WSISD</t>
  </si>
  <si>
    <t>JASON'S DELI</t>
  </si>
  <si>
    <t>KELLOGG &amp; SOVEREIGN CONSULTING, LLC</t>
  </si>
  <si>
    <t>LIBERTY OFFICE PRODUCTS</t>
  </si>
  <si>
    <t>BINDERS, TISSUES PENS, ETC.</t>
  </si>
  <si>
    <t>W/O #20599- REPLACE STOLEN PROPERTY</t>
  </si>
  <si>
    <t>KEYBOARD, SPEAKERS AND CAMERA</t>
  </si>
  <si>
    <t>CREDIT</t>
  </si>
  <si>
    <t>MORITZ CHEVROLET LTD</t>
  </si>
  <si>
    <t xml:space="preserve">STATE INSPECTIONS FOR VEHICLES </t>
  </si>
  <si>
    <t>PHILLIPS WELDING SUPPLY, INC</t>
  </si>
  <si>
    <t>W/O #20701- TOOL REPLACEMENT</t>
  </si>
  <si>
    <t>W/O #20700- REPLACE STOLEN TOOL</t>
  </si>
  <si>
    <t>PROSTAR SERVICES INC</t>
  </si>
  <si>
    <t>COFFEE SUPPLIES FOR ADMIN</t>
  </si>
  <si>
    <t>SCREENCASTIFY</t>
  </si>
  <si>
    <t>TASB, INC.</t>
  </si>
  <si>
    <t>TEXAS DEPARTMENT OF PROTECTIVE</t>
  </si>
  <si>
    <t>TEXAS ASSOC. OF SECONDARY SCHOOL PRINCIPALS</t>
  </si>
  <si>
    <t>THYSSENKRUPP ELEVATOR CORP.</t>
  </si>
  <si>
    <t>W/O #20816- REPAIR ELEVATOR</t>
  </si>
  <si>
    <t>TRITTON ENTERPRISES, LLC. DBA</t>
  </si>
  <si>
    <t xml:space="preserve">W/O #20670- NEW GROUNDS EQUIPMENT </t>
  </si>
  <si>
    <t>W/O #20790- REPAIR FERRIS MOWER</t>
  </si>
  <si>
    <t>FOR LEGAL SERVICES RENDERED</t>
  </si>
  <si>
    <t xml:space="preserve">MONTHLY SERVICES </t>
  </si>
  <si>
    <t>WESTSIDE YMCA</t>
  </si>
  <si>
    <t xml:space="preserve">BLUE HAZE AFTER SCHOOL PROGRAM </t>
  </si>
  <si>
    <t>WEX BANK</t>
  </si>
  <si>
    <t xml:space="preserve">GAS EXPENSE REIMBURSEMENT </t>
  </si>
  <si>
    <t>XEROX CORPORATION</t>
  </si>
  <si>
    <t>XEROX LEASING DISTRICTWIDE -</t>
  </si>
  <si>
    <t>ANDREA SIMONS</t>
  </si>
  <si>
    <t>ASHLEY HUKILL</t>
  </si>
  <si>
    <t>ASHLEY SELF</t>
  </si>
  <si>
    <t>BRADLEY BARNES</t>
  </si>
  <si>
    <t>CHERA SMITH</t>
  </si>
  <si>
    <t>CHRISTINE LOVING</t>
  </si>
  <si>
    <t>CICI'S PIZZA</t>
  </si>
  <si>
    <t>CROSS COUNTRY COACHES ASSOCIATION OF TEXAS</t>
  </si>
  <si>
    <t>ESAT QERIMI</t>
  </si>
  <si>
    <t>FELIPE MALDONADO</t>
  </si>
  <si>
    <t>INGRID AVENT</t>
  </si>
  <si>
    <t>JANETTA BURKHART</t>
  </si>
  <si>
    <t>KELLY MCDONALD</t>
  </si>
  <si>
    <t>KRISTI ORONA</t>
  </si>
  <si>
    <t>KRISTI WHEELER</t>
  </si>
  <si>
    <t>LESLIE ROE</t>
  </si>
  <si>
    <t>NIKKI PEARSON</t>
  </si>
  <si>
    <t>PBIS REWARD</t>
  </si>
  <si>
    <t>RHONDA TAYLOR</t>
  </si>
  <si>
    <t>SHREVIA GARRETT</t>
  </si>
  <si>
    <t>STEPHANIE CRUSON</t>
  </si>
  <si>
    <t>THE UNIVERSTIY OF TEXAS AT AUSTIN</t>
  </si>
  <si>
    <t>TODD PETERMAN</t>
  </si>
  <si>
    <t>UNIVERSITY OF NORTH TEXAS</t>
  </si>
  <si>
    <t>VARSITY SPIRIT FASHIONS</t>
  </si>
  <si>
    <t>WORLDWIDE SPECIALTY ADVERTISING</t>
  </si>
  <si>
    <t>ATHLETIC.NET</t>
  </si>
  <si>
    <t>AZLE ISD</t>
  </si>
  <si>
    <t>5-5A DISTRICT FEES FOR 2020-2021</t>
  </si>
  <si>
    <t>W/O #20421- FOR OPERATIONS</t>
  </si>
  <si>
    <t>W/O #20890- APPLIANCE DOLLY</t>
  </si>
  <si>
    <t>BOB TAYLOR SPRAY EQUIPMENT INC</t>
  </si>
  <si>
    <t>W/O #20725- TO MARK ATHLETIC FIELDS</t>
  </si>
  <si>
    <t>CARRIER ENTERPRISE, LLC</t>
  </si>
  <si>
    <t>W/O #20811- REPAIR BROKEN CHILLER</t>
  </si>
  <si>
    <t>CHILD NUTRITION</t>
  </si>
  <si>
    <t>CYBERSOFT TECHNOLOGIES, INC</t>
  </si>
  <si>
    <t>PRIMEROEDGE - ANNUAL SUPPORT</t>
  </si>
  <si>
    <t>OFFICE FURNITURE FOR COUNSELOR</t>
  </si>
  <si>
    <t>W/O #20615- PAINT NEW METAL AG BARN</t>
  </si>
  <si>
    <t>ANNUAL TRANSPORTATION FEES</t>
  </si>
  <si>
    <t>IMAGINE LEARNAING</t>
  </si>
  <si>
    <t xml:space="preserve">W/O #20810- INSTALL NEW CONDUIT </t>
  </si>
  <si>
    <t>LOWELL THOMAS FENCE COMPANY</t>
  </si>
  <si>
    <t>MACMILLAN HOLDINGS LLC</t>
  </si>
  <si>
    <t>ADDRESS LABELS</t>
  </si>
  <si>
    <t>STATE INSPECTION FOR VEHICLE</t>
  </si>
  <si>
    <t>MOTOR MAINTENANCE, INC.</t>
  </si>
  <si>
    <t>W/O #20787- REPAIR WATER PUMP</t>
  </si>
  <si>
    <t>NORTH TEXAS TRAILERS, LLC</t>
  </si>
  <si>
    <t xml:space="preserve">W/O #20748- FOR ENCLOSED GROUNDS TRAILERS </t>
  </si>
  <si>
    <t>OAK FARMS DAIRY</t>
  </si>
  <si>
    <t>JUNE - MILK</t>
  </si>
  <si>
    <t>MILK</t>
  </si>
  <si>
    <t xml:space="preserve">SPECIAL PROGRAMS: SUPPLIES </t>
  </si>
  <si>
    <t>SCHOOL SPECIALTY</t>
  </si>
  <si>
    <t xml:space="preserve">ADMIN WATER SERVICE </t>
  </si>
  <si>
    <t>NON FOOD ITEMS</t>
  </si>
  <si>
    <t>JUNE 2020 WAREHOUSE ORDER</t>
  </si>
  <si>
    <t>TARRANT APPRAISAL DISTRICT</t>
  </si>
  <si>
    <t xml:space="preserve">MEMBERSHIP RENEWAL </t>
  </si>
  <si>
    <t>THE TENNIS SHOP</t>
  </si>
  <si>
    <t xml:space="preserve">REPAIR WIDESCREENS </t>
  </si>
  <si>
    <t>TSNAP</t>
  </si>
  <si>
    <t>UNITED RENTALS, INC.</t>
  </si>
  <si>
    <t>W/O #20328- REPAIR SPEAKERS</t>
  </si>
  <si>
    <t>WIRELESS SERVICE FEES -</t>
  </si>
  <si>
    <t>PLAYGROUND EQUIPMENT</t>
  </si>
  <si>
    <t>CHARTER APPS LLC</t>
  </si>
  <si>
    <t>KATIE DURHAM</t>
  </si>
  <si>
    <t>RICHLAND COMMUNITY COLLEGE</t>
  </si>
  <si>
    <t>RYDIN DECAL</t>
  </si>
  <si>
    <t>TEXAS WESLEYAN UNIVERSITY</t>
  </si>
  <si>
    <t xml:space="preserve">BEN DAVIS SCHOLARSHIP </t>
  </si>
  <si>
    <t>ADT</t>
  </si>
  <si>
    <t xml:space="preserve">JOB - FAA </t>
  </si>
  <si>
    <t xml:space="preserve">DISTRICT WIDE SERVICE </t>
  </si>
  <si>
    <t>ADVENTURES IN ADVERTISING CORPORATION</t>
  </si>
  <si>
    <t>MONTHLY PLANNER</t>
  </si>
  <si>
    <t xml:space="preserve">BREAK ROOM SUPPLIES &amp; LOCK </t>
  </si>
  <si>
    <t>SHELVING, STUDENT LANYARDS,</t>
  </si>
  <si>
    <t>ASLDEAFINED, LLC</t>
  </si>
  <si>
    <t xml:space="preserve">GAS SERVICE FOR THE PERIOD </t>
  </si>
  <si>
    <t>BRANDI SMITH</t>
  </si>
  <si>
    <t>CALINMACK BEAU LLC</t>
  </si>
  <si>
    <t>DORA ANNE FURROW</t>
  </si>
  <si>
    <t xml:space="preserve">CONSULTATION SERVICES FOR PEIMS </t>
  </si>
  <si>
    <t>DORIAN BUSINESS SYSTEMS INC</t>
  </si>
  <si>
    <t>EMPOWERING WRITERS, LLC</t>
  </si>
  <si>
    <t>FRIO-HYDRATION, LLC</t>
  </si>
  <si>
    <t>FRED J. MILLER, INC.</t>
  </si>
  <si>
    <t>GABRIEL ENRIQUE LOPEZ</t>
  </si>
  <si>
    <t>GRAPEVINE GOLF CARS</t>
  </si>
  <si>
    <t>HIGGINBOTHAM &amp; ASSOCIATES, INC</t>
  </si>
  <si>
    <t>HOME DEPOT CREDIT SERVICES</t>
  </si>
  <si>
    <t>W/O #20355- STEAMER &amp; REVERSE</t>
  </si>
  <si>
    <t xml:space="preserve">W/O #20469- FOR ROAD CONES </t>
  </si>
  <si>
    <t xml:space="preserve">W/O #20605- REPAIR (2) STOP SIGNS </t>
  </si>
  <si>
    <t>W/O #20403- TOOLS NEEDED FOR TECH</t>
  </si>
  <si>
    <t>W/O #20687- SUPPLIES - WAREHOUSE</t>
  </si>
  <si>
    <t xml:space="preserve">W/O #20669- PARTS &amp; SUPPLIES GROUNDS </t>
  </si>
  <si>
    <t xml:space="preserve">W/O #20674- TOOLS, SUPPLIES &amp; EQUIPMENT </t>
  </si>
  <si>
    <t>W/O #20529- RENOVATE COMPUTER LAB</t>
  </si>
  <si>
    <t xml:space="preserve">W/O #16092- INSTALLING EMERGENCY LIGHTS </t>
  </si>
  <si>
    <t>JANICE FLEURY</t>
  </si>
  <si>
    <t>JENNIFER MILLER</t>
  </si>
  <si>
    <t>JOSHUA TAYLOR DONNELLY</t>
  </si>
  <si>
    <t>KIMBALL MIDWEST</t>
  </si>
  <si>
    <t>RE-STOCK ITEMS FOR OPERATIONS</t>
  </si>
  <si>
    <t>LOWE'S COMPANIES INC.</t>
  </si>
  <si>
    <t>W/O #20682- REMOVE DIRT FROM COILS</t>
  </si>
  <si>
    <t>COLOR COPIER PAPER</t>
  </si>
  <si>
    <t>LABEL MAKER RIBBON</t>
  </si>
  <si>
    <t>BOY SUPPLIES/ CARDSTOCK &amp; PAPER</t>
  </si>
  <si>
    <t>MCCORMICK'S ENTERPRISES INC</t>
  </si>
  <si>
    <t>MICHAEL MOSCOSO</t>
  </si>
  <si>
    <t>PAUL VANWINKLE</t>
  </si>
  <si>
    <t>REIMBURSEMENT FOR PURCHASE - CHEMICALS</t>
  </si>
  <si>
    <t>RESPONSIVE LEARNING</t>
  </si>
  <si>
    <t>ROMULO SALAZAR</t>
  </si>
  <si>
    <t>W/O #20931- FOR FLOWER BEDS @ BHS</t>
  </si>
  <si>
    <t>SPT USA, INC</t>
  </si>
  <si>
    <t>STACIE BROWN</t>
  </si>
  <si>
    <t>PRINTER CARTRIDGE - LASER JET</t>
  </si>
  <si>
    <t>TASB, INC</t>
  </si>
  <si>
    <t xml:space="preserve">TASBO MEMBERSHIP </t>
  </si>
  <si>
    <t>TEPSA</t>
  </si>
  <si>
    <t>CONTRACT ADDENDUM</t>
  </si>
  <si>
    <t>TEXAS EDUCATION NEWS</t>
  </si>
  <si>
    <t>THE CHICKEN PLACE INC</t>
  </si>
  <si>
    <t>TXMC LLC</t>
  </si>
  <si>
    <t>WESTAIR GASES AND EQUIPMENT, INC.</t>
  </si>
  <si>
    <t>WOODARD BUILDERS SUPPLY CO.</t>
  </si>
  <si>
    <t xml:space="preserve">W/O #20683- PURCHASE PADLOCKS </t>
  </si>
  <si>
    <t>ANGELA STUMBO</t>
  </si>
  <si>
    <t>ESC REGION 10</t>
  </si>
  <si>
    <t>GAVREL OUTSTANDING DESIGNS &amp; SCREEN PRINTING</t>
  </si>
  <si>
    <t>MADISON MUNOZ</t>
  </si>
  <si>
    <t>NASSP/NHS</t>
  </si>
  <si>
    <t>RICK FRAWLEY</t>
  </si>
  <si>
    <t>SAM'S CLUB</t>
  </si>
  <si>
    <t>TARA WOODSON</t>
  </si>
  <si>
    <t>THE BANDWAGON MUSIC STORE &amp; REPAIR</t>
  </si>
  <si>
    <t>A &amp; B LAWN &amp; GARDEN</t>
  </si>
  <si>
    <t>W/O #20798- REPAIR PARTS FOR GROUNDS</t>
  </si>
  <si>
    <t>ALERT SERVICES, INC.</t>
  </si>
  <si>
    <t>ALISHA KINCH</t>
  </si>
  <si>
    <t>ALPHABET SIGNS, INC</t>
  </si>
  <si>
    <t>MARQUEE LETTERS</t>
  </si>
  <si>
    <t>APPLE COMPUTER INC</t>
  </si>
  <si>
    <t>BEHAVIORFLIP</t>
  </si>
  <si>
    <t>BIG WHEELS BODY SHOP, LLC</t>
  </si>
  <si>
    <t>W/O #20983- MOVE REFRIGERATOR</t>
  </si>
  <si>
    <t xml:space="preserve">W/O #20899- REPAIR PRESSURE WASHER </t>
  </si>
  <si>
    <t>BRITTNEY GUERRERO</t>
  </si>
  <si>
    <t>CHRISTINA FOSTER</t>
  </si>
  <si>
    <t>CHILDCARE REIMBURSEMENT</t>
  </si>
  <si>
    <t>CHRISTINA DANCE</t>
  </si>
  <si>
    <t xml:space="preserve">RESTOCK FIRST AID CABINET </t>
  </si>
  <si>
    <t>SCHOOLSITE LOCATER ANNUAL RENEWAL</t>
  </si>
  <si>
    <t xml:space="preserve">LONG DISTANCE SERVICES </t>
  </si>
  <si>
    <t>DIGITAL PRESS PRINTING</t>
  </si>
  <si>
    <t>EDUC SERVICE CENTER REGION XI</t>
  </si>
  <si>
    <t>EMILY HAYGOOD</t>
  </si>
  <si>
    <t>EMPIRE DISPOSAL, LTD.</t>
  </si>
  <si>
    <t>FLINN SCIENTIFIC, INC.</t>
  </si>
  <si>
    <t>HAYES SOFTWARE SYSTEMS</t>
  </si>
  <si>
    <t>IDEAL FIRE &amp; SECURITY</t>
  </si>
  <si>
    <t>W/O #20724- FIRE LINE REPAIRS</t>
  </si>
  <si>
    <t>JAMES WIDMER</t>
  </si>
  <si>
    <t>JEAN DAVIS</t>
  </si>
  <si>
    <t>KATE TRENDA</t>
  </si>
  <si>
    <t>KAY CARRELL</t>
  </si>
  <si>
    <t>KELI MANZ</t>
  </si>
  <si>
    <t>LEARNING A-Z</t>
  </si>
  <si>
    <t>RAZ-KIDS</t>
  </si>
  <si>
    <t>W/O #20891- REPAIR BUBBLER ON SINK</t>
  </si>
  <si>
    <t>IMAGING DRUM FOR BUSINESS</t>
  </si>
  <si>
    <t>FOLDERS</t>
  </si>
  <si>
    <t>MCCI</t>
  </si>
  <si>
    <t xml:space="preserve">LASERFICHE LICENSE </t>
  </si>
  <si>
    <t>PLAYBOOK FIVE INC</t>
  </si>
  <si>
    <t>QUILL CORPORATION</t>
  </si>
  <si>
    <t>RENAISSANCE LEARNING, INC.</t>
  </si>
  <si>
    <t>RONNIE HASSELL</t>
  </si>
  <si>
    <t>SANDRA MASON</t>
  </si>
  <si>
    <t>SARA LOPEZ</t>
  </si>
  <si>
    <t>SCHOLASTIC BOOK CLUB</t>
  </si>
  <si>
    <t>SCOPE SUBSCRIPTION 5TH &amp; 6TH</t>
  </si>
  <si>
    <t>SIMBA INDUSTRIES</t>
  </si>
  <si>
    <t xml:space="preserve">W/O #21037- INSTALLING NEW CAMERAS </t>
  </si>
  <si>
    <t>SITEONE LANDSCAPE SUPPLY, LLC.</t>
  </si>
  <si>
    <t>W/O #20797- IRRIGATION REPAIR</t>
  </si>
  <si>
    <t>PRINTER CARTRIDGE</t>
  </si>
  <si>
    <t>SUSIE CARTER</t>
  </si>
  <si>
    <t>2020 PEIMS FUNDAMENTALS</t>
  </si>
  <si>
    <t>2020 PEIMS ACADEMY</t>
  </si>
  <si>
    <t>2020 ACCTNG &amp; FIN ACADEMY</t>
  </si>
  <si>
    <t xml:space="preserve">TASBO MEMBERSHIP DUES </t>
  </si>
  <si>
    <t>TASSP</t>
  </si>
  <si>
    <t>TERRI GEORGE</t>
  </si>
  <si>
    <t>TEXAS HIGH SCHOOL COACHES EDUCATION FOUNDATIO</t>
  </si>
  <si>
    <t>THE FLIPPEN GROUP</t>
  </si>
  <si>
    <t>CONVOCATION KEYNOTE SPEAKER</t>
  </si>
  <si>
    <t>UNIVERSAL CHEERLEADERS ASSOCIATION</t>
  </si>
  <si>
    <t>YMCA SPORTS AND TUTORING</t>
  </si>
  <si>
    <t xml:space="preserve">BREAKFAST FOR OFFICE </t>
  </si>
  <si>
    <t xml:space="preserve">OFFICE SUPPLIES </t>
  </si>
  <si>
    <t xml:space="preserve">CAMPUS SUPPLIES </t>
  </si>
  <si>
    <t xml:space="preserve">BOTTLED WATER FOR OPERATIONS </t>
  </si>
  <si>
    <t>OPERATIONS LUNCHEON</t>
  </si>
  <si>
    <t xml:space="preserve">SCREEN AND COATING OF ALL GYM FLOORS </t>
  </si>
  <si>
    <t>DISTRICT- WIDE CUSTODIAL SERVICE</t>
  </si>
  <si>
    <t>REGION 4 EDUCATION SERVICE CENTER</t>
  </si>
  <si>
    <t>LIGHTSEY, SUSAN</t>
  </si>
  <si>
    <t>LOVE, TERESSA</t>
  </si>
  <si>
    <t>RIVER OAKS PRINTING, INC.</t>
  </si>
  <si>
    <t>VESSELS, CATHY</t>
  </si>
  <si>
    <t>FREE AND REDUCED MEAL APPLICATIONS</t>
  </si>
  <si>
    <t xml:space="preserve">DISTRICT WIDE FUEL </t>
  </si>
  <si>
    <t>GALLOWAY, JAMES</t>
  </si>
  <si>
    <t>JOURNEY HOUSE TRAVEL INCORPORATED</t>
  </si>
  <si>
    <t xml:space="preserve">PARKING FOR TEACHERS </t>
  </si>
  <si>
    <t>SLAWINSKI, MARIETTA</t>
  </si>
  <si>
    <t>KOTTWITZ, SHERRIE</t>
  </si>
  <si>
    <t>THOMAS, LOREN</t>
  </si>
  <si>
    <t>WILCOX, LARENCE</t>
  </si>
  <si>
    <t xml:space="preserve">W/O #20673- GROUNDS PARTS </t>
  </si>
  <si>
    <t>BUS PAINTING  #504</t>
  </si>
  <si>
    <t xml:space="preserve">CAPTURING KIDS HEARTS  </t>
  </si>
  <si>
    <t>A &amp; M SIGNS</t>
  </si>
  <si>
    <t>NEW BEAR PAW STICKERS</t>
  </si>
  <si>
    <t>SHIRTS FOR STAFF</t>
  </si>
  <si>
    <t>T-SHIRTS FOR STAFF</t>
  </si>
  <si>
    <t>SHIRT FOR STAFF</t>
  </si>
  <si>
    <t>BSN SPORTS</t>
  </si>
  <si>
    <t>ADMIN JACKETS</t>
  </si>
  <si>
    <t>CHEERLEADING COMPANY</t>
  </si>
  <si>
    <t>CHEER POMS</t>
  </si>
  <si>
    <t>STAFF T-SHIRTS FOR 2020-2021</t>
  </si>
  <si>
    <t>HAPPY FEET INC</t>
  </si>
  <si>
    <t>SUPERFLEXOR SS JAZZ BOOTS</t>
  </si>
  <si>
    <t>JESSICA ULLOA</t>
  </si>
  <si>
    <t>REFUND CHEER DISNEY TRIP</t>
  </si>
  <si>
    <t>KERRI WEBB</t>
  </si>
  <si>
    <t>YEARBOOK REFUND</t>
  </si>
  <si>
    <t>BLUE DESK</t>
  </si>
  <si>
    <t>BREWER HIGH SCHOOL; PIZZA</t>
  </si>
  <si>
    <t>REPLENISH PETTY CASH</t>
  </si>
  <si>
    <t>START UP FOR 2020/2021</t>
  </si>
  <si>
    <t>ROSA'S CAFE</t>
  </si>
  <si>
    <t>BREAKFAST FOR TEACHERS</t>
  </si>
  <si>
    <t>BHS BAND SHOW SHIRTS</t>
  </si>
  <si>
    <t>TEXAS ASSOC OF STUDENT COUNCILS</t>
  </si>
  <si>
    <t>STUCO MEMBERSHIP RENEWAL</t>
  </si>
  <si>
    <t>ACE MART RESTAURANT SUPPLY</t>
  </si>
  <si>
    <t>BAG SEALER FOR KITCHENS</t>
  </si>
  <si>
    <t>ALARM MONITORING SERVICE</t>
  </si>
  <si>
    <t>W/O #20761- COIL CLEANING @ BHS</t>
  </si>
  <si>
    <t>TECHNOLOGY MACBOOK</t>
  </si>
  <si>
    <t>APPRAISAL &amp; COLLECTION TECHNOLOGIES, LLC</t>
  </si>
  <si>
    <t>SOFTWARE</t>
  </si>
  <si>
    <t>FAX LINES FOR MONTHLY</t>
  </si>
  <si>
    <t xml:space="preserve">W/O #21169- EQUIPMENT FOR GROUNDS </t>
  </si>
  <si>
    <t>FITNESS EQUIPMENT</t>
  </si>
  <si>
    <t>CEV MULTIMEDIA</t>
  </si>
  <si>
    <t>CTE SOFTWARE  LICENSE DATE</t>
  </si>
  <si>
    <t>CLAIMS ADMINISTRATIVE SERVICES</t>
  </si>
  <si>
    <t>WORKER'S COMP ANNUAL FEES</t>
  </si>
  <si>
    <t>COOK-FORT WORTH CHILDREN'S</t>
  </si>
  <si>
    <t>SUMMER SCHOOL NURSE SYMPOSIUM</t>
  </si>
  <si>
    <t>CORNISH MEDICAL</t>
  </si>
  <si>
    <t>INFRARED THERMOMETERS</t>
  </si>
  <si>
    <t>CXTEC</t>
  </si>
  <si>
    <t>PHONES FOR DISTRICT</t>
  </si>
  <si>
    <t>2,000 LIBERTY RETURN ADDRESS</t>
  </si>
  <si>
    <t>DR. HOWARD M. KNOFF</t>
  </si>
  <si>
    <t xml:space="preserve">SOCIAL SKILLS CURRICULUM </t>
  </si>
  <si>
    <t>DUDE SOLUTIONS, INC</t>
  </si>
  <si>
    <t>SOFTWARE RENEWAL FOR OPERATIONS</t>
  </si>
  <si>
    <t>ED311</t>
  </si>
  <si>
    <t>BACK TO SCHOOL 2020 WEBINAR</t>
  </si>
  <si>
    <t>ENVIROMATIC SYSTEMS OF FT.</t>
  </si>
  <si>
    <t xml:space="preserve">W/O #20999- REPAIR A/C - WEST </t>
  </si>
  <si>
    <t>W/O #20869- REPAIR THERMOSTAT</t>
  </si>
  <si>
    <t>W/O #20825- DESK UPGRADE @ BMS</t>
  </si>
  <si>
    <t xml:space="preserve">WO# 20912 - PURCHASE AND INSTALL CABINETS </t>
  </si>
  <si>
    <t>COVID- WATER HOG FLOOR MATS</t>
  </si>
  <si>
    <t xml:space="preserve">WO# 21226 - PURCHASE/ INSTALL SAFES </t>
  </si>
  <si>
    <t>BMS/TIS/FAA BAND BELL COVERS</t>
  </si>
  <si>
    <t>GEO-SYSTEMS USA</t>
  </si>
  <si>
    <t xml:space="preserve">W/O #20951- A/C REPAIR BHE </t>
  </si>
  <si>
    <t>GRAINGER</t>
  </si>
  <si>
    <t>W/O #21176- REPAIR GEOTHERMAL</t>
  </si>
  <si>
    <t>BMS DOORS</t>
  </si>
  <si>
    <t xml:space="preserve">W/O #20818- REPAIR LEAK - NORTH </t>
  </si>
  <si>
    <t>JUNIOR LIBRARY GUILD</t>
  </si>
  <si>
    <t>YEARLY SUBSCRIPTION OF PRINT</t>
  </si>
  <si>
    <t>LAKESHORE LEARNING MATERIAL</t>
  </si>
  <si>
    <t>TEACHING EASEL: ERICA MORALES</t>
  </si>
  <si>
    <t>ESL TEACHER ON-LINE RESOURCE</t>
  </si>
  <si>
    <t>LONE STAR COMMUNICATIONS</t>
  </si>
  <si>
    <t>BMS BELLS SERVICE CALL</t>
  </si>
  <si>
    <t xml:space="preserve">W/O #20810- RUN NEW ELECTRICAL </t>
  </si>
  <si>
    <t xml:space="preserve">W/O #20943- DECOMPOSED GRANITE </t>
  </si>
  <si>
    <t>M-PAK, INC.</t>
  </si>
  <si>
    <t>EMBROIDERY AND PATCHES PUT ON POLICE UNIFORMS</t>
  </si>
  <si>
    <t>MARIETTA SLAWINSKI</t>
  </si>
  <si>
    <t>START UP PETTY CASH FOR CAMPUSES</t>
  </si>
  <si>
    <t>W/O #20640 REPAIR FAUCETS IN LAB</t>
  </si>
  <si>
    <t>WATER BOTTLE FILLING STATIONS</t>
  </si>
  <si>
    <t>W/O #20998- COVID LOCK OUTS</t>
  </si>
  <si>
    <t xml:space="preserve">W/O #20008- REPLACE MISSING FAUCET </t>
  </si>
  <si>
    <t>21058- ICE MACHINE MAINTENANCE</t>
  </si>
  <si>
    <t>MARSHA A. MCCLESKEY</t>
  </si>
  <si>
    <t>UNLICENSED DIABETIC CARE TRAINING</t>
  </si>
  <si>
    <t>MARY BETH DENNIE, LPC</t>
  </si>
  <si>
    <t xml:space="preserve">COUNSELING FOR MR. MOLINAR'S FOCUS GROUP </t>
  </si>
  <si>
    <t>INSTRUCTIONAL SUPPLIES</t>
  </si>
  <si>
    <t>OFFICE SUPPLIES</t>
  </si>
  <si>
    <t>COPY PAPER</t>
  </si>
  <si>
    <t>OFFICE SUPPLIES FOR POLICE</t>
  </si>
  <si>
    <t>SUPPLIES FOR HR</t>
  </si>
  <si>
    <t>SUPPLIES AND PAPER</t>
  </si>
  <si>
    <t>FIRST GRADE SUPPLIES</t>
  </si>
  <si>
    <t>RECEIVED STAMP</t>
  </si>
  <si>
    <t>W/O #20764- HOOK UP REMAINING</t>
  </si>
  <si>
    <t>W/O #20698- OUTSOURCE REPAIR</t>
  </si>
  <si>
    <t>SUPPLIES FOR TEACHERS AND STAFF</t>
  </si>
  <si>
    <t>OFFICE AND CLASSROOM SUPPLIES</t>
  </si>
  <si>
    <t>OVERHEAD DOOR COMPANY OF FORT WORTH</t>
  </si>
  <si>
    <t>W/O #20737- REPAIR ROLL UP DOOR</t>
  </si>
  <si>
    <t>PITNEY BOWES GLOBAL FINANCIAL SERVICES LLC</t>
  </si>
  <si>
    <t>POSTAGE MACHINE RENTAL</t>
  </si>
  <si>
    <t>PORT PLASTICS</t>
  </si>
  <si>
    <t>STUDENT AND STAFF DESK</t>
  </si>
  <si>
    <t>BALANCE TO COVER PO</t>
  </si>
  <si>
    <t>COFFEE FOR ADMIN - AUGUST</t>
  </si>
  <si>
    <t>RACHEL ANN HOLLAND</t>
  </si>
  <si>
    <t>BHS BAND COLOR GUARD</t>
  </si>
  <si>
    <t>READING PLUS LLC</t>
  </si>
  <si>
    <t>READING PLUS SITE LICENSE</t>
  </si>
  <si>
    <t>RED WING BUSINESS ADVANTAGE ACCOUNT</t>
  </si>
  <si>
    <t>PPE EQUIPMENT FOR NEW GROUNDS</t>
  </si>
  <si>
    <t>STICKERS FOR CAFETERIA</t>
  </si>
  <si>
    <t>ROADRUNNER TRAFFIC SUPPLY INC</t>
  </si>
  <si>
    <t xml:space="preserve">W/O #21098- SIGNAGE FOR PARKING LOT </t>
  </si>
  <si>
    <t>RUSH BUS CENTERS</t>
  </si>
  <si>
    <t>SMALL BUSSES FOR THE DISTRICT</t>
  </si>
  <si>
    <t>SHERWIN WILLIAMS</t>
  </si>
  <si>
    <t>W/O #20407- PAINT EXTERIOR @ TIS</t>
  </si>
  <si>
    <t xml:space="preserve">W/O #21037- INSTALL CABLING - CAMERAS </t>
  </si>
  <si>
    <t>SIRIUS EDUCATION SOLUTIONS LLC</t>
  </si>
  <si>
    <t xml:space="preserve">INSTRUCTIONAL MATERIALS FOR STUDENTS </t>
  </si>
  <si>
    <t>LICENSE FEE RENEWALS</t>
  </si>
  <si>
    <t>FINAL PAYMENT-AUDIO SYSTEM</t>
  </si>
  <si>
    <t>SUBURBAN NEWSPAPERS, INC.</t>
  </si>
  <si>
    <t>TEA CAREER AND TECHNOLOGY</t>
  </si>
  <si>
    <t>TONER TECH INSTR OFFICE</t>
  </si>
  <si>
    <t>TAGT CONFERENCE</t>
  </si>
  <si>
    <t>EMERGING LEADERS PROGRAM</t>
  </si>
  <si>
    <t>TAMMY TURNBULL</t>
  </si>
  <si>
    <t xml:space="preserve">PEIMS ACADEMY </t>
  </si>
  <si>
    <t xml:space="preserve">PEIMS FUNDAMENTALS </t>
  </si>
  <si>
    <t>TASO SOFTBALL</t>
  </si>
  <si>
    <t>SOUTHWEST CHAPTER: BREWER</t>
  </si>
  <si>
    <t xml:space="preserve">20/21 PROPERTY INSURANCE COVERAGES </t>
  </si>
  <si>
    <t>BOARD DINNER 8/25/2020</t>
  </si>
  <si>
    <t>CAPTURING KIDS HEART TRAINING</t>
  </si>
  <si>
    <t>TMEA REGION 2</t>
  </si>
  <si>
    <t>BAND DIRECTORS MEMBERSHIP</t>
  </si>
  <si>
    <t xml:space="preserve">WO# 20878 - INSTALL CONCRETE </t>
  </si>
  <si>
    <t xml:space="preserve">REGISTRATION WORKSHOP </t>
  </si>
  <si>
    <t>THROUGH AUGUST</t>
  </si>
  <si>
    <t>MONTHLY SERVICES</t>
  </si>
  <si>
    <t>WORTHINGTON DIRECT, INC</t>
  </si>
  <si>
    <t>PEIMS CONSULTING SERVICES</t>
  </si>
  <si>
    <t>GINESIS NATURAL PRODUCTS</t>
  </si>
  <si>
    <t>COVID- SURFACE SANITIZER</t>
  </si>
  <si>
    <t xml:space="preserve">SHIPPING CHARGES </t>
  </si>
  <si>
    <t>COVID SIGNAGE</t>
  </si>
  <si>
    <t>CHANGE IN ORDER OVERAGE PO</t>
  </si>
  <si>
    <t>ATHLETIC EQUIPMENT</t>
  </si>
  <si>
    <t>SPORTS MEDICINE</t>
  </si>
  <si>
    <t>BILL MITCHELL</t>
  </si>
  <si>
    <t>REFUND FOR BRADY MITCHELL</t>
  </si>
  <si>
    <t>HERFF JONES</t>
  </si>
  <si>
    <t>YEARBOOK FINAL PAYMENT</t>
  </si>
  <si>
    <t xml:space="preserve">PORTABLE AC FLOOR UNIT </t>
  </si>
  <si>
    <t xml:space="preserve">STAFF LUNCH FOR STAFF DEVELOPMENT </t>
  </si>
  <si>
    <t>JENIFER L. SMITH</t>
  </si>
  <si>
    <t>REIMBURSEMENT FOR STAFF BREAKFAST</t>
  </si>
  <si>
    <t>SYMPATHY FLOWERS</t>
  </si>
  <si>
    <t>NOTHING BUNDT CAKES FORT WORTH</t>
  </si>
  <si>
    <t>MINI CAKES FOR TEACHERS AND STAFF</t>
  </si>
  <si>
    <t xml:space="preserve"> BAND SUPPLIES</t>
  </si>
  <si>
    <t>PETTY CASH REPLACEMENT</t>
  </si>
  <si>
    <t>POSITIVE PROOF, INC</t>
  </si>
  <si>
    <t>STICKERS FOR STUDENT TEMP</t>
  </si>
  <si>
    <t>CAR TAGS</t>
  </si>
  <si>
    <t>AMANDA HURTADO</t>
  </si>
  <si>
    <t>PROM TICKET REFUND</t>
  </si>
  <si>
    <t>KAMRYN HERRIOTT</t>
  </si>
  <si>
    <t>REFUND ON AP EXAM</t>
  </si>
  <si>
    <t>KAYLA WALPOLE</t>
  </si>
  <si>
    <t>MORGAN GENTRY</t>
  </si>
  <si>
    <t>14TH STREET VETERINARY CLINIC</t>
  </si>
  <si>
    <t>AG SUPPLIES</t>
  </si>
  <si>
    <t>W/O #21040- REPLACE THERMOSTAT</t>
  </si>
  <si>
    <t xml:space="preserve">W/O #20985- A/C REPAIR IN FIELD HOUSE </t>
  </si>
  <si>
    <t>CANTON INDEPENDENT SCHOOL DISTRICT</t>
  </si>
  <si>
    <t xml:space="preserve">CROSS COUNTRY ENTRY FEES </t>
  </si>
  <si>
    <t xml:space="preserve">DISTRICT WIDE ELECTRIC SERVICE </t>
  </si>
  <si>
    <t>PEIMS CONSULTATION SERVICES</t>
  </si>
  <si>
    <t>MRPC 2020-2021</t>
  </si>
  <si>
    <t>HANDS FREE SPIGOT FOR DISPENSORS</t>
  </si>
  <si>
    <t>GERMBLAST</t>
  </si>
  <si>
    <t>GERMBLAST YEARLY SERVICE</t>
  </si>
  <si>
    <t>DISTRICT-WIDE WHITE FLEET</t>
  </si>
  <si>
    <t>HEBRON HAWKS CROSS COUNTRY &amp; TRACK BOOSTER CL</t>
  </si>
  <si>
    <t xml:space="preserve">CROSS COUNTRY ENTRY FEE </t>
  </si>
  <si>
    <t>HP INC</t>
  </si>
  <si>
    <t>VEHICLE ADAPTER/CHARGER FOR LAPTOP</t>
  </si>
  <si>
    <t>IXL LEARNING</t>
  </si>
  <si>
    <t>RENEWAL FOR SOFTWARE</t>
  </si>
  <si>
    <t xml:space="preserve">BOXED LUNCH FOR INSERVICE </t>
  </si>
  <si>
    <t>LUNCH FOR 1ST GRADE TEAM</t>
  </si>
  <si>
    <t>LAWMEN'S AND SHOOTER'S SUPPLY, INC.</t>
  </si>
  <si>
    <t>AMMO FOR QUALIFYING FOR POLICE DEPT</t>
  </si>
  <si>
    <t>ANTIBACTERIAL BUCKET WIPES</t>
  </si>
  <si>
    <t>MAKEMUSIC INC.</t>
  </si>
  <si>
    <t>MUSIC SOFTWARE FOR VIRTUAL</t>
  </si>
  <si>
    <t>VARIOUS SUPPLIES FOR TEACHERS</t>
  </si>
  <si>
    <t>RISE OFFICE SUPPLIES</t>
  </si>
  <si>
    <t>CARTON OF PAPER</t>
  </si>
  <si>
    <t>HANGING FILE FOLDERS</t>
  </si>
  <si>
    <t>CARD STOCK</t>
  </si>
  <si>
    <t>GUEST TEACHER SUPPLIES</t>
  </si>
  <si>
    <t>DISPOSABLE LATEX FREE GLOVES</t>
  </si>
  <si>
    <t>BHS BAND  MASTER CLASS</t>
  </si>
  <si>
    <t>NTAASB</t>
  </si>
  <si>
    <t>2020-2021 EDUCATION MEMBERSHIP</t>
  </si>
  <si>
    <t>PASCO BROKERAGE INC</t>
  </si>
  <si>
    <t xml:space="preserve">WO# 20918 - PURCHASE/ INSTALL ICE MACHINES </t>
  </si>
  <si>
    <t>* PPE INSTALLATIONS @ WEST</t>
  </si>
  <si>
    <t>COVID- DESK SHIELDS FOR STADIUM</t>
  </si>
  <si>
    <t xml:space="preserve">50 % DEPOSIT-SOCIAL DISTANCING ITEMS </t>
  </si>
  <si>
    <t>BHS BAND BRASS INSTRUCTION</t>
  </si>
  <si>
    <t>STAFF LUNCH</t>
  </si>
  <si>
    <t>RUFUS BAR AND GRILL</t>
  </si>
  <si>
    <t>LUNCH FOR STAFF</t>
  </si>
  <si>
    <t>STUDENT AND FACULTY PARKING PERMITS</t>
  </si>
  <si>
    <t>DRINKING WATER</t>
  </si>
  <si>
    <t>ADMIN WATER SERVICE - AUGUST</t>
  </si>
  <si>
    <t>DRINKING WATER FOR DAEP</t>
  </si>
  <si>
    <t>PRINTER SUPPLIES FOR TESTING</t>
  </si>
  <si>
    <t>SHIPPING FOR PO 1052100020</t>
  </si>
  <si>
    <t>CHILD CARE LICENSING</t>
  </si>
  <si>
    <t>TESTOUT CORPORATION</t>
  </si>
  <si>
    <t>TESTOUT CTE SUPPLIES</t>
  </si>
  <si>
    <t>W/O #21086- A/C REPAIR - FAA</t>
  </si>
  <si>
    <t>VERNIER SOFTWARE AND TECHNOLOGY</t>
  </si>
  <si>
    <t>SCIENCE EQUIPMENT AND SUPPLIES</t>
  </si>
  <si>
    <t>SHIPPING COSTS</t>
  </si>
  <si>
    <t>W/O #18751- ADD CARD READER</t>
  </si>
  <si>
    <t>MONTHLY COPIER LEASE</t>
  </si>
  <si>
    <t>AFFAIRS AFLOAT BALLOON DECORATIONS</t>
  </si>
  <si>
    <t xml:space="preserve">BALLOONS FOR 1ST DAY OF SCHOOL </t>
  </si>
  <si>
    <t>BALLOONS FOR TEACHERS</t>
  </si>
  <si>
    <t>DOVIE HERRINGTON</t>
  </si>
  <si>
    <t>REFUND BAND FEES</t>
  </si>
  <si>
    <t>T-SHIRTS FOR CUSTODIANS AND CAFETERIA</t>
  </si>
  <si>
    <t>LIFETOUCH</t>
  </si>
  <si>
    <t xml:space="preserve">YEAR BOOK FINAL PAYMENT </t>
  </si>
  <si>
    <t>NASSP/NHS/NJHS</t>
  </si>
  <si>
    <t>CHARTER APPLICATION FEE</t>
  </si>
  <si>
    <t>ORIENTAL TRADING COMPANY</t>
  </si>
  <si>
    <t>STUDENT NAME TAGS</t>
  </si>
  <si>
    <t>BAND SUPPLIES</t>
  </si>
  <si>
    <t>FACE SHIELD STICKERS</t>
  </si>
  <si>
    <t>UNIVERSITY OF TEXAS - ARLINGTON</t>
  </si>
  <si>
    <t>BEN DAVIS SOCCER SCHOLARSHIP</t>
  </si>
  <si>
    <t>WHATABURGER</t>
  </si>
  <si>
    <t>LUNCH FOR DUAL CREDIT STUDENTS</t>
  </si>
  <si>
    <t>SAFETY SHIRTS FOR FIRST DAY</t>
  </si>
  <si>
    <t>STAFF SHIRTS</t>
  </si>
  <si>
    <t xml:space="preserve">W/O #21170- SOD CUTTER FOR GROUNDS </t>
  </si>
  <si>
    <t>ACCU-TECH CORPORATION</t>
  </si>
  <si>
    <t>LIBERTY CAMERAS</t>
  </si>
  <si>
    <t>AFP INDUSTRIES, INC</t>
  </si>
  <si>
    <t>BHS ONLINE CALCULATOR LICENSES</t>
  </si>
  <si>
    <t>W/O #21196- REPAIR WATER LEAK</t>
  </si>
  <si>
    <t>W/O #21177- REPLACE BROKEN HVAC TOOLS</t>
  </si>
  <si>
    <t xml:space="preserve">REMAINING BALANCE </t>
  </si>
  <si>
    <t>PPE GOWNS AND GOGGLES</t>
  </si>
  <si>
    <t>AMANDA LONG</t>
  </si>
  <si>
    <t>AMBER FEATHERSTON</t>
  </si>
  <si>
    <t>WO# 20956 - REPLACE BROKEN WINDOWS</t>
  </si>
  <si>
    <t xml:space="preserve">MAC POWER CORD </t>
  </si>
  <si>
    <t>ASHLEY FINEMAN</t>
  </si>
  <si>
    <t xml:space="preserve">W/O #21243- TRAINING COURSE/APPLICATOR LICENSE </t>
  </si>
  <si>
    <t>ASSOC OF SCHOOL BUSINESS OFFICIALS INTERNATIO</t>
  </si>
  <si>
    <t xml:space="preserve">GAS SERVICE </t>
  </si>
  <si>
    <t>BIRDVILLE HIGH SCHOOL</t>
  </si>
  <si>
    <t>CROSS COUNTRY EARLY BIRD</t>
  </si>
  <si>
    <t>BRENDA SCHRAEDER</t>
  </si>
  <si>
    <t xml:space="preserve">REIMBURSEMENT FOR FINGER PRINTING  </t>
  </si>
  <si>
    <t>BRIANNA THOMPSON</t>
  </si>
  <si>
    <t>ATTIRE FOR NEW HIRES</t>
  </si>
  <si>
    <t>FB SKILLS GLOVES</t>
  </si>
  <si>
    <t>FB LINEMEN GLOVES</t>
  </si>
  <si>
    <t>FACE SHIELDS</t>
  </si>
  <si>
    <t>CABLES</t>
  </si>
  <si>
    <t xml:space="preserve">DRINKS </t>
  </si>
  <si>
    <t>DRINKS FOR ADMIN KITCHEN</t>
  </si>
  <si>
    <t>DAVID THORNTON JR</t>
  </si>
  <si>
    <t xml:space="preserve">W/O #21243- TRAINING COURSE/ APPLICATOR LICENSE </t>
  </si>
  <si>
    <t>MONITORS</t>
  </si>
  <si>
    <t>PRINTING ENVELOPES</t>
  </si>
  <si>
    <t>ELLEVATION, LLC</t>
  </si>
  <si>
    <t>EL PROGRESS MONITORING SOFTWARE</t>
  </si>
  <si>
    <t>ERIKA BEYARD</t>
  </si>
  <si>
    <t xml:space="preserve">PROCTORING COLLEGE BOARD </t>
  </si>
  <si>
    <t xml:space="preserve">W/O #21455- WATER PUMPS </t>
  </si>
  <si>
    <t>GALL'S</t>
  </si>
  <si>
    <t>SUPPLIES FOR POLICE DEPT.</t>
  </si>
  <si>
    <t>GLOBAL ELECTRICAL SOLUTIONS</t>
  </si>
  <si>
    <t>EMERGENCY ELECTRICAL REPAIRS</t>
  </si>
  <si>
    <t>HARRIS RATINGS WEEKLY</t>
  </si>
  <si>
    <t>17 WEEK NEWSLETTER SEPT-DEC</t>
  </si>
  <si>
    <t>HEATHER SOSA</t>
  </si>
  <si>
    <t>W/O #20529- RENOVATE COMPUTER</t>
  </si>
  <si>
    <t>W/O #20781- LOCKSMITH TOOLS</t>
  </si>
  <si>
    <t xml:space="preserve">W/O #20791- CEILING TILE REPLACMENT </t>
  </si>
  <si>
    <t xml:space="preserve">WO# 20849 - PURCHASE ITEMS - PPE INSTALL </t>
  </si>
  <si>
    <t xml:space="preserve">STORAGE TUBS FOR LAPTOPS/ CORDS </t>
  </si>
  <si>
    <t xml:space="preserve">W/O #20731- INSTALL SIGNS - WEST </t>
  </si>
  <si>
    <t>W/O #20091- MINI SPLIT A/C</t>
  </si>
  <si>
    <t xml:space="preserve">WO# 20888 - IRRIGATION REPAIRS </t>
  </si>
  <si>
    <t>W/O #20836- KITCHEN REPAIR @ BMS</t>
  </si>
  <si>
    <t>HOSES FOR AG BARN</t>
  </si>
  <si>
    <t xml:space="preserve">20905- TILE REPLACEMENT </t>
  </si>
  <si>
    <t>W/O #20983- MATERIALS NEEDED</t>
  </si>
  <si>
    <t>W/O #20529- REPLACE COUNTER TOP</t>
  </si>
  <si>
    <t>W/O #20901- TO HANG SMART TV</t>
  </si>
  <si>
    <t>MINI REFRIGERATOR FOR FCLC</t>
  </si>
  <si>
    <t>W/O #21142- FOR NEW GROUNDS TRUCK</t>
  </si>
  <si>
    <t>INVOICE 1920AUGUST202015</t>
  </si>
  <si>
    <t>HUDL</t>
  </si>
  <si>
    <t>VIDEO SERVICE FOR ATHLETICS</t>
  </si>
  <si>
    <t>CUBBY STORAGE UNIT:</t>
  </si>
  <si>
    <t>COVID- LEVEL 2 WASHABLE GOWNS</t>
  </si>
  <si>
    <t xml:space="preserve">W/O #20810- INSTALLING NEW ELECTRIC </t>
  </si>
  <si>
    <t>MAKAYLA FRIPP</t>
  </si>
  <si>
    <t xml:space="preserve">LOCK OUT ALL FOUNTAINS </t>
  </si>
  <si>
    <t>LAMINATION FILM FOR K-4TH</t>
  </si>
  <si>
    <t>LAMINATION FILM FOR PK</t>
  </si>
  <si>
    <t>COPIER PAPER</t>
  </si>
  <si>
    <t>COPIER PAPER AND TAPE</t>
  </si>
  <si>
    <t>ATTENDANCE SUPPLIES</t>
  </si>
  <si>
    <t>SUPPLIES FOR TEACHERS/STAFF.</t>
  </si>
  <si>
    <t>MICHAEL NOTTOLI</t>
  </si>
  <si>
    <t>REIMBURSEMENT - BROKEN WINDOW</t>
  </si>
  <si>
    <t>NORTHWEST PLASTIC ENGRAVERS</t>
  </si>
  <si>
    <t>13 NEW STAFF NAME TAGS</t>
  </si>
  <si>
    <t>POSTER FOR THE BIC ROOM</t>
  </si>
  <si>
    <t>SUPPLIES FOR STAFF</t>
  </si>
  <si>
    <t>CLASSROOM &amp; OFFICE SUPPLIES</t>
  </si>
  <si>
    <t xml:space="preserve">COVID- ADDITIONAL DESK SHIELDS </t>
  </si>
  <si>
    <t xml:space="preserve">COVID- DESK SHIELDS FOR SPECIAL PROGRAMS </t>
  </si>
  <si>
    <t>PORTIA TERRELL</t>
  </si>
  <si>
    <t>REALLY GOOD STUFF</t>
  </si>
  <si>
    <t xml:space="preserve">DL KINDER INSTRUCTIONAL SUPPLIES </t>
  </si>
  <si>
    <t>RESPONDUS, INC.</t>
  </si>
  <si>
    <t>RESPONDUS LOCKDOWN BROWSER</t>
  </si>
  <si>
    <t>COVID- STAY SAFE/6FT AWAY</t>
  </si>
  <si>
    <t>CAR DECALS</t>
  </si>
  <si>
    <t>SOCIAL DISTANCING ITEMS FOR GYMS</t>
  </si>
  <si>
    <t>RIVERSIDE ASSESSMENTS, LLC</t>
  </si>
  <si>
    <t>COGAT ONLINE FOR GIFTED &amp; TALENTED</t>
  </si>
  <si>
    <t>STORYWORKS &amp; STORYWORKS JR</t>
  </si>
  <si>
    <t>CLASSROOM SECURE STEPS</t>
  </si>
  <si>
    <t>SCHUTT SPORTS</t>
  </si>
  <si>
    <t>FACE SHIELDS FOR HELMETS</t>
  </si>
  <si>
    <t>SHAYNIE GIDEON</t>
  </si>
  <si>
    <t xml:space="preserve">DRINKING WATER </t>
  </si>
  <si>
    <t>SUCCESS AIR</t>
  </si>
  <si>
    <t>DEODORIZING SERVICE/</t>
  </si>
  <si>
    <t>TONER FOR ART DEPT</t>
  </si>
  <si>
    <t>PRINTER TONER</t>
  </si>
  <si>
    <t>PRINTER SUPPLIES FOR ESL/DUAL</t>
  </si>
  <si>
    <t xml:space="preserve">2020 ACCTNG &amp; FINANCE REGISTRATION </t>
  </si>
  <si>
    <t xml:space="preserve">PURCHASING FUNDAMENTALS REGISTRATION </t>
  </si>
  <si>
    <t>BMS CTE CODING CURRICULUM</t>
  </si>
  <si>
    <t xml:space="preserve">TEPSA REGISTRATION </t>
  </si>
  <si>
    <t>COUNSELOR CONTRACT SERVICES</t>
  </si>
  <si>
    <t>TRACI JENKINS</t>
  </si>
  <si>
    <t xml:space="preserve">W/O #20984- REPAIR PARTS GROUNDS </t>
  </si>
  <si>
    <t>W/O #21184- FOR WATER MAIN BREAK</t>
  </si>
  <si>
    <t>W/O #21413- KITCHEN COOLER</t>
  </si>
  <si>
    <t>W/O #21421- EMERGENCY REPAIR</t>
  </si>
  <si>
    <t>URIEL NAREZ</t>
  </si>
  <si>
    <t xml:space="preserve">W/O #21243- TRAINING COURSE/ APLLICATOR LICENSE </t>
  </si>
  <si>
    <t>VICTOR HOFFMAN III</t>
  </si>
  <si>
    <t>SOFTWARE FOR BHS</t>
  </si>
  <si>
    <t>UNIFORM &amp; GEAR</t>
  </si>
  <si>
    <t>ALEX RODRIGUEZ</t>
  </si>
  <si>
    <t xml:space="preserve">PIGS AND FEED FOR AG SCHOLARSHIP </t>
  </si>
  <si>
    <t>THERMOMETERS-BAND CLASSROOM</t>
  </si>
  <si>
    <t>THERMOMETER- CLASSROOM SUPPLY</t>
  </si>
  <si>
    <t>CAMPUS SUPPLIES</t>
  </si>
  <si>
    <t>INSULATED TUMBLERS</t>
  </si>
  <si>
    <t>STAFF SUPPLIES</t>
  </si>
  <si>
    <t>STUDENT NAME TAG CLIPS</t>
  </si>
  <si>
    <t>STAFF DEVELOPMENT DECOR ITEMS</t>
  </si>
  <si>
    <t>STUDENT NAME TAG STICKERS</t>
  </si>
  <si>
    <t>DOOR STOPPERS</t>
  </si>
  <si>
    <t>ROLLING WHITE BOARD FOR P.E.</t>
  </si>
  <si>
    <t>STUDENT BADGES AND NAME TAG</t>
  </si>
  <si>
    <t>BAND PRIZES</t>
  </si>
  <si>
    <t>GATE FOR OFFICE DOOR</t>
  </si>
  <si>
    <t>WASTE BASKETS</t>
  </si>
  <si>
    <t>FLORAL SUPPLIES</t>
  </si>
  <si>
    <t>BANDHALL CLASSROOM SUPPLIES</t>
  </si>
  <si>
    <t>BLACKBERRY WINTER CREAMERY LLC</t>
  </si>
  <si>
    <t>ICE CREAM TRUCK FOR STAFF</t>
  </si>
  <si>
    <t>CAMRYN WILSON</t>
  </si>
  <si>
    <t xml:space="preserve">PIG AND FEED FOR AG SCHOLARSHIP </t>
  </si>
  <si>
    <t>DISMISSAL APP 8/1/20</t>
  </si>
  <si>
    <t xml:space="preserve">DRINKS FOR VOLLEYBALL CONCESSION </t>
  </si>
  <si>
    <t>DELANA MALLORY WOOD</t>
  </si>
  <si>
    <t>ETHAN PLACE</t>
  </si>
  <si>
    <t xml:space="preserve">PIGS AND FEED FOR AG SCHOLARSHIP  </t>
  </si>
  <si>
    <t>GET POMS.COM</t>
  </si>
  <si>
    <t>BHS HONEYCOMBS POM POMS</t>
  </si>
  <si>
    <t>ISAAC FLORES</t>
  </si>
  <si>
    <t>BMS CHOIR KEYBOARDS AND STAND</t>
  </si>
  <si>
    <t>TEACHERS LUNCHEON</t>
  </si>
  <si>
    <t>JIMMY JOHN'S GOURMET SANDWICHES</t>
  </si>
  <si>
    <t>PRE-GAME MEALS FOR VOLLEYBALL</t>
  </si>
  <si>
    <t>PRE-GAMEVB MEALS SEPTEMBER</t>
  </si>
  <si>
    <t>PRE-GAME MEAL FOR VB STUDENTS</t>
  </si>
  <si>
    <t>PRE-GAME MEALS FOR BMS VB</t>
  </si>
  <si>
    <t>JORDAN ELIZABETH HARRIS FOUNDATION</t>
  </si>
  <si>
    <t>DONATION FROM PROCEEDS OF HOPE SQUAD</t>
  </si>
  <si>
    <t>KATHERINE OLSON</t>
  </si>
  <si>
    <t>STUDENT MEALS CROSS COUNTRY</t>
  </si>
  <si>
    <t>LANDON COPELAND</t>
  </si>
  <si>
    <t>HAPPY BIRTHDAY PENCILS</t>
  </si>
  <si>
    <t>PRECISION BUSINESS MACHINES,</t>
  </si>
  <si>
    <t>SUPPLIES FOR LARGE PRINTER</t>
  </si>
  <si>
    <t>DECALS FOR MEGAPHONES</t>
  </si>
  <si>
    <t>ASSORTED COLORED FOLDERS</t>
  </si>
  <si>
    <t>CONCESSION STAND SUPPLIES</t>
  </si>
  <si>
    <t>BOTTLED WATER</t>
  </si>
  <si>
    <t>TEXAN GRADUATION SUPPLY</t>
  </si>
  <si>
    <t>LETTER JACKETS FOR CHEER</t>
  </si>
  <si>
    <t xml:space="preserve">PRE-GAME SEALED DRINKS  </t>
  </si>
  <si>
    <t>PINK &amp; YELLOW TEES-HONEYCOMBS</t>
  </si>
  <si>
    <t>W/O #21493- A/C REPAIR - BHE</t>
  </si>
  <si>
    <t xml:space="preserve">W/O #21472- REPAIR COOLER- SPECIAL PROGRAMS </t>
  </si>
  <si>
    <t xml:space="preserve">REGISTRATION </t>
  </si>
  <si>
    <t xml:space="preserve">BHS NOC SERVICE </t>
  </si>
  <si>
    <t>SEPT. BACKGROUND CHECKS</t>
  </si>
  <si>
    <t>STAFF TSHIRTS</t>
  </si>
  <si>
    <t>FB WORKOUT GEAR BMS</t>
  </si>
  <si>
    <t>FB WORKOUT GEAR</t>
  </si>
  <si>
    <t>FB CLEATS</t>
  </si>
  <si>
    <t>W/O #21471- A/C REPAIR - TIS</t>
  </si>
  <si>
    <t>W/O #21483- REPAIR A/C SYSTEM</t>
  </si>
  <si>
    <t>PRINTER FOR BMS</t>
  </si>
  <si>
    <t>W/O #20868- A/C REPAIR - BMS</t>
  </si>
  <si>
    <t xml:space="preserve">W/O #20953- A/C REPAIR IN LIBRARY </t>
  </si>
  <si>
    <t xml:space="preserve">W/O #21336- A/C REPAIR - BHS </t>
  </si>
  <si>
    <t>FOOD FOR STADIUM STAFF</t>
  </si>
  <si>
    <t>RESTOCK FIRST AID CABINET @ OPERATIONS</t>
  </si>
  <si>
    <t>DEMCO, INC.</t>
  </si>
  <si>
    <t>LIBRARY SUPPLIES AND MATERIALS</t>
  </si>
  <si>
    <t xml:space="preserve">CUST CODE:PCG9000 FOR LONG DISTANCE </t>
  </si>
  <si>
    <t xml:space="preserve">ELECTRIC SERVICE </t>
  </si>
  <si>
    <t>DRUG FREE SPORT</t>
  </si>
  <si>
    <t>F2020-2021 ADMINISTRATIVE FEE</t>
  </si>
  <si>
    <t>EQUITY CENTER</t>
  </si>
  <si>
    <t>EQUITY CENTER MEMBERSHIP FOR 2020-21</t>
  </si>
  <si>
    <t>TEKS RESOURCES CONTRACT</t>
  </si>
  <si>
    <t>FEDEX</t>
  </si>
  <si>
    <t>RETURN BOOKS FOR DRAMA</t>
  </si>
  <si>
    <t>SCIENCE EQUIPMENT</t>
  </si>
  <si>
    <t>FORT WORTH FOOTBALL OFFICIALS</t>
  </si>
  <si>
    <t>FOOTBALL UIL SCRIMMAGE FEE</t>
  </si>
  <si>
    <t>FRIENDS OF TEXAS PUBLIC SCHOOLS</t>
  </si>
  <si>
    <t>2020-2021 NETWORK MEMBERSHIP</t>
  </si>
  <si>
    <t>RECHARGEABLE BATTERY</t>
  </si>
  <si>
    <t>SPIGOT#2</t>
  </si>
  <si>
    <t xml:space="preserve">W/O #21043- REPLACING OLD CANS </t>
  </si>
  <si>
    <t xml:space="preserve">PUMPS &amp; TOUCH LESS STANDS AND HAND HELD SPRAYER </t>
  </si>
  <si>
    <t>TOUCH-LESS SPRAYERS</t>
  </si>
  <si>
    <t>SHIPPING CHARGES FOR PO</t>
  </si>
  <si>
    <t>COVID-  SURFACE SANITIZER, HAND SANITIZER, MASKS</t>
  </si>
  <si>
    <t>GRANBURY HIGH SCHOOL</t>
  </si>
  <si>
    <t>GRANBURY RACE FOR THE LOOT</t>
  </si>
  <si>
    <t>NEWS LETTER FOR 2020 FALL</t>
  </si>
  <si>
    <t>HEALTH SPECIAL RISK INC</t>
  </si>
  <si>
    <t>ATHLETIC STUDENT INSURANCE</t>
  </si>
  <si>
    <t>HOPE SQUAD, LLC</t>
  </si>
  <si>
    <t>HOPE SQUAD CURRICULUM</t>
  </si>
  <si>
    <t>DL KINDER READING SUPPLIES</t>
  </si>
  <si>
    <t>LICENSE RENEWAL LEARNING A-Z</t>
  </si>
  <si>
    <t>LEARNING A-Z RENEW LICENSE</t>
  </si>
  <si>
    <t xml:space="preserve">RAZ-KIDS LICENSE </t>
  </si>
  <si>
    <t>RAZ KIDS</t>
  </si>
  <si>
    <t>LEARNING WITHOUT TEARS</t>
  </si>
  <si>
    <t>HANDWRITING SOFTWARE</t>
  </si>
  <si>
    <t>W/O #21552- STOCK PLUMBING</t>
  </si>
  <si>
    <t>MATH GPS</t>
  </si>
  <si>
    <t>8TH GRADE MATH - READINESS</t>
  </si>
  <si>
    <t>BANDAIDS AND NEOSPORIN</t>
  </si>
  <si>
    <t>CALCULATOR, TAPE, MOUSE PAD</t>
  </si>
  <si>
    <t>WO# 21952 - REPLACE BROKEN FAUCET</t>
  </si>
  <si>
    <t xml:space="preserve">W/O #21138- TOILET REPAIR </t>
  </si>
  <si>
    <t>NATIONAL HEALTHCAREER ASSOCIATION</t>
  </si>
  <si>
    <t>CERTIFICATION FOR HEALTH SCIENCE</t>
  </si>
  <si>
    <t>3 UV PRINTED NAME TAGS/WSISD</t>
  </si>
  <si>
    <t>NORTH CROWLEY CROSS COUNTRY</t>
  </si>
  <si>
    <t>NORTH CROWLEY INVITATIONAL</t>
  </si>
  <si>
    <t>O'REILLY AUTO PARTS</t>
  </si>
  <si>
    <t xml:space="preserve">W/O #21460- PURCHASE NEW BATTERIES </t>
  </si>
  <si>
    <t>MILK FOR CHILD NUTRITION</t>
  </si>
  <si>
    <t>STUDENT SUPPLIES</t>
  </si>
  <si>
    <t>SPIRALS</t>
  </si>
  <si>
    <t>PADILLA POL LLC</t>
  </si>
  <si>
    <t>SUBSCRIPTION FOR FOOTBALL STATS AND POLLS</t>
  </si>
  <si>
    <t>DESK SHIELDS</t>
  </si>
  <si>
    <t>COFFEE FOR STAFF SEPTEMBER</t>
  </si>
  <si>
    <t>PRODUCE FOR CHILD NUTRITION</t>
  </si>
  <si>
    <t xml:space="preserve">LUNCH FOR RISE STAFF </t>
  </si>
  <si>
    <t>WATER AND DRINKS FOR ATHLETICS</t>
  </si>
  <si>
    <t>SUPPLIES FOR ADMIN CONFERNCE ROOM</t>
  </si>
  <si>
    <t>SCHOOL DISTRICT STRATEGIES,LLC</t>
  </si>
  <si>
    <t>QUARTERLY DEMOGRAPHIC FEES</t>
  </si>
  <si>
    <t>LAMINATING SUPPLIES FOR BHS</t>
  </si>
  <si>
    <t>SCRIPPS NATIONAL SPELLING BEE</t>
  </si>
  <si>
    <t>SPELLING BEE REGISTRATION FEE</t>
  </si>
  <si>
    <t>W/O 21342- IRRIGATION PARTS</t>
  </si>
  <si>
    <t>SPRINGTOWN BAND BACKERS</t>
  </si>
  <si>
    <t>BHS BAND NOV.7, 2020 MARCHING COMP</t>
  </si>
  <si>
    <t>STAR-TELEGRAM</t>
  </si>
  <si>
    <t xml:space="preserve">LEGAL NOTICE RFP </t>
  </si>
  <si>
    <t xml:space="preserve">FOR SERVICES RENDERED SEPT PT </t>
  </si>
  <si>
    <t>REPLACE TONER FOR OFFICE PRINTER</t>
  </si>
  <si>
    <t>AUGUST - FOOD ITEMS</t>
  </si>
  <si>
    <t>AUGUST - NON FOOD ITEMS</t>
  </si>
  <si>
    <t>AUGUST - WAREHOUSE ORDER</t>
  </si>
  <si>
    <t xml:space="preserve">TASA REGISTRATION </t>
  </si>
  <si>
    <t xml:space="preserve">2020-2021 MEMBERSHIP </t>
  </si>
  <si>
    <t>TALX CORPORATION</t>
  </si>
  <si>
    <t>SERVICE FEE</t>
  </si>
  <si>
    <t xml:space="preserve">MEMBERSHIP DUES </t>
  </si>
  <si>
    <t>TEACHER PAY TEACHERS</t>
  </si>
  <si>
    <t>CURRICULUM</t>
  </si>
  <si>
    <t xml:space="preserve">TEPSA MEMBERSHIP RENEWAL </t>
  </si>
  <si>
    <t>TEXAS SKYWARD USER GROUP</t>
  </si>
  <si>
    <t>REGISTRATION - TRAINING</t>
  </si>
  <si>
    <t>SCHOOL BOARD DINNER</t>
  </si>
  <si>
    <t>TEXAS HIGH SCHOOL ATHLETIC DIRECTORS ASSOC</t>
  </si>
  <si>
    <t>THSADA MEMBERSHIP RENEWAL</t>
  </si>
  <si>
    <t xml:space="preserve">W/O #21394- A/C REPAIR - LIBERTY </t>
  </si>
  <si>
    <t>TRACTOR SUPPLY COMPANY</t>
  </si>
  <si>
    <t>TRIARCO ARTS &amp; CRAFTS</t>
  </si>
  <si>
    <t>ART SUPPLIES</t>
  </si>
  <si>
    <t>WO# 20879 - INSTALL 2 SPEED BUMPS</t>
  </si>
  <si>
    <t xml:space="preserve">W/O #21184- FOR WATER MAIN BREAK </t>
  </si>
  <si>
    <t xml:space="preserve">WO# 20878 - REMOVE AND DISPOSE - DEAD LANDSCAPE </t>
  </si>
  <si>
    <t xml:space="preserve">W/O #21564- REPAIR FREEZER </t>
  </si>
  <si>
    <t>VIVIAN BYRD</t>
  </si>
  <si>
    <t>TRASH SERVICE</t>
  </si>
  <si>
    <t>DISPOSAL FEE</t>
  </si>
  <si>
    <t>WEATHERFORD HIGH SCHOOL</t>
  </si>
  <si>
    <t>CROSS COUNTRY MEET SEPTEMBER</t>
  </si>
  <si>
    <t>WHITE SETTLEMENT AREA CHAMBER OF COMMERCE</t>
  </si>
  <si>
    <t>ANNUAL CHAMBER MEMBER DUES</t>
  </si>
  <si>
    <t>ZIMMERER KUBOTA &amp; EQUIP., INC</t>
  </si>
  <si>
    <t>W/O #21459- FOR FLAIL MOWER</t>
  </si>
  <si>
    <t xml:space="preserve">SNACKS   </t>
  </si>
  <si>
    <t>RISE STAFF SUPPLIES</t>
  </si>
  <si>
    <t>BOARD KITCHEN SUPPLIES</t>
  </si>
  <si>
    <t xml:space="preserve">FCLC SNACKS </t>
  </si>
  <si>
    <t xml:space="preserve">FOOD: CHIPS, CORN DOGS </t>
  </si>
  <si>
    <t>WATER BOTTLES FOR STUDENTS</t>
  </si>
  <si>
    <t xml:space="preserve">EDIBLE REINFORCEMENTS - IEPS </t>
  </si>
  <si>
    <t>FOOD ITEMS</t>
  </si>
  <si>
    <t>ACTION SIGNS</t>
  </si>
  <si>
    <t>STUDENT OF THE MONTH YARD SIGNS</t>
  </si>
  <si>
    <t>PRE-GAME MEALS FOR FOOTBALL</t>
  </si>
  <si>
    <t>CHRISTIAN PAARUP</t>
  </si>
  <si>
    <t>BHS BAND MUSIC FILES</t>
  </si>
  <si>
    <t xml:space="preserve"> BHS BAND BOX MEALS</t>
  </si>
  <si>
    <t>PREGAME FOOTBALL MEAL</t>
  </si>
  <si>
    <t>PRE-GAME MEALS BMS VOLLEYBALL</t>
  </si>
  <si>
    <t>PRE-GAME MEALS  BHS VOLLEYBALL</t>
  </si>
  <si>
    <t>PRE-GAME MEALS BHS VOLLEYBALL</t>
  </si>
  <si>
    <t>POSTGAME MEALS  CROSS COUNTRY</t>
  </si>
  <si>
    <t>SIGNAGE FOR FOOTBALL GAMES</t>
  </si>
  <si>
    <t>BEN DAVIS ATHLETIC TRAINER SCHOLARSHIP</t>
  </si>
  <si>
    <t>CHEER CLINIC FEES</t>
  </si>
  <si>
    <t>SUPPLIES FOR CHEER</t>
  </si>
  <si>
    <t>ITEMS FOR CTS</t>
  </si>
  <si>
    <t>COMMAND HOOKS AND FRAMES</t>
  </si>
  <si>
    <t>PENCIL POUCHES</t>
  </si>
  <si>
    <t>ART SUPPLIES FOR TEAM BUILDING</t>
  </si>
  <si>
    <t>MAKERSPACE ITEMS</t>
  </si>
  <si>
    <t>MCALISTER'S CATERING</t>
  </si>
  <si>
    <t>ADMIN LUNCH - MCALLISTER'S</t>
  </si>
  <si>
    <t>BUSINESS OFFICE LUNCHEON</t>
  </si>
  <si>
    <t>AGENDA LUNCH MEETING WITH BOARD PRESIDENT</t>
  </si>
  <si>
    <t>AUGUST 2020 AGENDA MEETING</t>
  </si>
  <si>
    <t>JULY 2020 AGENDA MEETING</t>
  </si>
  <si>
    <t xml:space="preserve">OFFICE LUNCH </t>
  </si>
  <si>
    <t>GODADDY.COM</t>
  </si>
  <si>
    <t xml:space="preserve">RENEWAL   </t>
  </si>
  <si>
    <t>ZIPCASH ACCT TOLL BILLS</t>
  </si>
  <si>
    <t>ADMINISTRATIVE PROFESSIONAL TODAY</t>
  </si>
  <si>
    <t>RENEWAL OF PUBLICATION</t>
  </si>
  <si>
    <t>MORPHO TRUST USA, LLC</t>
  </si>
  <si>
    <t>CODES FOR FINGERPRINT</t>
  </si>
  <si>
    <t>TAX ASSESSOR COLLECTOR, WENDY BURGESS</t>
  </si>
  <si>
    <t>REGISTRATION/TITLES DISTRICT</t>
  </si>
  <si>
    <t>MILESPLIT TX</t>
  </si>
  <si>
    <t xml:space="preserve">CROSS COUNTRY 2020 WEBSITE SUPPORT </t>
  </si>
  <si>
    <t>RED METAL BUCKETS FOR PENS,</t>
  </si>
  <si>
    <t>COVER SHIPPING CHARGES FOR PO</t>
  </si>
  <si>
    <t>SLEEFS</t>
  </si>
  <si>
    <t xml:space="preserve">ARM SLEEVES FOR MR. MOLINAR'S FOCUS GROUP </t>
  </si>
  <si>
    <t>DQ GRILL &amp; CHILL</t>
  </si>
  <si>
    <t>ADMIN REWARD SNACK</t>
  </si>
  <si>
    <t>THUNDERTIX</t>
  </si>
  <si>
    <t>RESERVED SEATING FEES</t>
  </si>
  <si>
    <t xml:space="preserve">RENEWAL </t>
  </si>
  <si>
    <t>LODGING L WILCOX</t>
  </si>
  <si>
    <t>LODGING FOR AG TEACHER</t>
  </si>
  <si>
    <t>MAGAZINE BOXES</t>
  </si>
  <si>
    <t>PARTY HATS FOR STAFF DEVELOPMENT</t>
  </si>
  <si>
    <t>LOCKDOWN MAGNETS</t>
  </si>
  <si>
    <t>DISTRICT- WIDE CUSTODIAL</t>
  </si>
  <si>
    <t>BEAYRD, CHARLEAN</t>
  </si>
  <si>
    <t>OWENS, JANETTE</t>
  </si>
  <si>
    <t xml:space="preserve">FINGERPRINT REIMBURSEMENT </t>
  </si>
  <si>
    <t>ENVELOPES FOR FOOD SERVICE</t>
  </si>
  <si>
    <t>WSISD DOOR HANGERS</t>
  </si>
  <si>
    <t>2,000 SHEETS WATERMARK PAPER</t>
  </si>
  <si>
    <t>BLASSINGAME, TANNER</t>
  </si>
  <si>
    <t xml:space="preserve">TEKS CHARTS FOR MATH, SOCIAL STUDIES </t>
  </si>
  <si>
    <t xml:space="preserve">500 BUSINESS CARDS </t>
  </si>
  <si>
    <t>BUSINESS CARDS FOR BMS</t>
  </si>
  <si>
    <t>STAFF DEVELOPMENT ACTIVITY</t>
  </si>
  <si>
    <t>REIMBURSE PETTY CASH FOR FB</t>
  </si>
  <si>
    <t>BEN DAVIS SCHOLARSHIP</t>
  </si>
  <si>
    <t xml:space="preserve">WSISD ADMINISTRATORS SCHOLARSHIP </t>
  </si>
  <si>
    <t>CAKE FOR RETIREMENT</t>
  </si>
  <si>
    <t xml:space="preserve">MONTHLY SERVICE </t>
  </si>
  <si>
    <t>FAX LINES FOR MONTHLY SERVICE</t>
  </si>
  <si>
    <t>FLOWERS FO RETIREMENT</t>
  </si>
  <si>
    <t>AUDIO SYSTEM BHS STADIUM</t>
  </si>
  <si>
    <t xml:space="preserve">SPARKLETTES MONTHLY RENTAL </t>
  </si>
  <si>
    <t>BHS BAND SHIRTS</t>
  </si>
  <si>
    <t>REPLENISH WATER SERVICE FEES</t>
  </si>
  <si>
    <t>BHS BAND- WIND &amp; PERCUSSION</t>
  </si>
  <si>
    <t>END-OF-YEAR (2019-20) SERVICE AWARDS</t>
  </si>
  <si>
    <t>UNIFIED TALENT (TALENTED) SOFTWARE SUBSCRIPTION</t>
  </si>
  <si>
    <t>2020-2021 VATAT MEMBERSHIP</t>
  </si>
  <si>
    <t>WIRELESS KEYBOARD AND DVD</t>
  </si>
  <si>
    <t xml:space="preserve"> BLUE HAZE PENS </t>
  </si>
  <si>
    <t>THEATRE OFFICERS</t>
  </si>
  <si>
    <t>JULY BACKGROUND CHECKS</t>
  </si>
  <si>
    <t>TESTING TRACKER - TESTHOUND</t>
  </si>
  <si>
    <t>SUPPLIES FOR HR OFFICE</t>
  </si>
  <si>
    <t>REIMBURSE FOR RE-FINGERPRINTS</t>
  </si>
  <si>
    <t>BHS BAND PRINTER TONER</t>
  </si>
  <si>
    <t>TASA ANNUAL MEMBERSHIP</t>
  </si>
  <si>
    <t xml:space="preserve">TASBO MEMBERSHIP RENEWAL </t>
  </si>
  <si>
    <t xml:space="preserve">TEACHER OF THE YEAR- GOLDEN APPLES </t>
  </si>
  <si>
    <t>BHS HONEYCOMB SUPPLIES</t>
  </si>
  <si>
    <t xml:space="preserve">2020-2021 STUDENT CODE OF CONDUCT </t>
  </si>
  <si>
    <t xml:space="preserve">LUNCH FOR DEC MEETING </t>
  </si>
  <si>
    <t xml:space="preserve">WATER COOLER RENTAL </t>
  </si>
  <si>
    <t>PRINTER FOR THE NURSES OFFICE</t>
  </si>
  <si>
    <t>COLLEGE BOARD JUNE PROCTORING</t>
  </si>
  <si>
    <t xml:space="preserve">BHS CHOIR ALL STATE TREBLE &amp; TENOR </t>
  </si>
  <si>
    <t xml:space="preserve">SUPPLIES FOR TEACHERS AND STAFF </t>
  </si>
  <si>
    <t>ENGINEERING SUPPLIES</t>
  </si>
  <si>
    <t>BHS FINE ARTS DEPARTMENT</t>
  </si>
  <si>
    <t>COMPUTER SCIENCE SOFTWARE</t>
  </si>
  <si>
    <t xml:space="preserve">ONLINE TRAINING FOR DUAL CREDIT TEACHERS </t>
  </si>
  <si>
    <t>SOFTWARE PROGRAM CAREER CRUISING FOR K-12</t>
  </si>
  <si>
    <t>CPA ANNUAL FEES</t>
  </si>
  <si>
    <t xml:space="preserve">ZOOM WEBINAR SOFTWARE </t>
  </si>
  <si>
    <t>STAFF DEVELOPMENT ITEMS</t>
  </si>
  <si>
    <t xml:space="preserve">DISTRICT FUEL ACCT FOR CUST </t>
  </si>
  <si>
    <t>CONTENT KEEPER/VAR TECHNOLOGY PROGAM</t>
  </si>
  <si>
    <t>SNACKS AND DRINKS FOR CAMPUS</t>
  </si>
  <si>
    <t>BUSINESS LUNCH MEETING</t>
  </si>
  <si>
    <t>REIMBURSEMENT FOR VOLLEYBALLS</t>
  </si>
  <si>
    <t>DISTRICT FUEL</t>
  </si>
  <si>
    <t/>
  </si>
  <si>
    <t>NOTARY RENEWAL</t>
  </si>
  <si>
    <t>PIZZA FOR LIBERTY PLANNING</t>
  </si>
  <si>
    <t xml:space="preserve">HONEYCOMB BOOSTER CLUB SCHOLARSHIP </t>
  </si>
  <si>
    <t>JULY WAN SERVICES</t>
  </si>
  <si>
    <t>TEAM ISSUE FOOTBALLS</t>
  </si>
  <si>
    <t>REIMBURSEMENT-TDLR RENEWAL</t>
  </si>
  <si>
    <t>3- NEW BOSS #B9529 BLACK BASE CHAIR</t>
  </si>
  <si>
    <t>EDGENUITY</t>
  </si>
  <si>
    <t>EDGENUITY LICENSE FOR 2020-2021</t>
  </si>
  <si>
    <t>BHS BAND INSTRUMENT BELL COVERS</t>
  </si>
  <si>
    <t xml:space="preserve">BREAKFAST PURCHASED FOR LEADERSHIP </t>
  </si>
  <si>
    <t>BREAKFAST FOR LEADERSHIP,</t>
  </si>
  <si>
    <t>PROFESSIONAL E-RATE MGMT</t>
  </si>
  <si>
    <t>NEW TEACHER SUPPLIES</t>
  </si>
  <si>
    <t>PRINTER CART FOR OFFICE</t>
  </si>
  <si>
    <t>SCREENCASTIFY/SCREEN RECORDER</t>
  </si>
  <si>
    <t>SERVICE NES CAFE DOOR</t>
  </si>
  <si>
    <t>SERVICE AT NES CAFE</t>
  </si>
  <si>
    <t>BOARDBOOK SUBSCRIPTION ANNUAL</t>
  </si>
  <si>
    <t>POLICY UPDATES</t>
  </si>
  <si>
    <t>TEXAS HEALTH AND HUMAN LICENSING FEE</t>
  </si>
  <si>
    <t xml:space="preserve">DINNER FOR STAY STAYING LATE - STUDENT REGISTRATION </t>
  </si>
  <si>
    <t>PIZZA FOR YEARBOOK STUDENTS</t>
  </si>
  <si>
    <t xml:space="preserve">MEMBERSHIP FEE </t>
  </si>
  <si>
    <t>TEACHER WORKROOM</t>
  </si>
  <si>
    <t xml:space="preserve"> TEACHER WORKROOM</t>
  </si>
  <si>
    <t xml:space="preserve">LUNCH FOR NEW STUDENT REGISTRATION </t>
  </si>
  <si>
    <t>SYMPATHY ARRANGEMENT FOR STAFF</t>
  </si>
  <si>
    <t>CARD STOCK POSTER</t>
  </si>
  <si>
    <t>2020/22021 PBIS. SOFTWARE</t>
  </si>
  <si>
    <t>DECIDE2BGREAT SCHOLARSHIP</t>
  </si>
  <si>
    <t xml:space="preserve">BEN DAVIS BOYS' TRACK SCHOLARSHIP </t>
  </si>
  <si>
    <t>FRANK MOLINAR SCHOLARSHIP</t>
  </si>
  <si>
    <t>MEGAPHONES</t>
  </si>
  <si>
    <t>PENS FOR TEACHERS FOR 2020-21</t>
  </si>
  <si>
    <t>STAFF GRIT HOUSE T SHIRTS</t>
  </si>
  <si>
    <t xml:space="preserve">BEN DAVIS VOLLEYBALL SCHOLARSHIP </t>
  </si>
  <si>
    <t>CROSS COUNTRY 2020 SEASON</t>
  </si>
  <si>
    <t>WO# 20913 - PURCHASE CARTS</t>
  </si>
  <si>
    <t>SANDWICHES FOR SUMMER PRIDE</t>
  </si>
  <si>
    <t>OFFICE FURNITURE</t>
  </si>
  <si>
    <t>STATE REQUIRED PROCTORING FOR COLLEGE BOARD</t>
  </si>
  <si>
    <t>BHS THEATRE ON LINE TRAINING</t>
  </si>
  <si>
    <t>LUNCH FOR STAFF WORKING</t>
  </si>
  <si>
    <t xml:space="preserve">WO# 20964 - INSTALL FENCE @ BMS </t>
  </si>
  <si>
    <t xml:space="preserve">AP ELA STUDENT MATERIAL </t>
  </si>
  <si>
    <t>SUPPLIES FOR FEDERAL PROGRAMS</t>
  </si>
  <si>
    <t xml:space="preserve">PROJECT LEAD THE WAY ANNUAL DUES </t>
  </si>
  <si>
    <t>2020-2021 PARTICIPATION FEE</t>
  </si>
  <si>
    <t>REGISTRATION SUPPLIES</t>
  </si>
  <si>
    <t>TONER AND DRUM FOR POLICE</t>
  </si>
  <si>
    <t>QUARTERLY PYMT FOR APPRAISAL SERVICES</t>
  </si>
  <si>
    <t>2020-2021 TSNAP TEXAS</t>
  </si>
  <si>
    <t>COMPUTER BAG</t>
  </si>
  <si>
    <t>CHEER BANQUET SUPPLIES</t>
  </si>
  <si>
    <t>READING STRATEGIES BOOKS</t>
  </si>
  <si>
    <t>BAGS AND RIBBON FOR TEACHER</t>
  </si>
  <si>
    <t>KINDERGARTEN BACK TO SCHOOL</t>
  </si>
  <si>
    <t>ORGANIZERS FOR CHEER/YELL</t>
  </si>
  <si>
    <t>APP FOR STUDENT PICKUP</t>
  </si>
  <si>
    <t xml:space="preserve">LUNCH FOR STAFF FOR REGISTRATION </t>
  </si>
  <si>
    <t>LUNCH FOR STAFF MEMBERS</t>
  </si>
  <si>
    <t xml:space="preserve">OFFICE DECOR/TEAM BUILDING </t>
  </si>
  <si>
    <t>REIMBURSEMENT CHICK-FIL-A</t>
  </si>
  <si>
    <t xml:space="preserve">BEN DAVIS BASEBALL SCHOLARSHIP </t>
  </si>
  <si>
    <t>RYDIN   SHIPPING COST</t>
  </si>
  <si>
    <t xml:space="preserve">UNITED EDUCATORS ASSN. SCHOLARSHIP </t>
  </si>
  <si>
    <t xml:space="preserve">COMMUNITY NAT'L BANK SCHOLARSHIP </t>
  </si>
  <si>
    <t>WORKROOM SUPPLIES</t>
  </si>
  <si>
    <t>FOOD FOR JULY PAW</t>
  </si>
  <si>
    <t>SUPPLIES STAFF</t>
  </si>
  <si>
    <t>THANK YOU CARDS</t>
  </si>
  <si>
    <t xml:space="preserve">STAFF SNACKS </t>
  </si>
  <si>
    <t>TOUCHTOOL REDUCE EXPOSURE TO GERMS</t>
  </si>
  <si>
    <t>BOOK - UNCONSCIOUS BIAS IN SCHOOLS</t>
  </si>
  <si>
    <t>HEADSET FOR FRONT DESK</t>
  </si>
  <si>
    <t xml:space="preserve">DS-40 EPSON SCANNER </t>
  </si>
  <si>
    <t>EXPANDING FILE FOLDERS</t>
  </si>
  <si>
    <t>SUPPLIES FOR REGISTRATION</t>
  </si>
  <si>
    <t>BHS THEATRE- CLASSROOM</t>
  </si>
  <si>
    <t>BOOK FOR ASSISTANT PRINCIPALS</t>
  </si>
  <si>
    <t>BHS BAND SUPPLIES</t>
  </si>
  <si>
    <t>BUILDING SECURITY PARTS</t>
  </si>
  <si>
    <t>BMS THEATRE CLASSROOM</t>
  </si>
  <si>
    <t>BINS FOR SUPPLIES</t>
  </si>
  <si>
    <t>CHAIRS FOR OFFICE</t>
  </si>
  <si>
    <t>TABLE PROTECTOR</t>
  </si>
  <si>
    <t>300 FOOT UNDER CONSTRUCTION TAPE</t>
  </si>
  <si>
    <t>CUM FILE FOLDER FOR NEW STUDENTS</t>
  </si>
  <si>
    <t>STUDENT NAME TAGS, TRAFFIC CONES</t>
  </si>
  <si>
    <t xml:space="preserve">ASLDEAFINED SUBSCRIPTION FOR VIRTUAL </t>
  </si>
  <si>
    <t xml:space="preserve">BHS NOC SERVICE - AUGUST </t>
  </si>
  <si>
    <t>3-5A DISTRICT FEES FOR 2020-2021</t>
  </si>
  <si>
    <t>AUG BACKGROUND CHECKS</t>
  </si>
  <si>
    <t xml:space="preserve">SERVICE CALL REPAIR WEIGHT ROOM </t>
  </si>
  <si>
    <t xml:space="preserve">WATER SERVICES </t>
  </si>
  <si>
    <t>BUSINESS OFFICE AUGUST 2020</t>
  </si>
  <si>
    <t>BHS BAND CHARMS RENEWAL</t>
  </si>
  <si>
    <t xml:space="preserve">BHS, BMS AND WSISD DIGITAL SITE LICENSE </t>
  </si>
  <si>
    <t>PD RESOURCES FOR TEACHERS</t>
  </si>
  <si>
    <t>HANDS FREE DRINKING STATIONS</t>
  </si>
  <si>
    <t>BHS BAND PERCUSSION</t>
  </si>
  <si>
    <t>SERVICE CALL FOR GOLF CART</t>
  </si>
  <si>
    <t xml:space="preserve">CHANGE ORDER FOR TENNIS COURTS </t>
  </si>
  <si>
    <t xml:space="preserve">PACE OFFICER BOND RENEWAL </t>
  </si>
  <si>
    <t>PAINT FOR TEACHER TEAM</t>
  </si>
  <si>
    <t xml:space="preserve">WO# 20408 - PAINT HALLWAYS </t>
  </si>
  <si>
    <t>LUNCH FOR BHS STAFF</t>
  </si>
  <si>
    <t>BHS BAND PERCUSSION 2020</t>
  </si>
  <si>
    <t xml:space="preserve">FLOWER ARRANGEMENT FOR FUNERAL </t>
  </si>
  <si>
    <t xml:space="preserve">BUTCHER PAPER FOR TEACHER CLASSROOM </t>
  </si>
  <si>
    <t>VARIOUS SUPPLIES FOR TEACHER</t>
  </si>
  <si>
    <t>VARIOUS SUPPLIES</t>
  </si>
  <si>
    <t xml:space="preserve">BHS COLOR GUARD 20-21 SPIRIT UNIFORMS </t>
  </si>
  <si>
    <t xml:space="preserve">ORIENTATION  QUOTE 4113 REFRESHER </t>
  </si>
  <si>
    <t>FOOTBALL SUPPLIES</t>
  </si>
  <si>
    <t>LOCAL UPDATE</t>
  </si>
  <si>
    <t xml:space="preserve">RENEWAL OF TEPSA MEMBERSHIP </t>
  </si>
  <si>
    <t>RENEWAL FOR TEXAS EDUCATION</t>
  </si>
  <si>
    <t>BOARD MEETING TUESDAY AUG 18,</t>
  </si>
  <si>
    <t xml:space="preserve">ONRAMPS TRAINING </t>
  </si>
  <si>
    <t>WO# 20917 - REPLACE CONCRETE</t>
  </si>
  <si>
    <t xml:space="preserve">WO# 20915 - BUILDING PERMIT FEES - PORTABLES </t>
  </si>
  <si>
    <t xml:space="preserve">WO# 20851 - BUILD AND INSTALL FENCE </t>
  </si>
  <si>
    <t>BHS BAND CLASSROOM SUPPLIES -</t>
  </si>
  <si>
    <t>NEW HIRE BASKETS AND FILLERS</t>
  </si>
  <si>
    <t>BHS BAND- BINDER CLIPS,</t>
  </si>
  <si>
    <t xml:space="preserve"> MONTHLY GAS RENTALS </t>
  </si>
  <si>
    <t>STRESS BALLS TO PASS OUT WITH HOPE SQUAD</t>
  </si>
  <si>
    <t xml:space="preserve">REFUND- LINE 52 GEAR </t>
  </si>
  <si>
    <t>FINE ARTS ACADEMY STAFF</t>
  </si>
  <si>
    <t>ANNUAL STATE DYSLEXIA SUMMER</t>
  </si>
  <si>
    <t>STAFF T-SHIRTS</t>
  </si>
  <si>
    <t>BREAKFAST STAFF</t>
  </si>
  <si>
    <t xml:space="preserve"> STAFF WELCOME BREAKFAST </t>
  </si>
  <si>
    <t>MEMBERSHIP DUES BHS</t>
  </si>
  <si>
    <t>PIZZA FOR CHEER LUNCH</t>
  </si>
  <si>
    <t>BAND REFUND MICHAEL FRAWLEY</t>
  </si>
  <si>
    <t xml:space="preserve">CAMPUS PLANNING RETREAT </t>
  </si>
  <si>
    <t>MEMBERS MARK FILE FOLDERS</t>
  </si>
  <si>
    <t>BREAKFAST ITEMS</t>
  </si>
  <si>
    <t>TEACHER INCENTIVES</t>
  </si>
  <si>
    <t>STAFF SNACKS FOR 1ST DAY</t>
  </si>
  <si>
    <t>KITCHEN SUPPLIES</t>
  </si>
  <si>
    <t xml:space="preserve">REPLENISH WATER SERVICE </t>
  </si>
  <si>
    <t>CHEER BOWS</t>
  </si>
  <si>
    <t>BHS BAND FACE SHIELDS/GLASSES</t>
  </si>
  <si>
    <t>CHEER WORKOUT SHIRTS</t>
  </si>
  <si>
    <t xml:space="preserve">MACBOOK PRO FOR ADMINISTRATOR </t>
  </si>
  <si>
    <t>MANAGEMENT SYSTEM TO TRACK</t>
  </si>
  <si>
    <t>EPSON PROJECTOR BULBS</t>
  </si>
  <si>
    <t>DEPARTMENT MEETING LUNCH</t>
  </si>
  <si>
    <t xml:space="preserve">STAFF DEVELOPMENT BREAKFAST </t>
  </si>
  <si>
    <t xml:space="preserve">MONTHLY WATER SERVICES </t>
  </si>
  <si>
    <t>5,000 BUSINESS OFFICE RETURN ENVELOPES</t>
  </si>
  <si>
    <t>5000 PAYROLL ENVELOPES RETURN</t>
  </si>
  <si>
    <t xml:space="preserve">BHS CTE DUMPSTER HAUL OFF </t>
  </si>
  <si>
    <t>APRONS FOR SCIENCE</t>
  </si>
  <si>
    <t>COVID - FCLC  T-SHIRTS</t>
  </si>
  <si>
    <t>INTEGRATION FOR ASSETS AND HELP DESK</t>
  </si>
  <si>
    <t>TIPWEB SOFTWARE RENEWAAL</t>
  </si>
  <si>
    <t>OFFICE DECOR</t>
  </si>
  <si>
    <t xml:space="preserve">REIMBURSE FOR RE-FINGERPRINTING </t>
  </si>
  <si>
    <t>ANTIBACTERIAL WIPES</t>
  </si>
  <si>
    <t>FACESHIELDS</t>
  </si>
  <si>
    <t>WO# 20955 - MISC CHAIN LINK FENCE REPAIR</t>
  </si>
  <si>
    <t>RISE OFFICE SUPPLIES- FILE</t>
  </si>
  <si>
    <t>BALL POINT PENS FOR SECONDARY</t>
  </si>
  <si>
    <t>SUPPLIES FOR SUBSTITUTE</t>
  </si>
  <si>
    <t>SUPPLIES FOR SUBS</t>
  </si>
  <si>
    <t xml:space="preserve">PURCHASE NEW TRUCK FOR OPERATIONS </t>
  </si>
  <si>
    <t>OFFICE SUPPLIES FOR TEACHER</t>
  </si>
  <si>
    <t>FOOTBALL SOFTWARE SUBSCRIPTION</t>
  </si>
  <si>
    <t xml:space="preserve">RENAISSANCE ACCELERATED READER </t>
  </si>
  <si>
    <t>15 T-TESS ORIENTATION-</t>
  </si>
  <si>
    <t>STUDENT POSTCARDS 400</t>
  </si>
  <si>
    <t>COFFEE SUPPLIES, ETC</t>
  </si>
  <si>
    <t xml:space="preserve">ADJUSTABLE WORK BENCH </t>
  </si>
  <si>
    <t>SNACKS &amp; DRINKS</t>
  </si>
  <si>
    <t>INK FOR HR PRINTER</t>
  </si>
  <si>
    <t>TASSP - MEMBERSHIP RENEWAL -</t>
  </si>
  <si>
    <t xml:space="preserve">TEXAS HIGHSCHOOL COACHES MEMBERSHIP </t>
  </si>
  <si>
    <t>PROFESSIONAL MEMBERSHIP</t>
  </si>
  <si>
    <t>ELEVATOR MAINT AGREEMENT</t>
  </si>
  <si>
    <t>WO# 20910 - DEMO DAMAGED WALL</t>
  </si>
  <si>
    <t>CHEER CAMP 8/17-8/20 2020</t>
  </si>
  <si>
    <t xml:space="preserve">ZOOM LICENSING </t>
  </si>
  <si>
    <t xml:space="preserve">TEXAS HIGHSCHOOL COACHES MEMBERSHIP  </t>
  </si>
  <si>
    <t xml:space="preserve">REIMBURSEMENT FOR MILEAGE AND LODGING </t>
  </si>
  <si>
    <t>FACE MASKS AND SANITIZERS FOR STAFF</t>
  </si>
  <si>
    <t xml:space="preserve">OPERATION CONNECTIVITY LAPTOPS/ HOTSPOTS </t>
  </si>
  <si>
    <t>FAMILY INFO BROCHURES</t>
  </si>
  <si>
    <t xml:space="preserve">CARD MY YARD SIGNS FOR FIRST DAY </t>
  </si>
  <si>
    <t xml:space="preserve">REIMBURSEMENT FOR TRAINING - ATHLETIC STAFF </t>
  </si>
  <si>
    <t xml:space="preserve">REIMBURSEMENT NEW TEACHERS LUNCHEON </t>
  </si>
  <si>
    <t>100 GUEST TEACHER HANDBOOK</t>
  </si>
  <si>
    <t xml:space="preserve">3 INCH CIRCLE LABELS </t>
  </si>
  <si>
    <t>500 BUSINESS CARDS FOR EMPLOYEE</t>
  </si>
  <si>
    <t xml:space="preserve">REIMBURSEMENT FOR 154 ESL TESTING </t>
  </si>
  <si>
    <t xml:space="preserve">GAS CARD FOR AG DEPT </t>
  </si>
  <si>
    <t>CHECK REGISTER FOR FISCAL YEAR JULY 1 ,2020 TO JUNE 30, 2021</t>
  </si>
  <si>
    <t>CHECK DATE</t>
  </si>
  <si>
    <t>CHECK #</t>
  </si>
  <si>
    <t>INVOICE DESCRIPTION</t>
  </si>
  <si>
    <t>LICENSE RENEWAL</t>
  </si>
  <si>
    <t>BHS BAND MARCHING UNIFORMS REMAINING PART OF ORDER</t>
  </si>
  <si>
    <t>LANDSCAPE IMPROVEMENTS</t>
  </si>
  <si>
    <t>ANDSCAPE IMPROVEMENTS</t>
  </si>
  <si>
    <t>ABECEDARIAN ABC, LLC</t>
  </si>
  <si>
    <t>LARGE BLUE LETTERS</t>
  </si>
  <si>
    <t>W/O #21477- A/C REPAIR WEST</t>
  </si>
  <si>
    <t>W/O #21606- KITCHEN WALK-IN</t>
  </si>
  <si>
    <t>W/O #21586- STOCK ITEMS - OPERATIONS</t>
  </si>
  <si>
    <t>KNEE BRACES</t>
  </si>
  <si>
    <t>ALEXANDER IANNELLO</t>
  </si>
  <si>
    <t>WORKED FOOTBALL GAME</t>
  </si>
  <si>
    <t xml:space="preserve">FAX LINES FOR MONTHLY SERVICE </t>
  </si>
  <si>
    <t>BOB'S TREE SERVICE</t>
  </si>
  <si>
    <t xml:space="preserve">W/O #21097- RAISE, BALANCE, PRUNE - DISTRICT WIDE </t>
  </si>
  <si>
    <t>BOWNET FOR FOOTBALL</t>
  </si>
  <si>
    <t>GBB 9TH UNIFORMS</t>
  </si>
  <si>
    <t>BADGE PRINTER</t>
  </si>
  <si>
    <t>PRINTER FOR UPSTAIRS</t>
  </si>
  <si>
    <t>HDMI ADAPTER CABLES</t>
  </si>
  <si>
    <t>W/O #21673- REPAIR LIGHTS - BHS</t>
  </si>
  <si>
    <t>W/O #21562- REPAIR A/C IN KITCHEN</t>
  </si>
  <si>
    <t xml:space="preserve">W/O #21710- UPGRADE TO NEW HAND DRYERS </t>
  </si>
  <si>
    <t>CENTER FOR EDUCATION AND EMPLOYMENT LAW</t>
  </si>
  <si>
    <t>KEEPING YOUR SCHOOL SAFE AND SECURE</t>
  </si>
  <si>
    <t>CHERI LYNN COUNTS</t>
  </si>
  <si>
    <t>PIANO INSTRUCTION FOR BHS-</t>
  </si>
  <si>
    <t>COACH COMM., LLC</t>
  </si>
  <si>
    <t xml:space="preserve">HEADSET REPLACEMENT FOR FOOTBALL </t>
  </si>
  <si>
    <t>COLE NEMITZ</t>
  </si>
  <si>
    <t>CROSSPOINT COMMUNICATIONS</t>
  </si>
  <si>
    <t xml:space="preserve">BACK UP BATTERIES FOR POLICE RADIOS </t>
  </si>
  <si>
    <t>DANIEL RUBIO</t>
  </si>
  <si>
    <t>DAVID BITTERS</t>
  </si>
  <si>
    <t xml:space="preserve">LUNCHEON- C-19 UPDATE WITH BOARD </t>
  </si>
  <si>
    <t>DISTRICT WIDE ELECTRIC SERVICE</t>
  </si>
  <si>
    <t>FOR AG PROGRAM IN CTE</t>
  </si>
  <si>
    <t xml:space="preserve">G/T TRAINING FOR TEACHER </t>
  </si>
  <si>
    <t>INTERNET CIRCUITS SEPT. 2020</t>
  </si>
  <si>
    <t>EVGENI KARELIN</t>
  </si>
  <si>
    <t>BHS BAND AUDITION MASTER</t>
  </si>
  <si>
    <t>GABRIELLA R. CHAPA</t>
  </si>
  <si>
    <t xml:space="preserve">REIMBURSEMENT FOR FINGER PRINTING </t>
  </si>
  <si>
    <t>RAIN JACKET FOR SECURITY</t>
  </si>
  <si>
    <t>CROSS COUNTRY BMS ENTRY FEE</t>
  </si>
  <si>
    <t>HEINEMANN</t>
  </si>
  <si>
    <t>BOOKS FOR 4TH GRADE MATH</t>
  </si>
  <si>
    <t>HERITAGE FOOD SERVICE EQUIPMENT, INC.</t>
  </si>
  <si>
    <t>W/O #21413- REPAIR KITCHEN</t>
  </si>
  <si>
    <t>INTERVAL TECHNOLOGY PARTNERS</t>
  </si>
  <si>
    <t>ENRICHING STUDENTS SOFTWARE</t>
  </si>
  <si>
    <t>LUCAS PELTON</t>
  </si>
  <si>
    <t xml:space="preserve">W/O #21363- REPAIR ALL FAUCETS </t>
  </si>
  <si>
    <t>W/O #20498- REFURBISH OLD RESTROOM</t>
  </si>
  <si>
    <t>11 X 17 PAPER AND BATTERIES</t>
  </si>
  <si>
    <t>EASEL PADS</t>
  </si>
  <si>
    <t>HOLE PUNCH &amp; DOOR STOPS</t>
  </si>
  <si>
    <t>PAYMENT FOR INVOICE 60818-0</t>
  </si>
  <si>
    <t>MUSIC AND ARTS CENTERS</t>
  </si>
  <si>
    <t>BAND RECORDERS</t>
  </si>
  <si>
    <t>MYLO VINCENZE GALLARDO</t>
  </si>
  <si>
    <t xml:space="preserve">WORKED FOOTBALL GAME </t>
  </si>
  <si>
    <t>NATIONAL SCHOOL BOARDS ASSOCIATION</t>
  </si>
  <si>
    <t xml:space="preserve">NATIONAL CONNECTION FEE </t>
  </si>
  <si>
    <t>PARKER WADE</t>
  </si>
  <si>
    <t>PITNEY BOWES PURCHASE POWER</t>
  </si>
  <si>
    <t xml:space="preserve">POSTAGE REFILL </t>
  </si>
  <si>
    <t>POSTER PAPER</t>
  </si>
  <si>
    <t>CLASSROOM AND OFFICE SUPPLIES</t>
  </si>
  <si>
    <t xml:space="preserve">BHS BAND COLOR GUARD INSTRUCTOR </t>
  </si>
  <si>
    <t xml:space="preserve">SOCIAL DISTANCING ITEMS - BMS </t>
  </si>
  <si>
    <t>SABENA HERRERA</t>
  </si>
  <si>
    <t>SERVICE TIS DOORS</t>
  </si>
  <si>
    <t>LENEL SERVICE FOR TIS AND NORTH</t>
  </si>
  <si>
    <t>SIMPLY UNIQUE</t>
  </si>
  <si>
    <t>BHS BAND MARCHING UNIFORM</t>
  </si>
  <si>
    <t>SOUTHWEST NETWORKS, INC.</t>
  </si>
  <si>
    <t>CATEGORY 6 PLENUM RATED CABLES</t>
  </si>
  <si>
    <t xml:space="preserve">PLC WATER SERVICE </t>
  </si>
  <si>
    <t>STUDENT CONDUCTOR, INC</t>
  </si>
  <si>
    <t xml:space="preserve">STUDENT CONDUCTOR SYSTEM </t>
  </si>
  <si>
    <t>STATE FIN ACCOUNTABILITY</t>
  </si>
  <si>
    <t>INK FOR C MOORE</t>
  </si>
  <si>
    <t>BLACK TONER</t>
  </si>
  <si>
    <t>INK FOR CTE PRINTERS</t>
  </si>
  <si>
    <t>INK TONER FOR J POYFAIR</t>
  </si>
  <si>
    <t>INK---4TH GR DEATON</t>
  </si>
  <si>
    <t xml:space="preserve">VIRTUAL LEADERSHIP AND GIFTED CONFERENCE </t>
  </si>
  <si>
    <t>ONLINE LEARNING COURSE</t>
  </si>
  <si>
    <t>TCASE</t>
  </si>
  <si>
    <t>STUDENT DATABASE MANAGEMENT</t>
  </si>
  <si>
    <t xml:space="preserve">PAYMENT FOR CONFERENCE </t>
  </si>
  <si>
    <t xml:space="preserve">SUBSCRIPTION RENEWAL </t>
  </si>
  <si>
    <t>THE LIBRARY STORE, INC</t>
  </si>
  <si>
    <t>LIBRARY SUPPLIES</t>
  </si>
  <si>
    <t>THE SCIENCE PENGUIN INCORPORATED</t>
  </si>
  <si>
    <t>5TH GRADE SCIENCE BUNDLE</t>
  </si>
  <si>
    <t>W/O #21674- FOR USE ON FERRIS MOWERS</t>
  </si>
  <si>
    <t>W/O #20746- ELECTRIC UPGRADE</t>
  </si>
  <si>
    <t>W/O #21680- BOOM LIFT REPAIR</t>
  </si>
  <si>
    <t>W/O #21587- STOCK REFRIGERANT</t>
  </si>
  <si>
    <t>17 SETS OF 10 STERILITE</t>
  </si>
  <si>
    <t>WATER AND SNACKS</t>
  </si>
  <si>
    <t>W/O #20900- APPRECIATION LUNCHEON</t>
  </si>
  <si>
    <t>VINYL FOR KINDERGARTEN</t>
  </si>
  <si>
    <t>SNACKS FOR DUAL LANGUAGE</t>
  </si>
  <si>
    <t>STAFF DEVELOPMENT MEETING</t>
  </si>
  <si>
    <t>LETTUCE, SALAD DRESSING, ETC.</t>
  </si>
  <si>
    <t>SPORT MED OFFICE SUPPLIES</t>
  </si>
  <si>
    <t>SNACKS AND DRINKS FOR TEACHER</t>
  </si>
  <si>
    <t>CLASSROOM SUPPLIES</t>
  </si>
  <si>
    <t>PAINT FOR HALLWAY FLOORS</t>
  </si>
  <si>
    <t xml:space="preserve">CREDIT </t>
  </si>
  <si>
    <t>BHS THEATRE CLASSROOM</t>
  </si>
  <si>
    <t>FILL THE REFRIGERATOR ITEMS</t>
  </si>
  <si>
    <t>BIC  INCENTIVES`</t>
  </si>
  <si>
    <t>COFFEE BAR FOR STAFF</t>
  </si>
  <si>
    <t>INSTURCTIONAL SUPPLIES</t>
  </si>
  <si>
    <t>QUART CONTAINERS</t>
  </si>
  <si>
    <t>AG GAS RENTALS FOR AUGUST</t>
  </si>
  <si>
    <t xml:space="preserve">GAS FOR CTE </t>
  </si>
  <si>
    <t>REMAINDER OF PO 0012100064</t>
  </si>
  <si>
    <t>WHY TRY, LLC</t>
  </si>
  <si>
    <t>WHY TRY LEVEL 1 TRAINING -</t>
  </si>
  <si>
    <t>WINFIELD SOLUTIONS, LLC</t>
  </si>
  <si>
    <t xml:space="preserve">W/O #21634- STATE REQUIRED CEU </t>
  </si>
  <si>
    <t>W/O #21527- PEST CONTROL PRODUCTS</t>
  </si>
  <si>
    <t>AMAZON-- BOOK--THE TOAD</t>
  </si>
  <si>
    <t xml:space="preserve">2 GALLON ZIPLOCK BAGS </t>
  </si>
  <si>
    <t>RECESS PACKS FOR ALL GRADE</t>
  </si>
  <si>
    <t>EARBUDS FOR STUDENTS AND NAME PLATES</t>
  </si>
  <si>
    <t>INFANT ROOM SUPPLIES</t>
  </si>
  <si>
    <t>DESK MAT NEW KEYBOARD</t>
  </si>
  <si>
    <t>LANYARDS FOR STUDENTS</t>
  </si>
  <si>
    <t>WHITE BOARD</t>
  </si>
  <si>
    <t>TOUCHLESS FLOOR MOUNT CONTROL</t>
  </si>
  <si>
    <t>BUCKETS FOR PENS - GRADE</t>
  </si>
  <si>
    <t>THERMOMETERS FOR STAFF</t>
  </si>
  <si>
    <t>LANYARDS, SLEEVES AND RIBBON</t>
  </si>
  <si>
    <t>RECESS EQUIPMENT FOR PK - KG</t>
  </si>
  <si>
    <t>STATE TESTING AND OFFICE</t>
  </si>
  <si>
    <t>COLOR TAPE</t>
  </si>
  <si>
    <t xml:space="preserve">PORTABLE PA SYSTEM </t>
  </si>
  <si>
    <t xml:space="preserve">STORAGE FOR TEACHERS </t>
  </si>
  <si>
    <t>COVID- ATP METER AND ATP TESTS</t>
  </si>
  <si>
    <t>ROLLING CART</t>
  </si>
  <si>
    <t>ELECTRONIC WHISTLES</t>
  </si>
  <si>
    <t>CLASSROOM BINDERS</t>
  </si>
  <si>
    <t>SUPPLIES FOR VIRTUAL STUDENTS</t>
  </si>
  <si>
    <t>BLACK COTTON TOWELS</t>
  </si>
  <si>
    <t>BHS THEATRE SPOT MARKERS</t>
  </si>
  <si>
    <t>STORAGE BOXES</t>
  </si>
  <si>
    <t>SUPPLIES FOR STUDENTS/STAFF</t>
  </si>
  <si>
    <t xml:space="preserve">CLASSROOM SUPPLIES </t>
  </si>
  <si>
    <t>CPR FACE SHIELD MASK KEYCHAIN</t>
  </si>
  <si>
    <t>BOOKS FOR 6TH GRADE TEACHERS</t>
  </si>
  <si>
    <t>DL KINDER INSTRUCTIONAL</t>
  </si>
  <si>
    <t>LANYARDS AND ID SLEEVES</t>
  </si>
  <si>
    <t>4TH GRADE SUPPLIES</t>
  </si>
  <si>
    <t>SUPPLIES FOR CALMING ROOM</t>
  </si>
  <si>
    <t>GRAPHIC ARTS SUPPLIES</t>
  </si>
  <si>
    <t>SUPPLIES FOR CLASSROOMS</t>
  </si>
  <si>
    <t>MINI FRIDGE FOR TRAINERS</t>
  </si>
  <si>
    <t>DESK LAMP</t>
  </si>
  <si>
    <t xml:space="preserve">APPLE PENS AND PENCILS </t>
  </si>
  <si>
    <t>INK FOR STUDENT ID'S</t>
  </si>
  <si>
    <t>HELMET EYE-SHIELD VISOR</t>
  </si>
  <si>
    <t>DL INSTRUCTIONAL SUPPLIES</t>
  </si>
  <si>
    <t>CAMERA FOR VIRTUAL LEARNING</t>
  </si>
  <si>
    <t>SUPPLIES FOR HEALTH SCIENCE</t>
  </si>
  <si>
    <t>TABLES AND RUG FOR ASSISTANT PRINCIPAL</t>
  </si>
  <si>
    <t>COFFEE FOR INSTRUCTION</t>
  </si>
  <si>
    <t>CLEAR WINDOW MASKS</t>
  </si>
  <si>
    <t>ROBERTS RULES OF ORDER 12TH</t>
  </si>
  <si>
    <t>LAMINATION SHEETS FOR TAGS PK</t>
  </si>
  <si>
    <t>SUPPLIES FOR OFFICE STAFF</t>
  </si>
  <si>
    <t>LABELS FOR STUDENT SOCIAL</t>
  </si>
  <si>
    <t>PAPER FOR POSTER MAKER</t>
  </si>
  <si>
    <t>3 RING BINDERS &amp; ACRYLIC WALL</t>
  </si>
  <si>
    <t xml:space="preserve">SCREEN PRIVACY PROTECTOR </t>
  </si>
  <si>
    <t>BOOK FOR TEACHERS</t>
  </si>
  <si>
    <t>ENGLISH SUPPLIES</t>
  </si>
  <si>
    <t>INSTRUCTIONAL SUPPLIES-</t>
  </si>
  <si>
    <t>3RD GRADE SUPPLIES</t>
  </si>
  <si>
    <t>TRAVEL INSULATED BACKPACKS</t>
  </si>
  <si>
    <t>FAA SCHOLARSHIP-</t>
  </si>
  <si>
    <t>ARMAN MILADINOVIC</t>
  </si>
  <si>
    <t>26 $20 GIFT CARDS FOR SEPT.</t>
  </si>
  <si>
    <t xml:space="preserve">SCHOOL STORE SUPPLIES </t>
  </si>
  <si>
    <t>DEWANY INVESTMENT LLC</t>
  </si>
  <si>
    <t xml:space="preserve">PRE-GAME MEALS VARSITY FOOTBALL </t>
  </si>
  <si>
    <t>ERNIE HOLLAND</t>
  </si>
  <si>
    <t>STUDENT MEALS FOR GOLF</t>
  </si>
  <si>
    <t>STUDENT MEALS GOLF TOURNAMENT</t>
  </si>
  <si>
    <t xml:space="preserve">GRIT HOUSE SUPPLIES </t>
  </si>
  <si>
    <t xml:space="preserve">MARCHING BAND SUPPLIES </t>
  </si>
  <si>
    <t xml:space="preserve">SUPPLIES FOR STADIUM </t>
  </si>
  <si>
    <t>JANET BASS</t>
  </si>
  <si>
    <t>SCHOOL STORE START-UP CASH</t>
  </si>
  <si>
    <t xml:space="preserve">PRE-GAME MEALS  BMS VOLLEYBALL </t>
  </si>
  <si>
    <t>PRE-GAMES MEALS BMS FOOTBALL</t>
  </si>
  <si>
    <t>MARTHA ARTEAGA</t>
  </si>
  <si>
    <t xml:space="preserve">PARENT REFUND </t>
  </si>
  <si>
    <t xml:space="preserve"> DESK CHAIR AND STAND </t>
  </si>
  <si>
    <t>LUNCH FOR OFFICE STAFF</t>
  </si>
  <si>
    <t>BEAR PAWS DECALS</t>
  </si>
  <si>
    <t>ADVERTISING BANNERS</t>
  </si>
  <si>
    <t>SANDWICH BOARD SIGNAGE</t>
  </si>
  <si>
    <t>THE UNIVERSITY OF TEXAS AT AUSTIN</t>
  </si>
  <si>
    <t>TENNIS BOOSTER SCHOLARSHIP</t>
  </si>
  <si>
    <t>TMEA REGION 30 BAND DIVISION</t>
  </si>
  <si>
    <t>BHS JAZZ REGION ENTRY FEES</t>
  </si>
  <si>
    <t>VISTAR CORPORATION</t>
  </si>
  <si>
    <t>SCHOOL STORE</t>
  </si>
  <si>
    <t xml:space="preserve">COLLARED SHIRTS FOR DAEP STAFF </t>
  </si>
  <si>
    <t>AHA! PROCESS, INCORPORATED</t>
  </si>
  <si>
    <t>SPORTS MED SUPPLIES</t>
  </si>
  <si>
    <t>ANNA CRAWFORD</t>
  </si>
  <si>
    <t>BAKER DISTRIBUTING COMPANY</t>
  </si>
  <si>
    <t xml:space="preserve">W/O #21615- REPAIR LEAK - ICE MACHINE </t>
  </si>
  <si>
    <t>BAT SECURITY</t>
  </si>
  <si>
    <t>DIR-S RENEWAL</t>
  </si>
  <si>
    <t>ENTRY FEE FLYIN HAWKS XV</t>
  </si>
  <si>
    <t>BREAKOUT EDU</t>
  </si>
  <si>
    <t>MATH GRANT SUPPLIES</t>
  </si>
  <si>
    <t>SPORTS MED TEES, POLOS, HATS</t>
  </si>
  <si>
    <t>BYRDSEED, LLC</t>
  </si>
  <si>
    <t>BYRDSEED TV ANNUAL</t>
  </si>
  <si>
    <t xml:space="preserve">W/O #18798- HEATER REPAIR - OPERATIONS </t>
  </si>
  <si>
    <t>CATHOLIC CHARITIES TRANSLATION &amp; INTERPRETERS</t>
  </si>
  <si>
    <t>INTERPRETATION SERVICES</t>
  </si>
  <si>
    <t>PRINTER FOR SOILEAU</t>
  </si>
  <si>
    <t>W/O #21808- EMERGENCY BULBS</t>
  </si>
  <si>
    <t>CHRISTINA SANDERS</t>
  </si>
  <si>
    <t>WATER SERVICE FOR 08.20.2020</t>
  </si>
  <si>
    <t>CLEAR FORK MATERIALS</t>
  </si>
  <si>
    <t>W/O #21341- FOR FLOWER BEDS</t>
  </si>
  <si>
    <t>DATA RECOGNITION CORPORATION</t>
  </si>
  <si>
    <t>PREK-12 STATE REQUIRED TESTS</t>
  </si>
  <si>
    <t>DOCKING STATION TICKET</t>
  </si>
  <si>
    <t>DELTAMATH SOLUTIONS LLC</t>
  </si>
  <si>
    <t>MATH VIDEOS</t>
  </si>
  <si>
    <t>TEACHER RESOURCES AND PD</t>
  </si>
  <si>
    <t>INTERNET CIRCUITS OCT 2020</t>
  </si>
  <si>
    <t>FOLLETT SCHOOL SOLUTIONS</t>
  </si>
  <si>
    <t>VARIOUS BOOKS FOR LIBRARY:</t>
  </si>
  <si>
    <t>W/O #21678- FOR GERM SPRAY</t>
  </si>
  <si>
    <t>W/O #21226- FOR GUARDIAN PROGRAM</t>
  </si>
  <si>
    <t xml:space="preserve">PINK POLOS AND LAPEL PINS </t>
  </si>
  <si>
    <t>CONES FOR PARKING LOT</t>
  </si>
  <si>
    <t>SHIPPING</t>
  </si>
  <si>
    <t>GBB PRACTICE SHIRTS</t>
  </si>
  <si>
    <t>GBB VARSITY SHIRTS</t>
  </si>
  <si>
    <t>GBB PROGRAM SHIRTS</t>
  </si>
  <si>
    <t>GLEN ROSE ISD</t>
  </si>
  <si>
    <t>ENTRY FEE GLEN ROSE GOLF</t>
  </si>
  <si>
    <t>PEACE OFFICER BOND RENEWAL</t>
  </si>
  <si>
    <t>HOBART SERVICE</t>
  </si>
  <si>
    <t>DISH MACHINE CURTAINS</t>
  </si>
  <si>
    <t>HOUGHTON MIFFLIN HARCOURT PUBLISHING COMPANY</t>
  </si>
  <si>
    <t>HMH AMIRA ELA PRODUCTS FOR K-5</t>
  </si>
  <si>
    <t>DIGITAL RESOURCES FOR WRITING</t>
  </si>
  <si>
    <t>ION WAVE TECHNOLOGIES</t>
  </si>
  <si>
    <t>SUBSCRIPTION FEES RENEWAL</t>
  </si>
  <si>
    <t>BMS BAND CONCERT MUSIC</t>
  </si>
  <si>
    <t xml:space="preserve">REIMBURSEMENT FOR LICENSE RENEWAL </t>
  </si>
  <si>
    <t>NEW TEACHER AND MENTOR LUNCH</t>
  </si>
  <si>
    <t>JOHN ANTHONY YBARRA</t>
  </si>
  <si>
    <t>CTE STUDENT WORKING FOOTBALL</t>
  </si>
  <si>
    <t>JOSE ROBLES</t>
  </si>
  <si>
    <t>GRANT PURCHASE----</t>
  </si>
  <si>
    <t>NOTEPADS</t>
  </si>
  <si>
    <t>GLOVES</t>
  </si>
  <si>
    <t>LISA BUNKER</t>
  </si>
  <si>
    <t>W/O #21096- REPLACE LIGHT SWITCH</t>
  </si>
  <si>
    <t>W/O #20810- INSTALLING NEW ELECTRIC</t>
  </si>
  <si>
    <t>LONE STAR LEARNING</t>
  </si>
  <si>
    <t>LONE STAR LEARNING  MATH</t>
  </si>
  <si>
    <t>LOUVENIA HOLMES</t>
  </si>
  <si>
    <t>CLASS A UNIFORM FOR POLICE</t>
  </si>
  <si>
    <t>W/O #21419- TO FILL CHEMICAL MIXING</t>
  </si>
  <si>
    <t>PAPER FOR STAFF USE: 50 CASES</t>
  </si>
  <si>
    <t xml:space="preserve">STATE INSPECTIONS </t>
  </si>
  <si>
    <t>W/O #21396- REPLACE WATER HEATER</t>
  </si>
  <si>
    <t>NICOLE SMITH</t>
  </si>
  <si>
    <t>SUPPLIES FOR TEACHERS AND OFFICE</t>
  </si>
  <si>
    <t>OTICON. INC</t>
  </si>
  <si>
    <t>WIRELESS MICROPHONE SYSTEM</t>
  </si>
  <si>
    <t>FILTER CARTRIDGES FOR WATER SYSTEMS</t>
  </si>
  <si>
    <t>PHONAK HEARING SYSTEMS</t>
  </si>
  <si>
    <t>FM SYSTEM</t>
  </si>
  <si>
    <t>W/O #21455- PPE PROJECT FOR DISTRICT</t>
  </si>
  <si>
    <t>RAPSODO INC.</t>
  </si>
  <si>
    <t>TECHNOLOGY CAMERAS FOR BASEBALL</t>
  </si>
  <si>
    <t>FOR BLUE PRESS BOX WINDOWS</t>
  </si>
  <si>
    <t>SOCIAL DISTANCING ITEMS</t>
  </si>
  <si>
    <t>SHORTED $0.10 ON LAST PAYMENT</t>
  </si>
  <si>
    <t>SHC SERVICES INC</t>
  </si>
  <si>
    <t>CONTRACT MUSIC THERAPY</t>
  </si>
  <si>
    <t>W/O #21155- INSTALLING NEW ELECTRIC</t>
  </si>
  <si>
    <t xml:space="preserve">DEODORIZING SERVICE/ DISTRICT WIDE </t>
  </si>
  <si>
    <t>PRINTER CARTRIDGE FOR YEATS</t>
  </si>
  <si>
    <t xml:space="preserve">INK CARTRIDGES </t>
  </si>
  <si>
    <t>CARTRIDGES</t>
  </si>
  <si>
    <t xml:space="preserve">TONER FOR: CAMPUS </t>
  </si>
  <si>
    <t>REGISTRATION FOR ON-LINE</t>
  </si>
  <si>
    <t>TAMMIE HERRON</t>
  </si>
  <si>
    <t>MILEAGE REIMBURSEMENT</t>
  </si>
  <si>
    <t>ONLINE COURSE TRAINING</t>
  </si>
  <si>
    <t>CONFERENCE REGISTRATION</t>
  </si>
  <si>
    <t>THE AUSSIE POUCH COMPANY, INC</t>
  </si>
  <si>
    <t>BHS BAND INSTRUMENT</t>
  </si>
  <si>
    <t>FACE SHIELDS-CHOIR</t>
  </si>
  <si>
    <t>THIERRY WAMBO</t>
  </si>
  <si>
    <t>TONI GABBERT</t>
  </si>
  <si>
    <t>W/O #20568- REPLACE COMPRESSOR</t>
  </si>
  <si>
    <t>TSPRA</t>
  </si>
  <si>
    <t>2021 ANNUAL CONFERENCE MEMBER</t>
  </si>
  <si>
    <t>PROFESSIONAL RENEWAL FEE</t>
  </si>
  <si>
    <t>CHEER PULLOVERS</t>
  </si>
  <si>
    <t>LEGAL SERVICES RENDERED</t>
  </si>
  <si>
    <t>WAXAHACHIE CROSS COUNTRY BOOSTER CLUB</t>
  </si>
  <si>
    <t>ENTRY FEE WAXACHACHIE CROSS</t>
  </si>
  <si>
    <t>YMCA- BLUE HAZE AFTER SCHOOL</t>
  </si>
  <si>
    <t>WHITESTONE GOLF CLUB</t>
  </si>
  <si>
    <t>ENTRY FEE EAGLE GOLF</t>
  </si>
  <si>
    <t>FOOTBALL BUSES FOR BHS</t>
  </si>
  <si>
    <t>TRIP #893108-TRANSPORTATION -</t>
  </si>
  <si>
    <t>TRIP #893108-BHS BAND</t>
  </si>
  <si>
    <t>TRIP #893104-CHEER TRAVEL</t>
  </si>
  <si>
    <t>TRIP #893106-BUS BHS</t>
  </si>
  <si>
    <t>TRIP #893106-BHS HONEYCOMB-</t>
  </si>
  <si>
    <t>TRIP #893195-TENNIS BUSES FOR BHS</t>
  </si>
  <si>
    <t>TRIP #893091-TENNIS BUSES FOR BHS</t>
  </si>
  <si>
    <t>TRIP #893103-FOOTBALL BUSES</t>
  </si>
  <si>
    <t>TRIP #893098-VOLLEYBALL BUSES</t>
  </si>
  <si>
    <t>TRIP #893110-VOLLEYBALL BUSES</t>
  </si>
  <si>
    <t>TRIP# 893080-CROSS COUNTRY</t>
  </si>
  <si>
    <t>TRIP #893083-CROSS COUNTRY</t>
  </si>
  <si>
    <t>TRIP #893084-CROSS COUNTRY</t>
  </si>
  <si>
    <t>TRIP #893087-CROSS COUNTRY</t>
  </si>
  <si>
    <t>TRIP #893109-CROSS COUNTRY</t>
  </si>
  <si>
    <t>TRIP #893112-CROSS COUNTRY</t>
  </si>
  <si>
    <t>TRIP #893114-FOOTBALL BUSES</t>
  </si>
  <si>
    <t>TRIP #893113-TENNIS BUSES FOR BMS</t>
  </si>
  <si>
    <t>TRIP #893096-VB BUSES FOR BMS</t>
  </si>
  <si>
    <t>TRIP #893563-CROSS COUNTRY</t>
  </si>
  <si>
    <t>ACCO BRANDS USA LLC</t>
  </si>
  <si>
    <t>LAMINATING FILM</t>
  </si>
  <si>
    <t>CART BEVERAGE</t>
  </si>
  <si>
    <t>W/O #21744- A/C REPAIR - BMS</t>
  </si>
  <si>
    <t>ALOE SOFTWARE GROUP LLC</t>
  </si>
  <si>
    <t xml:space="preserve">ONEDATASUITE SOFTWARE </t>
  </si>
  <si>
    <t xml:space="preserve">RENEWAL - MEMBERSHIP </t>
  </si>
  <si>
    <t>BLICK ART MATERIALS LLC</t>
  </si>
  <si>
    <t>SUPPLIES FOR ART</t>
  </si>
  <si>
    <t>ART ROOM SUPPLIES</t>
  </si>
  <si>
    <t>BRACKETT &amp; ELLIS, P.C.</t>
  </si>
  <si>
    <t>RISE JACKETS</t>
  </si>
  <si>
    <t>BB UNIFORMS</t>
  </si>
  <si>
    <t>XC UNIFORMS BMS</t>
  </si>
  <si>
    <t>VOLLEYBALL SUPPLIES</t>
  </si>
  <si>
    <t>FOOTBALL KNEE PADS</t>
  </si>
  <si>
    <t>SKULL CAPS FOR FOOTBALL</t>
  </si>
  <si>
    <t>BACKPACKS FOR ATHLETICS</t>
  </si>
  <si>
    <t xml:space="preserve">PORTABLE SCORE KEEPERS </t>
  </si>
  <si>
    <t>GAME SHOES FOR FOOTBALL</t>
  </si>
  <si>
    <t>FOOTBALL RIB PROTECTOR</t>
  </si>
  <si>
    <t>JUDGES STAND FOR ATHLETICS</t>
  </si>
  <si>
    <t>FOOTBALL LINEMAN GLOVES</t>
  </si>
  <si>
    <t>FOOTBALL GAME SHOES</t>
  </si>
  <si>
    <t>FOOTBALL. - MESH SHORTS</t>
  </si>
  <si>
    <t>FB POLOS</t>
  </si>
  <si>
    <t>GBB LONG SLEEVES</t>
  </si>
  <si>
    <t>POLOS AND CAPS</t>
  </si>
  <si>
    <t>POLOS AND HOODIES #2</t>
  </si>
  <si>
    <t>W/O #21321- REPLACE COND. FAN</t>
  </si>
  <si>
    <t xml:space="preserve">W/O #21471- A/C REPAIR - TIS </t>
  </si>
  <si>
    <t>HP LASERJET PRO M404N PRINTER</t>
  </si>
  <si>
    <t>FOOD FOR STAFF, PRODUCTION</t>
  </si>
  <si>
    <t xml:space="preserve">WATER/ COFFEE </t>
  </si>
  <si>
    <t>DANIEL REEVES COLE</t>
  </si>
  <si>
    <t>RADIO CREW FOR VARSITY FB</t>
  </si>
  <si>
    <t>DONNIE FOSTER</t>
  </si>
  <si>
    <t>EDU SCVS CONTRACTS 2020-2021</t>
  </si>
  <si>
    <t>W/O #20999- REPAIR A/C - WEST</t>
  </si>
  <si>
    <t>ENTENMANN-ROVIN COMPANY</t>
  </si>
  <si>
    <t xml:space="preserve">POLICE BADGES FOR RESERVE OFFICERS </t>
  </si>
  <si>
    <t>FERNANDO MOLINAR</t>
  </si>
  <si>
    <t>GIMKIT, INC</t>
  </si>
  <si>
    <t>SUBSCRIPTION LICENSE  -</t>
  </si>
  <si>
    <t>OFFICIALS FOOD - 10/9/20</t>
  </si>
  <si>
    <t>KUTA SOFTWARE LLC</t>
  </si>
  <si>
    <t>SITE LICENSE FOR CALCULUS</t>
  </si>
  <si>
    <t>LEARNING FARM, LLC.</t>
  </si>
  <si>
    <t>YEAR SUBSCRIPTION 4TH GRADE</t>
  </si>
  <si>
    <t>LUKE BAGG</t>
  </si>
  <si>
    <t>RESERVED PARKING LOT MONITOR</t>
  </si>
  <si>
    <t>MCGRAW-HILL SCHOOL EDUCATION, LLC</t>
  </si>
  <si>
    <t>SOCIOLOGYTEXTBOOKS FOR BHS</t>
  </si>
  <si>
    <t>W/O #21631- AC REPAIR - BHS</t>
  </si>
  <si>
    <t>OFFICE &amp; CLASSROOM SUPPLIES</t>
  </si>
  <si>
    <t>DELIVERY CHARGES FOR TECH</t>
  </si>
  <si>
    <t>W/O #21796- REPLACE OLD DOOR - OPERATIONS</t>
  </si>
  <si>
    <t>POCKET NURSE</t>
  </si>
  <si>
    <t>HEALTH SCIENCE SUPPLIES</t>
  </si>
  <si>
    <t>PRO-ED</t>
  </si>
  <si>
    <t>TESTING PROTOCOLS</t>
  </si>
  <si>
    <t>S3 PLUMBING, LLC.</t>
  </si>
  <si>
    <t>WO#21893/21894 - REPAIR MAIN WATER LINE</t>
  </si>
  <si>
    <t>W/O #21184- PLUMBING SUB- C ONTRACTOR</t>
  </si>
  <si>
    <t>SCOPE DIGITAL LICENSE</t>
  </si>
  <si>
    <t>SHI GOVERNMENT SOLUTIONS, INC</t>
  </si>
  <si>
    <t>NES UPS BATTERY</t>
  </si>
  <si>
    <t>EMERGENCY FIRE ALARM REPAIR</t>
  </si>
  <si>
    <t>SMITH POULTRY AND GAME BIRD SUPPLIES</t>
  </si>
  <si>
    <t>AG SCIENCE SUPPLIES</t>
  </si>
  <si>
    <t>INK</t>
  </si>
  <si>
    <t>TERRENCE L. DURHAM SR</t>
  </si>
  <si>
    <t>THE PRODUCTIVITY CENTER, INC.</t>
  </si>
  <si>
    <t>TCLEDDS RENEWAL FOR NOV</t>
  </si>
  <si>
    <t>W/O #21690- REPAIR A/C UNITS:</t>
  </si>
  <si>
    <t xml:space="preserve">WO# 20916 - MISC IRON FENCE REPAIRS </t>
  </si>
  <si>
    <t>UIL MUSIC REGION 30</t>
  </si>
  <si>
    <t>UIL REGION 30 BAND</t>
  </si>
  <si>
    <t xml:space="preserve">W/O #21564- REPLACE HEATER </t>
  </si>
  <si>
    <t>UNIFORMS AND GEAR</t>
  </si>
  <si>
    <t>FLOWERS FOR HOMECOMING COURT</t>
  </si>
  <si>
    <t>BRITTANI BALLEW</t>
  </si>
  <si>
    <t>REFUND HONEYCOMB OVERPAYMENT-</t>
  </si>
  <si>
    <t xml:space="preserve">NIKE SHIRTS </t>
  </si>
  <si>
    <t>COACH GEAR</t>
  </si>
  <si>
    <t>FACE MASK FOR TRAINERS</t>
  </si>
  <si>
    <t>GAME BOOKS</t>
  </si>
  <si>
    <t>DINNER FOR FILM CREW</t>
  </si>
  <si>
    <t>DINNER FOR THURSDAY NIGHT</t>
  </si>
  <si>
    <t>BHS BAND GAME DAY MEALS</t>
  </si>
  <si>
    <t>PIZZA FOR FOOTBALL FILM CREW</t>
  </si>
  <si>
    <t>PIZZA FOR THURSDAY FILM CREW</t>
  </si>
  <si>
    <t>DAIRY QUEENS OF TYLER INC.</t>
  </si>
  <si>
    <t>POSTGAME MEAL FOR JV FOOTBALL</t>
  </si>
  <si>
    <t>ELITE FUNDRAISING</t>
  </si>
  <si>
    <t>BHS BAND FUNDRAISING-</t>
  </si>
  <si>
    <t>EPSI, INC</t>
  </si>
  <si>
    <t>POST-GAME MEALS FOOTBALL</t>
  </si>
  <si>
    <t xml:space="preserve">BOX LUNCHES FOR TESTING TEACHERS </t>
  </si>
  <si>
    <t>JESSICA JONES</t>
  </si>
  <si>
    <t>CHEER CHOREOGRAPHY</t>
  </si>
  <si>
    <t>PRE-GAME MEALS BMS FOOTBALL</t>
  </si>
  <si>
    <t>PRE-GAME MEALS FOR BMS</t>
  </si>
  <si>
    <t>PRE-GAME MEALS FOR BHS</t>
  </si>
  <si>
    <t>PRE-GAME MEALS BHS FOOTBALL</t>
  </si>
  <si>
    <t>PAPER FOR FINE ARTS PROJECT</t>
  </si>
  <si>
    <t>STUCO MEMBERSHIP</t>
  </si>
  <si>
    <t>OMNI CHEER</t>
  </si>
  <si>
    <t>WATER SERVICE</t>
  </si>
  <si>
    <t>STEPHEN BOYETT</t>
  </si>
  <si>
    <t>BHS THEATRE BANQUET REFUND</t>
  </si>
  <si>
    <t xml:space="preserve">SOCCER BOOSTER CLUB - SCHOLARSHIP </t>
  </si>
  <si>
    <t>TENNIS OUTLET INC</t>
  </si>
  <si>
    <t>TENNIS RACQUETS FOR PROGRAM</t>
  </si>
  <si>
    <t>TIS BEGINNING BAND BOOKS</t>
  </si>
  <si>
    <t xml:space="preserve">TENNIS BOOSTER CLUB - SCHOLARSHIP </t>
  </si>
  <si>
    <t>CARDS FOR STAFF</t>
  </si>
  <si>
    <t xml:space="preserve"> STAFF MEETING</t>
  </si>
  <si>
    <t>SQUARE CARD READER</t>
  </si>
  <si>
    <t>OFFICE STAFF</t>
  </si>
  <si>
    <t>ICE CREAM FOR STAFF MEMBERS</t>
  </si>
  <si>
    <t>SCHOOL STORE SUPPLIES</t>
  </si>
  <si>
    <t xml:space="preserve">CLOTHES FOR CLOTHES CLOSET </t>
  </si>
  <si>
    <t xml:space="preserve">STAFF BIRTHDAY CANDY / BATTERIES </t>
  </si>
  <si>
    <t>TEACHER TREATS</t>
  </si>
  <si>
    <t>CAMERAS FOR CAMPUS FRONT OFFICES</t>
  </si>
  <si>
    <t>W/O #21435- REPLACE WINDOW</t>
  </si>
  <si>
    <t>COMPUTER EQUIPMENT</t>
  </si>
  <si>
    <t>MACBOOK PRO--    PROPOSAL</t>
  </si>
  <si>
    <t>BHS NOC SERVICE 10.09.2020 -</t>
  </si>
  <si>
    <t>B &amp; H PHOTO VIDEO PRO-AUDIO</t>
  </si>
  <si>
    <t>STADIUM ZOOM/FOCUS ARM</t>
  </si>
  <si>
    <t>OCT BACKGROUND CHECKS</t>
  </si>
  <si>
    <t>BRAINPOP</t>
  </si>
  <si>
    <t>BRAINPOP SOFTWARE-- 3RD GRADE</t>
  </si>
  <si>
    <t>BRIAN YOUNGBLOOD</t>
  </si>
  <si>
    <t>BHS BAND SHOW DESIGN</t>
  </si>
  <si>
    <t>INK RIBBON FOR BADGE PRINTER</t>
  </si>
  <si>
    <t>BREAKFAST FOR 31 OPERATION EMPLOYEES</t>
  </si>
  <si>
    <t>LUNCH FOR STRATEGIC PLANNING</t>
  </si>
  <si>
    <t>CONJUGUEMOS</t>
  </si>
  <si>
    <t>LOTE SUPPLIES</t>
  </si>
  <si>
    <t>DISTRICT PHONES</t>
  </si>
  <si>
    <t>MONITORS &amp; DOCKING STATION</t>
  </si>
  <si>
    <t>ENVELOPES FOR WEST ELEMENTARY</t>
  </si>
  <si>
    <t>DUKE'S DONUTS</t>
  </si>
  <si>
    <t>DONUTS AND SAUSAGE ROLLS FOR MEETING</t>
  </si>
  <si>
    <t>AG PROGRAM IN CTE BUILDING @ BHS</t>
  </si>
  <si>
    <t>1 YR SUBSCRIPTION FOR ONLINE</t>
  </si>
  <si>
    <t>W/O #21740- REPAIR A/C - BMS</t>
  </si>
  <si>
    <t>W/O #21801- PPE STOCK ITEMS</t>
  </si>
  <si>
    <t>HENDERSON JUNIOR HIGH</t>
  </si>
  <si>
    <t>PAYMENT FOR QUAD COUNTY FEES</t>
  </si>
  <si>
    <t>W/O #21002- ADD NEW BLINDS  - BMS</t>
  </si>
  <si>
    <t>W/O #20813- REPLACE BLINDS - BMS</t>
  </si>
  <si>
    <t>W/O #21002- ADD NEW BLINDS - BMS</t>
  </si>
  <si>
    <t>W/O #21069- FOR DESK IN AP'S OFFICE</t>
  </si>
  <si>
    <t>W/O #20731- INSTALL SIGNS - WEST</t>
  </si>
  <si>
    <t>W/O #21210- TO HANG UP SIGNS - NORTH</t>
  </si>
  <si>
    <t>WO# 21250 - INSTALL HASPS ON DOORS</t>
  </si>
  <si>
    <t>W/O #20593- REATTACHING SEAMS</t>
  </si>
  <si>
    <t>W/O #20692- GUTTER CLEANING</t>
  </si>
  <si>
    <t>W/O #21041- FOR USE TO WRAP BOOKS</t>
  </si>
  <si>
    <t>POLE TO HOLD MARQUEE FLAP</t>
  </si>
  <si>
    <t>W/O #21043- SUPPLY ADDITIONAL TRASH CANS</t>
  </si>
  <si>
    <t>TOOLS FOR WORK SHOP</t>
  </si>
  <si>
    <t>WATER FOR TEMPORARY BOTTLE FILLERS</t>
  </si>
  <si>
    <t>W/O #21096- REPAIR BAD LIGHT</t>
  </si>
  <si>
    <t xml:space="preserve">W/O #21419- EMERGENCY SUPPLIES </t>
  </si>
  <si>
    <t>W/O #21108- FOR FRONT OFFICE</t>
  </si>
  <si>
    <t xml:space="preserve">W/O #20954- REPLACE MISSING BLINDS </t>
  </si>
  <si>
    <t>W/O #21474- PROVIDE SAFETY - FAA</t>
  </si>
  <si>
    <t>W/O #20483- REPLACE BROKEN BLINDS</t>
  </si>
  <si>
    <t>W/O #20848- TOOL REPLACEMENT</t>
  </si>
  <si>
    <t>W/O #21429- REPLACE BROKEN BOXES</t>
  </si>
  <si>
    <t>W/O #21244- REPLACE BROKEN BLINDS</t>
  </si>
  <si>
    <t>W/O #21314- REPAIR LEAK</t>
  </si>
  <si>
    <t>W/O #21462- SUPPLIES NEEDED - GROUNDS</t>
  </si>
  <si>
    <t>SPRAY PAINT AND DUCT TAPE</t>
  </si>
  <si>
    <t>W/O #21565- INSTALL SHIELDS</t>
  </si>
  <si>
    <t>W/O #21419- SUPPLIES NEEDED - SPRAY TEAM</t>
  </si>
  <si>
    <t>W/O #20529- RENOVATE ROOM</t>
  </si>
  <si>
    <t>W/O #21109- REPAIR WATER LEAK</t>
  </si>
  <si>
    <t>W/O #20977- REPAIR TILE - BMS</t>
  </si>
  <si>
    <t xml:space="preserve">RISE LUNCHEON- 9 PEOPLE </t>
  </si>
  <si>
    <t>KURZ AND COMPANY</t>
  </si>
  <si>
    <t>SEPTEMBER - BREAD</t>
  </si>
  <si>
    <t>LILA MORRIS</t>
  </si>
  <si>
    <t xml:space="preserve">BHS STUDENT REIMBURSEMENT </t>
  </si>
  <si>
    <t>BELL SYSTEM MAINTENANCE BHS</t>
  </si>
  <si>
    <t>PARKING LOT MONITOR FOR FB GAME</t>
  </si>
  <si>
    <t>COPIER PAPER FOR AWARDS</t>
  </si>
  <si>
    <t>TESTING SUPPLIES</t>
  </si>
  <si>
    <t>STUDENT FILE FOLDERS</t>
  </si>
  <si>
    <t>FRONT OFFICE DESK CHAIR</t>
  </si>
  <si>
    <t>MATH SUPPLIES</t>
  </si>
  <si>
    <t>MEDCO SUPPLY CO</t>
  </si>
  <si>
    <t>SHIPPING FOR PO 0012100103</t>
  </si>
  <si>
    <t>NEWSELA, INC</t>
  </si>
  <si>
    <t>PAYMENT FOR RENEWAL 2020-2021</t>
  </si>
  <si>
    <t>SEPTEMBER - MILK</t>
  </si>
  <si>
    <t>FALL AND CHRISTMAS CLASSROOM</t>
  </si>
  <si>
    <t>PIVOT POINT INTERNATIONAL INC</t>
  </si>
  <si>
    <t>COSMETOLOGY SUPPLIES</t>
  </si>
  <si>
    <t>SEPTEMBER - PRODUCE</t>
  </si>
  <si>
    <t>REAGAN SHANE ROTHENBERGER</t>
  </si>
  <si>
    <t>CLOCK WORKER FOR 9TH FB</t>
  </si>
  <si>
    <t>CLOCK WORKER FOR FOOTBALL</t>
  </si>
  <si>
    <t>W/O #20806- PURCHASE PPE EQUIPMENT</t>
  </si>
  <si>
    <t>WO# 21911 - ROW CLOSED SIGNAGE</t>
  </si>
  <si>
    <t>CLASS PACK CRAYONS</t>
  </si>
  <si>
    <t>FA DEPT. INK TONER</t>
  </si>
  <si>
    <t>JEN TYLER TONER</t>
  </si>
  <si>
    <t>INK TONER</t>
  </si>
  <si>
    <t>SEPTEMBER - FOOD</t>
  </si>
  <si>
    <t>SEPTEMBER - WAREHOUSE</t>
  </si>
  <si>
    <t>SEPTEMBER - NON FOOD</t>
  </si>
  <si>
    <t>TABC</t>
  </si>
  <si>
    <t>BASKETBALL COACHES MEMBERSHIP</t>
  </si>
  <si>
    <t>UNEMPLOYMENT COVID 19 PAYMENT</t>
  </si>
  <si>
    <t>TENNIS BALLS</t>
  </si>
  <si>
    <t>TENNIS SUPPLIES</t>
  </si>
  <si>
    <t>TSUG CONFERENCE</t>
  </si>
  <si>
    <t xml:space="preserve">OCT. SCHOOL BOARD DINNER </t>
  </si>
  <si>
    <t>THRESHOLD</t>
  </si>
  <si>
    <t>ID BOOKLETS FOR TEMPORARY ID'S</t>
  </si>
  <si>
    <t xml:space="preserve">W/O #21681- BACKHOE MAINTENANCE </t>
  </si>
  <si>
    <t>UIL CHEER COMPETITION ENTRY</t>
  </si>
  <si>
    <t>FOLDERS AND PENS</t>
  </si>
  <si>
    <t>STUDENT INCENTIVES</t>
  </si>
  <si>
    <t>CHEER SUPPLIES</t>
  </si>
  <si>
    <t>SUPPLIES FOR ATHLETES</t>
  </si>
  <si>
    <t>SUPPLIES FOR BOARD KITCHEN</t>
  </si>
  <si>
    <t>STEAM SUPPLIES</t>
  </si>
  <si>
    <t>SUPPLIES FOR INSTRUCTION</t>
  </si>
  <si>
    <t>STADIUM SUPPLIES</t>
  </si>
  <si>
    <t>FRAMES FOR TEACHER/SUPPORT GIFTS</t>
  </si>
  <si>
    <t xml:space="preserve">ITEMS FOR STAFF MEETING </t>
  </si>
  <si>
    <t>NURSE APPRECIATION</t>
  </si>
  <si>
    <t>DESSERT INGREDIENTS</t>
  </si>
  <si>
    <t>MONTHLY RENTAL</t>
  </si>
  <si>
    <t>AG SCIENCE EQUIPMENT</t>
  </si>
  <si>
    <t>WILLIAM V. MACGILL &amp; CO.</t>
  </si>
  <si>
    <t>FAA CLINIC SUPPLIES</t>
  </si>
  <si>
    <t>LIBERTY CLINIC SUPPLIES</t>
  </si>
  <si>
    <t>W/O #21222- KEY BLANKS FOR LOCKSMITH</t>
  </si>
  <si>
    <t>UNIFORM &amp; GEAR.8</t>
  </si>
  <si>
    <t>SENIOR NIGHT FOR CHEER</t>
  </si>
  <si>
    <t>ALEXANDRA ESCARCEGA</t>
  </si>
  <si>
    <t>REFUND ON CANCELLED STUCO TRIP</t>
  </si>
  <si>
    <t>BOOKS-THE ENERGY BUS</t>
  </si>
  <si>
    <t>MEASURING DISTANCE WHEEL</t>
  </si>
  <si>
    <t>HOMECOMING COURT SUPPLIES</t>
  </si>
  <si>
    <t>BEAR CART SUPPLIES</t>
  </si>
  <si>
    <t>SUPPLIES TO PUT NAMES ON POM POMS</t>
  </si>
  <si>
    <t>HAPPY BIRTHDAY CERTIFICATES</t>
  </si>
  <si>
    <t>APPLE PENS</t>
  </si>
  <si>
    <t>POWER ADAPTER FOR POLICE DEPT</t>
  </si>
  <si>
    <t>SANDWICH BOARDS AND WARMER</t>
  </si>
  <si>
    <t>PINSTRIPE TAPE BMS BAND</t>
  </si>
  <si>
    <t>AR INCENTIVES</t>
  </si>
  <si>
    <t>STUDENT BIRTHDAY CERTIFICATES</t>
  </si>
  <si>
    <t>CROSS COUNTRY MEET SUPPLIES</t>
  </si>
  <si>
    <t>DRIVE THRU TRUNK OR TREAT</t>
  </si>
  <si>
    <t>EXPEDITED SHIPPING FOR PO</t>
  </si>
  <si>
    <t>AMERICAN CERAMIC SUPPLY COMPANY</t>
  </si>
  <si>
    <t>AREA V FFA ASSOCIATION</t>
  </si>
  <si>
    <t>DISTRICT FFA DUES</t>
  </si>
  <si>
    <t>AREA FFA DUES</t>
  </si>
  <si>
    <t xml:space="preserve">TENNIS ATTIRE </t>
  </si>
  <si>
    <t>AG SCHOLARSHIP RECIPIENT</t>
  </si>
  <si>
    <t>PRE-GAME MEALS FOR BHS VB</t>
  </si>
  <si>
    <t>FLOWERS SENIOR NIGHT</t>
  </si>
  <si>
    <t>CAKES</t>
  </si>
  <si>
    <t>CAKES SENIOR NIGHT</t>
  </si>
  <si>
    <t>DRIVE THROUGH FALL FESTIVAL</t>
  </si>
  <si>
    <t>SAID AYALA</t>
  </si>
  <si>
    <t>SALINA HERNANDEZ</t>
  </si>
  <si>
    <t xml:space="preserve">BHS BAND GAME SNACKS </t>
  </si>
  <si>
    <t>WATER FOR BMS VB</t>
  </si>
  <si>
    <t xml:space="preserve">RESTOCK SNACK SHACK </t>
  </si>
  <si>
    <t>REPLENISH SNACK SHACK</t>
  </si>
  <si>
    <t>FACULTY CRASH CART</t>
  </si>
  <si>
    <t xml:space="preserve">BAND GAME DAY SUPPLIES </t>
  </si>
  <si>
    <t xml:space="preserve">CONCESSION SUPPLIES </t>
  </si>
  <si>
    <t>TEXAS FFA ASSOCIATION</t>
  </si>
  <si>
    <t>FFA VIRTUAL  CONVENTION</t>
  </si>
  <si>
    <t xml:space="preserve">2020-2021 SCHOOL YEAR FALL MEMBERSHIP </t>
  </si>
  <si>
    <t>STUDENT AND STAFF GRIT HOUSE SHIRTS</t>
  </si>
  <si>
    <t xml:space="preserve">PRE AND POST GAME DRINKS </t>
  </si>
  <si>
    <t>PRE-GAME SPORTS DRINKS</t>
  </si>
  <si>
    <t>SPORTS DRINKS FOR JV FB</t>
  </si>
  <si>
    <t>DRINKS AND CHIPS</t>
  </si>
  <si>
    <t>806 TECHNOLOGIES</t>
  </si>
  <si>
    <t>PLAN4LEARNING - CAMPUS SOFTWARE</t>
  </si>
  <si>
    <t>PART FOR REVERSE OSMOSIS SYSTEM</t>
  </si>
  <si>
    <t>DISTRICT WIDE SERVICE</t>
  </si>
  <si>
    <t>W/O #21936- A/C REPAIR - NORTH</t>
  </si>
  <si>
    <t>CTE STUDENT WORKED FOOTBALL</t>
  </si>
  <si>
    <t>SPECIAL PROGRAMS: FACE SHIELDS</t>
  </si>
  <si>
    <t>W/O #20769- REPLACE BROKEN WINDOW</t>
  </si>
  <si>
    <t>STAFF FILL IN APPERAL</t>
  </si>
  <si>
    <t>BREWER COACHING HOODIES &amp; POLOS</t>
  </si>
  <si>
    <t>FB FOREARM PADS</t>
  </si>
  <si>
    <t>FB SUPPLIES FOR BMS</t>
  </si>
  <si>
    <t>LAUNDRY BELT/MASTER LOCK BMS</t>
  </si>
  <si>
    <t>PERFORMANCE SPORT CREWS</t>
  </si>
  <si>
    <t>BSB UNIFORMS</t>
  </si>
  <si>
    <t>BUSINESS ESSENTIALS LLC</t>
  </si>
  <si>
    <t>SPEAKERS AND CAMERA</t>
  </si>
  <si>
    <t>INTREPRETATION SERVICES</t>
  </si>
  <si>
    <t>PRINTER FOR PEIMS AT ADMIN</t>
  </si>
  <si>
    <t>PIANO INSTRUCTION FOR BHS</t>
  </si>
  <si>
    <t>DGP PUBLISHING</t>
  </si>
  <si>
    <t>GRAMMAR MATERIALS FOR 7TH</t>
  </si>
  <si>
    <t xml:space="preserve">DISCTRICT WIDE ELECTRIC SERVICE </t>
  </si>
  <si>
    <t>EDUCATIONAL THEATRE</t>
  </si>
  <si>
    <t>BHS THEATRE DUES</t>
  </si>
  <si>
    <t>TEACHER PD RESOURCES</t>
  </si>
  <si>
    <t>SPANISH NARRATIVE AND EXPOSITORY</t>
  </si>
  <si>
    <t>EFFECTIVE SCHOOLS FRAMEWORK</t>
  </si>
  <si>
    <t xml:space="preserve">REGION XI TRAINING </t>
  </si>
  <si>
    <t>REGION XI EFFECTIVE SCHOOLS</t>
  </si>
  <si>
    <t>EFFECTIVE SCHOOL FRAMEWORK</t>
  </si>
  <si>
    <t>GEORGE SOLIS</t>
  </si>
  <si>
    <t>LICENSE RENEWAL @ OPERATIONS</t>
  </si>
  <si>
    <t xml:space="preserve">W/O #21975- TO CLEAN OUT DRAIN LINES </t>
  </si>
  <si>
    <t>STUDENT ANNUAL INSURANCE FEES</t>
  </si>
  <si>
    <t>HEARTSAFE AMERICA, INC</t>
  </si>
  <si>
    <t>DISTRICT AED'S</t>
  </si>
  <si>
    <t>QUAD COUNTY FEES ATHLETICS</t>
  </si>
  <si>
    <t>VINYL AND BAGS FOR PRINCIPALS</t>
  </si>
  <si>
    <t>TRAINING FOR IXL PROGRAM</t>
  </si>
  <si>
    <t>PETTY CASH REIMBURSEMENT -OPERATIONS</t>
  </si>
  <si>
    <t>FOOD FOR OFFICIALS - 10/23/20</t>
  </si>
  <si>
    <t>WSISD POLICE HATS FOR POLICE</t>
  </si>
  <si>
    <t xml:space="preserve">POLICE HAT </t>
  </si>
  <si>
    <t>AP ELA STUDENT MATERIAL -</t>
  </si>
  <si>
    <t>SUPPLIES FOR SUPERINTENDENT</t>
  </si>
  <si>
    <t>REGISTRAR SUPPLIES</t>
  </si>
  <si>
    <t>NATUS MEDICAL INCORPORATED</t>
  </si>
  <si>
    <t>AUDIOMETER HEAD SET CORD</t>
  </si>
  <si>
    <t>NCHSE</t>
  </si>
  <si>
    <t xml:space="preserve">VIRTUAL CONFERENCE </t>
  </si>
  <si>
    <t>NEARPOD INC</t>
  </si>
  <si>
    <t>SOCIAL STUDIES NEARPOD LICENSE</t>
  </si>
  <si>
    <t>OLIVER LUCA GALLARDO</t>
  </si>
  <si>
    <t>PK CLASSROOM SUPPLIES</t>
  </si>
  <si>
    <t>W/O #21796- ASSESSED OLD DOOR</t>
  </si>
  <si>
    <t>REIMBURSEMENT</t>
  </si>
  <si>
    <t>PERMA-BOUND</t>
  </si>
  <si>
    <t>LIBRARY BOOKS FOR SCHOOL</t>
  </si>
  <si>
    <t>W/O #22001- ADDITIONAL TABLES NEEDED</t>
  </si>
  <si>
    <t>COFFEE FOR STAFF OCTOBER</t>
  </si>
  <si>
    <t>WO# 21910 - ADD WSISD DECALS</t>
  </si>
  <si>
    <t>ADA SIGNS - STADIUM</t>
  </si>
  <si>
    <t>SNACKS FOR STADIUM</t>
  </si>
  <si>
    <t>BREAKROOM SUPPLIES</t>
  </si>
  <si>
    <t>OCTOBER CRASH CART</t>
  </si>
  <si>
    <t xml:space="preserve">WATER AND SNACKS - PRESS BOX </t>
  </si>
  <si>
    <t>SCHOLASTIC MAGAZINE 20</t>
  </si>
  <si>
    <t xml:space="preserve">SERVICE CONTRACT - CONT WARRANTY </t>
  </si>
  <si>
    <t xml:space="preserve">SUPPLEMENTAL MATERIALS </t>
  </si>
  <si>
    <t>SKYWARD ENROLLMENT TRAINING</t>
  </si>
  <si>
    <t>STARFALL EDUCATION</t>
  </si>
  <si>
    <t xml:space="preserve">NORTH ELEMENTARY STARFALL RENEWAL </t>
  </si>
  <si>
    <t>STATE FOOD SAFETY</t>
  </si>
  <si>
    <t xml:space="preserve">FOOD HANDLER CERTIFICATES </t>
  </si>
  <si>
    <t>STATEWIDE ELEVATOR INSPECTIONS, LLC.</t>
  </si>
  <si>
    <t>ELEVATOR INSPECTIONS FOR 2019-20</t>
  </si>
  <si>
    <t>STEPHANIE SALINAS</t>
  </si>
  <si>
    <t>REFUND ON LAPTOP</t>
  </si>
  <si>
    <t>LEGAL NOTICE FOR RFP#2020-002</t>
  </si>
  <si>
    <t xml:space="preserve">TONER FOR AP </t>
  </si>
  <si>
    <t>INK CARTRIDGES</t>
  </si>
  <si>
    <t>TONER CARTRIDGES</t>
  </si>
  <si>
    <t xml:space="preserve">NEW TASBO MEMBERSHIP </t>
  </si>
  <si>
    <t>TASCO</t>
  </si>
  <si>
    <t xml:space="preserve">TEXAS ASSOCIATION OF SOCCER MEMBERSHIP </t>
  </si>
  <si>
    <t>LETTER JACKETS- BHS BAND</t>
  </si>
  <si>
    <t>TEXAS GIRLS COACHES ASSOCIATION</t>
  </si>
  <si>
    <t>TEXAS GIRLS COACHES MEMBERSHIP</t>
  </si>
  <si>
    <t>TEXAS TECH UNIVERSITY</t>
  </si>
  <si>
    <t xml:space="preserve">ORDER CREDIT BY EXAMS </t>
  </si>
  <si>
    <t>CAPTURING KIDS' HEARTS PROGRAM FEES</t>
  </si>
  <si>
    <t>TRAINING TRAVEL COSTS</t>
  </si>
  <si>
    <t>THSBCA</t>
  </si>
  <si>
    <t>TEXAS HIGH SCHOOL BASEBALL MEMBERSHIP</t>
  </si>
  <si>
    <t>W/O #22072- REPLACE 5TH FLOOR CALL BUTTON</t>
  </si>
  <si>
    <t>BLUE HAZE AFTERSCHOOL PROGRAM</t>
  </si>
  <si>
    <t xml:space="preserve">BOARD KITCHEN SUPPLIES </t>
  </si>
  <si>
    <t>SUPPLY FOR CAMPUS</t>
  </si>
  <si>
    <t>PORTABLE THERMOS JUGS</t>
  </si>
  <si>
    <t>PICTURE FRAMES</t>
  </si>
  <si>
    <t>CULINARY SUPPLIES</t>
  </si>
  <si>
    <t>ZIPCASH 799431378 #389</t>
  </si>
  <si>
    <t>ON THE BORDER</t>
  </si>
  <si>
    <t>LUNCH FOR ADMINISTRATORS AND PLC</t>
  </si>
  <si>
    <t>SEPTEMBER 2020 AGENDA MEETING</t>
  </si>
  <si>
    <t>EVENTBRITE</t>
  </si>
  <si>
    <t>VIRTUAL LUNCH MEETING</t>
  </si>
  <si>
    <t>VEHICLE REGISTRATION RENEWALS</t>
  </si>
  <si>
    <t>VEHICLE REGISTRATION/TITLE</t>
  </si>
  <si>
    <t>TITLE FOR #373, LP# 1440097</t>
  </si>
  <si>
    <t>WALGREENS</t>
  </si>
  <si>
    <t>PHOTOS- WALGREENS</t>
  </si>
  <si>
    <t>SPREAKER INC</t>
  </si>
  <si>
    <t>SPREAKER RENEWAL</t>
  </si>
  <si>
    <t>JOE'S PASTA &amp; PIZZA</t>
  </si>
  <si>
    <t>DISTRICT SAFETY MEETING LUNCH</t>
  </si>
  <si>
    <t>CHILI'S</t>
  </si>
  <si>
    <t>WORKING LUNCH WITH BOARD MEMBER</t>
  </si>
  <si>
    <t>THUNDERTIX RESERVED SEATING</t>
  </si>
  <si>
    <t>MIDLOTHIAN ISD</t>
  </si>
  <si>
    <t>TICKETS FOR VARSITY FOOTBALL</t>
  </si>
  <si>
    <t>BRIGHTSIGN LLC</t>
  </si>
  <si>
    <t>BRIGHTSIGN TV MONITORS</t>
  </si>
  <si>
    <t xml:space="preserve">LODGING FOR CTE </t>
  </si>
  <si>
    <t>BASS, JANET</t>
  </si>
  <si>
    <t>ALAMO INSURANCE GROUP, INC.</t>
  </si>
  <si>
    <t>2020-2021 STORAGE TANK</t>
  </si>
  <si>
    <t>W/O #21781- LICENSING/ EXAM FEES</t>
  </si>
  <si>
    <t>JAMES, TRACI</t>
  </si>
  <si>
    <t>REIMBURSEMENT FOR FINGER PRINTING</t>
  </si>
  <si>
    <t xml:space="preserve">100 NOTE CARDS </t>
  </si>
  <si>
    <t>HOLLAND, ERNEST</t>
  </si>
  <si>
    <t>OLSON, KATHERINE</t>
  </si>
  <si>
    <t>REIMBURSEMENT FOR HOSPITALITY</t>
  </si>
  <si>
    <t>BACKPACK SPRAYERS</t>
  </si>
  <si>
    <t>1,000 BLUE HAZE REPORT CARD</t>
  </si>
  <si>
    <t>CRIMINAL TRESPASS WARNING 2</t>
  </si>
  <si>
    <t>OCTOBER STAFF INCENTIVES,</t>
  </si>
  <si>
    <t>NEEL, MALLORY</t>
  </si>
  <si>
    <t>TEACHER'S WEDDING GIFT- TARGET</t>
  </si>
  <si>
    <t>BETHANY BARKER</t>
  </si>
  <si>
    <t>BAND BOOSTER SCHOLARSHIP</t>
  </si>
  <si>
    <t>BHS VOLLEYBALL BOOSTER</t>
  </si>
  <si>
    <t xml:space="preserve">VOLLEYBALL BOOSTER REFUND </t>
  </si>
  <si>
    <t>ADMIN AND BOARD SHIRTS</t>
  </si>
  <si>
    <t>STRIKE UP THE BAND TEES</t>
  </si>
  <si>
    <t>MEAL FOR FILM CREW</t>
  </si>
  <si>
    <t>BHS BAND GAME DAY MEAL</t>
  </si>
  <si>
    <t>MEALS FOR STUDENTS AT GOLF</t>
  </si>
  <si>
    <t>ACCT# 18214 FLORAL SUPPLIES</t>
  </si>
  <si>
    <t>AG SCHOLARSHIP RECIPIENT SUPPLIES</t>
  </si>
  <si>
    <t>PRE-GAME MEALS FOR BMS FOOTBALL</t>
  </si>
  <si>
    <t>PRE-GAME MEALS FOR BMS VOLLEYBALL</t>
  </si>
  <si>
    <t>PRE-GAME MEALS FOR BHS FOOTBALL</t>
  </si>
  <si>
    <t>PRE-GAME MEALS FOR BHS VOLLEYBALL</t>
  </si>
  <si>
    <t>BHS COLOR GUARD DANCE SHOES</t>
  </si>
  <si>
    <t>ACCT3 2074817 FLORAL SUPPLIES</t>
  </si>
  <si>
    <t>POST-GAME MEAL FOR XC STUDENTS</t>
  </si>
  <si>
    <t>PARTY WAREHOUSE</t>
  </si>
  <si>
    <t>STAFF APPRECAITON SUPPLIES</t>
  </si>
  <si>
    <t>TEXAS ASSN OF STUDENT COUNCILS DISTRICT 3</t>
  </si>
  <si>
    <t>STUCO CONFERENCE</t>
  </si>
  <si>
    <t>PLAYOFF SHIRTS</t>
  </si>
  <si>
    <t>AEROWAVE TECHNOLOGIES</t>
  </si>
  <si>
    <t>SURVEILLANCE EARPIECE</t>
  </si>
  <si>
    <t>AZLE COMMUNICATIONS</t>
  </si>
  <si>
    <t>2-WAY RADIOS FOR CAMPUSES, DEPT, BUSES</t>
  </si>
  <si>
    <t>B &amp; H FOTO &amp; ELECTRONICS CORP</t>
  </si>
  <si>
    <t>CAMERA MONITORS FOR STADIUM</t>
  </si>
  <si>
    <t xml:space="preserve">OVERSEED TURF AREA </t>
  </si>
  <si>
    <t>DRIVELINE SOFTWARE ONE YEAR SUBSCRIPTION</t>
  </si>
  <si>
    <t>CHRISTINA ARCH</t>
  </si>
  <si>
    <t>DRINKS</t>
  </si>
  <si>
    <t>ANNUAL ELECTRICAL SAFETY TESTING</t>
  </si>
  <si>
    <t>RADIO CREW FOR VARSITY FOOTBALL</t>
  </si>
  <si>
    <t>K-4 PRINTING JOB FOR VIRTUAL LEARNERS</t>
  </si>
  <si>
    <t>EXPLORE LEARNING, LLC</t>
  </si>
  <si>
    <t>DISTRICT GIZMOS SCIENCE LICENSE</t>
  </si>
  <si>
    <t>REPLACEMENT OF MISSING LIBRARY BOOKS</t>
  </si>
  <si>
    <t>REPAIR PARTS ON SPRAYERS</t>
  </si>
  <si>
    <t xml:space="preserve">REPLACE PUMP </t>
  </si>
  <si>
    <t>DISTRICT-WIDE WHITE FLEET VEHICLE MAINT</t>
  </si>
  <si>
    <t>MATH IN PRACTICE SCHOOL BUNDLE</t>
  </si>
  <si>
    <t>CONTRACT SERVICES FOR SHARS</t>
  </si>
  <si>
    <t>INTERQUEST DETECTION CANINES</t>
  </si>
  <si>
    <t>INTERQUEST CONTRABAND DETECTION CANINE SERVICES</t>
  </si>
  <si>
    <t>BMS BAND SHEET MUSIC</t>
  </si>
  <si>
    <t>LUNCH FOR MATH DEPT</t>
  </si>
  <si>
    <t>PRE-GAME MEALS FOR TENNIS STUDENTS</t>
  </si>
  <si>
    <t xml:space="preserve"> STUDENT MEALS 11/8-9/20 CROSS COUNTRY</t>
  </si>
  <si>
    <t>KATHERINE FULLER</t>
  </si>
  <si>
    <t>KIMBERLEE BURNS</t>
  </si>
  <si>
    <t>DOUBLE SIDED HANDS FREE WASH STATION</t>
  </si>
  <si>
    <t>NEW LAMINATOR</t>
  </si>
  <si>
    <t>PARKING LOT MONITOR FOR VARSITY FOOTBALL</t>
  </si>
  <si>
    <t>UNIFORMS AND VEST FOR POLICE OFFICERS</t>
  </si>
  <si>
    <t>MAIRAJEANETT GUADALUPE</t>
  </si>
  <si>
    <t>BMS BAND- SMART MUSIC SUBSCRIPTIONS</t>
  </si>
  <si>
    <t>REPAIR DISH MACHINE IN TIS KITCHEN</t>
  </si>
  <si>
    <t>MATTHEW FRENCH</t>
  </si>
  <si>
    <t>LATEX &amp; POWDER FREE VINYL GLOVES</t>
  </si>
  <si>
    <t>COPY PAPER   OCTOBER</t>
  </si>
  <si>
    <t>MIDGLEY-HUBER, INC</t>
  </si>
  <si>
    <t xml:space="preserve"> A/C REPAIR IN ROOM AT NORTH</t>
  </si>
  <si>
    <t>MISSION RESTAURANT SUPPLY</t>
  </si>
  <si>
    <t>FREIGHT FOR PO 2442100003</t>
  </si>
  <si>
    <t>NATIONAL RESTAURANT ASSOC EDUATIONAL FOUNDATI</t>
  </si>
  <si>
    <t>NICHOLS PLUMBING, LLC.</t>
  </si>
  <si>
    <t>REPAIR BROKEN SEWER SYSTEM</t>
  </si>
  <si>
    <t>NORTHWEST ISD ATHLETIC DEPT</t>
  </si>
  <si>
    <t>ENTRY FEE EATON 9/JV GOLF TOURNAMENT</t>
  </si>
  <si>
    <t>OFFICE SUPPLIES AND BATTERIES</t>
  </si>
  <si>
    <t xml:space="preserve">COVER SHIPPING COSTS  </t>
  </si>
  <si>
    <t>CLOCK WORKERS FOR JV FOOTBALL</t>
  </si>
  <si>
    <t>TEACHER AND EMPLOYEE OF THE MONTH SIGNS</t>
  </si>
  <si>
    <t>STICKERS FOR CAFE</t>
  </si>
  <si>
    <t>TESTING PROTCOLS</t>
  </si>
  <si>
    <t>SAGINAW HIGH SCHOOL ATHLETIC BOOSTER CLUB</t>
  </si>
  <si>
    <t>ENTRY FEE SAGINAW JV GOLF TOURNAMENT</t>
  </si>
  <si>
    <t>SARAH CATO</t>
  </si>
  <si>
    <t>MINI PUMPKINS FOR FCLC</t>
  </si>
  <si>
    <t>10 SUBSCRIPTIONS OF NEWS 1ST GRADE</t>
  </si>
  <si>
    <t>CONTRACT MUSIC THERAPY SERVICES</t>
  </si>
  <si>
    <t xml:space="preserve"> PAINT EXTERIOR @ TIS</t>
  </si>
  <si>
    <t>RENEWAL MEMBERSHIP</t>
  </si>
  <si>
    <t>LEGAL NOTICE RFP 2020-003 - CARGO VANS</t>
  </si>
  <si>
    <t>DEODORIZING SERVICE FOR DISTRICT</t>
  </si>
  <si>
    <t>CONTRACT PHYSICAL THERAPY SERVICES</t>
  </si>
  <si>
    <t>TONER FOR UPSTAIRS WORKROOM</t>
  </si>
  <si>
    <t>TAMARA EARLE</t>
  </si>
  <si>
    <t>THE SKINNY ARMADILLO PRINTING COMPANY</t>
  </si>
  <si>
    <t>STAFF CHRISTMAS GIFT</t>
  </si>
  <si>
    <t>DISTRICT- WIDE ELEVATOR MAINTENANCE</t>
  </si>
  <si>
    <t>TMEA REGION 30 VOCAL DIVISION</t>
  </si>
  <si>
    <t xml:space="preserve">BHS CHOIR TMEA ENTRIES NOV </t>
  </si>
  <si>
    <t>W/O #22108- REPAIR TORO PUSH MOWERS</t>
  </si>
  <si>
    <t>W/O #21963- REPLACE DOOR HEATER</t>
  </si>
  <si>
    <t>PROFESSIONAL LEGAL SERVICES</t>
  </si>
  <si>
    <t>GAS FOR LEE WILCOX FOR POULTRY SHOW</t>
  </si>
  <si>
    <t>GAS FOR LEE WILCOX ON</t>
  </si>
  <si>
    <t>ENTRY FEE  EAGLE CHALLENGE GOLF TOURNAMENT</t>
  </si>
  <si>
    <t>BHS CLINIC SUPPLIES</t>
  </si>
  <si>
    <t>WEST CLINIC SUPPLY ORDER</t>
  </si>
  <si>
    <t>TANNAHILL CLINIC SUPPLY ORDER</t>
  </si>
  <si>
    <t>WEST &amp; LIBERTY CLINIC SUPPLIES</t>
  </si>
  <si>
    <t>COPIER LEASE FOR NOVEMBER</t>
  </si>
  <si>
    <t>RECESS PACKS FOR ALL GRADE LEVELS</t>
  </si>
  <si>
    <t>SUPPLIES FOR 7TH GRADE MATH</t>
  </si>
  <si>
    <t>COLORED TAPED FOR STUDENT ID'S</t>
  </si>
  <si>
    <t>MATH DEPT SUPPLIES</t>
  </si>
  <si>
    <t>DRIVE READER</t>
  </si>
  <si>
    <t>JOURNALS FOR STUDENTS K-2</t>
  </si>
  <si>
    <t>TRAVEL INSULATED BACKPACKS #2</t>
  </si>
  <si>
    <t>BATTERY PACK</t>
  </si>
  <si>
    <t>3RD GRADE SUPPLIES-- DAWSON</t>
  </si>
  <si>
    <t>3RD GRADE SUPPLIES-  WARNER</t>
  </si>
  <si>
    <t>3RD GRADE SUPPLIES   STEADHAM</t>
  </si>
  <si>
    <t>TEXTBOOK FOR REGION 11 BOOK STUDY</t>
  </si>
  <si>
    <t>CART FOR ENGLISH DEPT</t>
  </si>
  <si>
    <t>ART CLASSROOM SUPPLIES</t>
  </si>
  <si>
    <t>THE HATE YOU GIVE-BOOK</t>
  </si>
  <si>
    <t>VARIOUS ITEMS FOR OFFICE USE</t>
  </si>
  <si>
    <t>TRAFFIC CONES AND DOLLY</t>
  </si>
  <si>
    <t>SUPPLIES FOR LAMINATION AND STUDENT ID'S</t>
  </si>
  <si>
    <t>UNCONSCIOUS BIAS BOOK FOR TEACHERS</t>
  </si>
  <si>
    <t>TWO AP SPANISH TEXTBOOKS</t>
  </si>
  <si>
    <t>CULINARY SUPPLES</t>
  </si>
  <si>
    <t>HERO WALL FRAMES</t>
  </si>
  <si>
    <t>REFRIGERATOR LOCKS AND POPCORN</t>
  </si>
  <si>
    <t>MASTER LOCK FOR OUTSIDE GATE</t>
  </si>
  <si>
    <t>INSTRUCTIONAL SUPPLIES--2ND GRADE</t>
  </si>
  <si>
    <t xml:space="preserve"> REFRIGERATOR LOCKS AND POPCORN</t>
  </si>
  <si>
    <t>SUPPLIES FOR 8TH GRADE ENGLISH</t>
  </si>
  <si>
    <t>INSTRUCTIONAL SUPPLIES  2ND GRADE</t>
  </si>
  <si>
    <t>DRUM KIT FOR DELL E515DW</t>
  </si>
  <si>
    <t>REPAIR GIRLS RESTROOM</t>
  </si>
  <si>
    <t>RUG FOR ASSISTANT PRINCIPALS' OFFICE</t>
  </si>
  <si>
    <t>DRY ERASER BOARDS</t>
  </si>
  <si>
    <t>INSTRUCTIONAL SUPPLIES   4TH GRADE</t>
  </si>
  <si>
    <t>AIR PURIFIER FOR STUDENT SERVICES BLDG</t>
  </si>
  <si>
    <t>TEXTBOOK FOR REGION XI STUDT</t>
  </si>
  <si>
    <t>CLASSROOM SUPPLIES FOR BILINGUAL/ENGLISH SECOND LANGUAGE</t>
  </si>
  <si>
    <t>SUPPLIES FOR COUNSELORS</t>
  </si>
  <si>
    <t>SANDWICH BOARDS FOR TO USE TO DISPLAY INFO</t>
  </si>
  <si>
    <t xml:space="preserve">3RD GRADE SUPPLIES   </t>
  </si>
  <si>
    <t>INSTRUCTIONAL MATERIALS FOR ELS</t>
  </si>
  <si>
    <t>3RD GRADE LEVEL SUPPLIES</t>
  </si>
  <si>
    <t>VARIOUS ITEMS FOR FRONT OFFICE</t>
  </si>
  <si>
    <t>ENGLISH SECOND LANGUAGE DICTIONARIES</t>
  </si>
  <si>
    <t>LIGHT BOX TRACING</t>
  </si>
  <si>
    <t>INSTRUCTIONAL SUPPLIES- - 4TH GRADE</t>
  </si>
  <si>
    <t>REPLACEMENT POWER CORD DELL</t>
  </si>
  <si>
    <t>SUPPLIES FOR OFFICE AND STUDENTS</t>
  </si>
  <si>
    <t>INSTRUCTIONAL SUPPLIES FOR KINDER</t>
  </si>
  <si>
    <t>ELA SUPPLIES FROM GRANT MONEH</t>
  </si>
  <si>
    <t>2 CARD READERS</t>
  </si>
  <si>
    <t>POPSPORT INFLATABLE BUMPER</t>
  </si>
  <si>
    <t>FILE ORGANIZER AND COMPUTER MONITOR STANDS</t>
  </si>
  <si>
    <t>GRANT MONEY SUPPLIES</t>
  </si>
  <si>
    <t>INSTRUCTIONAL SUPPLIES 2ND GRADE</t>
  </si>
  <si>
    <t>MUSIC ROTATION SUPPLIES</t>
  </si>
  <si>
    <t xml:space="preserve">FIRST GRADE SUPPLIES </t>
  </si>
  <si>
    <t>VARIOUS ITEMS FOR STEM LAB:</t>
  </si>
  <si>
    <t>RTI SUPPLIES--DUDDINGTON</t>
  </si>
  <si>
    <t>SUPPLIES FOR LIBRARY</t>
  </si>
  <si>
    <t>BOOK FOR TEACHER</t>
  </si>
  <si>
    <t>DOCUMENT CAMERAS FOR TEACHER INSTRUCTION</t>
  </si>
  <si>
    <t>CHILD DEVELOPMENT BOOK</t>
  </si>
  <si>
    <t>SECOND GRADE CLASS ROOM SUPPLIES</t>
  </si>
  <si>
    <t>SCANNERS FOR THUNDERTIX</t>
  </si>
  <si>
    <t>SECURITY LOCK FOR DIRECTOR'S IMAC</t>
  </si>
  <si>
    <t>SECOND GRADE CLASS ROOM</t>
  </si>
  <si>
    <t xml:space="preserve">SECOND GRADE SUPPLIES </t>
  </si>
  <si>
    <t>CONSTRUCTION SUPPLIES</t>
  </si>
  <si>
    <t>SUPPLIES FOR 8TH GRADE MATH DEPT</t>
  </si>
  <si>
    <t>COLORED PAPER FOR COUNSELORS</t>
  </si>
  <si>
    <t>INSTRUCTIONAL SUPPLIES-  2ND GRADE</t>
  </si>
  <si>
    <t>GAS FOR AG TRAVEL</t>
  </si>
  <si>
    <t>NIKE CUSTOM JERSEY REPLACEMENT</t>
  </si>
  <si>
    <t>SWEATS FOR STUDENTS</t>
  </si>
  <si>
    <t>TEAM T-SHIRTS</t>
  </si>
  <si>
    <t>XC MEET SUPPLIES</t>
  </si>
  <si>
    <t>SCOREBOOKS</t>
  </si>
  <si>
    <t>GBB SHOES</t>
  </si>
  <si>
    <t>SCHOLARSHIP RECIPIENT AG SUPPLIES</t>
  </si>
  <si>
    <t>FOOD FOR THURSDAY FILM CREW</t>
  </si>
  <si>
    <t>MEALS- STUDENTS AT GOLF TOURN</t>
  </si>
  <si>
    <t>BHS BAND COMPETITION MEALS</t>
  </si>
  <si>
    <t>PRE-GAME MEALS FOR BHS GIRLS BB</t>
  </si>
  <si>
    <t>PRE-GAME MEALS-VOLLEYBALL</t>
  </si>
  <si>
    <t>PREGAME BOXED MEALS VOLLEYBALL</t>
  </si>
  <si>
    <t>PREGAME BOXED MEALS-GIRLS BB</t>
  </si>
  <si>
    <t>PREGAME MEALS BMS FOOTBALL</t>
  </si>
  <si>
    <t>PREGAME MEALS FOR VOLLEYBALL</t>
  </si>
  <si>
    <t>SUPPLIES FOR TESTING</t>
  </si>
  <si>
    <t>MEDALS FOR XC MEET</t>
  </si>
  <si>
    <t>SWEET PIZZA LLC</t>
  </si>
  <si>
    <t>VIRTUAL CONVENTION NOVEMBER</t>
  </si>
  <si>
    <t>BHS BAND TMEA ENTRY FEES</t>
  </si>
  <si>
    <t>TOTE UNLIMITED</t>
  </si>
  <si>
    <t>BHS BAND GEAR</t>
  </si>
  <si>
    <t>BHS BAND MARCHING SUPPLIES</t>
  </si>
  <si>
    <t>MAC CHARGER /ADAPTER- RB</t>
  </si>
  <si>
    <t>GAS SERVICE FOR THE PERIOD OF</t>
  </si>
  <si>
    <t>WIRELESS MICROPHONE</t>
  </si>
  <si>
    <t>BRINK'S, INCORPORATED</t>
  </si>
  <si>
    <t>BRINKS - SEPTEMBER</t>
  </si>
  <si>
    <t>BRINKS - OCTOBER</t>
  </si>
  <si>
    <t>BOYS BB SUPPLIES</t>
  </si>
  <si>
    <t>BASEBALL SUPPLIES</t>
  </si>
  <si>
    <t>WARM UP TOPS GBB</t>
  </si>
  <si>
    <t>PROJECTOR LAMP-   CARUSO</t>
  </si>
  <si>
    <t>SOLID STATE DRIVES</t>
  </si>
  <si>
    <t>SOFTWARE FOR  DRIVELINE</t>
  </si>
  <si>
    <t>CITY OF FORT WORTH</t>
  </si>
  <si>
    <t>MOTOROLA POLICE RADIO REPAIRED</t>
  </si>
  <si>
    <t>FIXED COST FINAL AUDIT</t>
  </si>
  <si>
    <t>DRINKS FOR DEPT</t>
  </si>
  <si>
    <t>COLEEN SEEKER</t>
  </si>
  <si>
    <t>CPR/AED/FIRST AID CERTIFICATE REIMBURSEMENT</t>
  </si>
  <si>
    <t>BOARD PLANNING LUNCH MEETING</t>
  </si>
  <si>
    <t>E-SPORTS SYSTEM</t>
  </si>
  <si>
    <t xml:space="preserve">REGISTRATION FEE </t>
  </si>
  <si>
    <t>INTERNET CIRCUITS NOV 2020</t>
  </si>
  <si>
    <t>FORTE FROZEN</t>
  </si>
  <si>
    <t>COMMODITY DELIVERY CHARGES</t>
  </si>
  <si>
    <t xml:space="preserve"> A/C REPAIR </t>
  </si>
  <si>
    <t>FIRE ALARM REPAIR</t>
  </si>
  <si>
    <t>INTERSTATE ALL BATTERY CENTER</t>
  </si>
  <si>
    <t>C ALKALINE BATTERIES</t>
  </si>
  <si>
    <t>W/O #21953-  BATTERY FOR CTE GATE</t>
  </si>
  <si>
    <t>KAYLIE MCPHERSON</t>
  </si>
  <si>
    <t>CULINARY SUPPLY REIMBURSEMENT</t>
  </si>
  <si>
    <t>LAS COLINAS COUNTRY CLUB</t>
  </si>
  <si>
    <t>BREWER'S PORTION FOR TENNIS PLAYOFF</t>
  </si>
  <si>
    <t>EMERGENCY SUPPLIES FOR SPRAY TEAM</t>
  </si>
  <si>
    <t>REPLACE BROKEN RRIDGE AT BHS</t>
  </si>
  <si>
    <t>SET-UP GROUNDS TRAILER</t>
  </si>
  <si>
    <t>NEW DISHWASHERS FOR ATHLETICS</t>
  </si>
  <si>
    <t>TOOLS NEEDED FOR GROUNDS DEPT</t>
  </si>
  <si>
    <t>INSTALL A BATTERY CHARGER</t>
  </si>
  <si>
    <t>INSTALL A TEMP BATTERY CHARGING UNIT</t>
  </si>
  <si>
    <t>W/O #22062- INSTALL A</t>
  </si>
  <si>
    <t>MAGAZINES SUBSCRIPTIONS PTP</t>
  </si>
  <si>
    <t>MAGAZINE SUBSCRIPTION FOR THE</t>
  </si>
  <si>
    <t>REPAIR ALL FAUCETS</t>
  </si>
  <si>
    <t>REPLACE D/F TOPS W NEW BOTTLE FILLER KITS</t>
  </si>
  <si>
    <t xml:space="preserve"> RETROFITTING DRINKING FOUNTAIN</t>
  </si>
  <si>
    <t>FRONT OFFICE ITEMS</t>
  </si>
  <si>
    <t>ALCOHOL WIPES FOR POLICE</t>
  </si>
  <si>
    <t>BHS COLOR GUARD FLAGS</t>
  </si>
  <si>
    <t>STATE INSPECTIONS FOR VEHICLES</t>
  </si>
  <si>
    <t>NATIONAL NOTARY ASSOCIATION</t>
  </si>
  <si>
    <t>CULINARY EXAMS</t>
  </si>
  <si>
    <t>MILK - OCTOBER 2020</t>
  </si>
  <si>
    <t>PETTY CASH REIMBURSEMENT - BUSINESS OFFICE</t>
  </si>
  <si>
    <t>PURCHASE DESK SHIELDS</t>
  </si>
  <si>
    <t>PRODUCE - OCTOBER 2020</t>
  </si>
  <si>
    <t>WATER &amp; COOLERS FOR ALL SCHOLS</t>
  </si>
  <si>
    <t>WATER FOR ALL SCHOOLS</t>
  </si>
  <si>
    <t>WATER &amp; COOLERS FOR ALL</t>
  </si>
  <si>
    <t xml:space="preserve">TONER </t>
  </si>
  <si>
    <t xml:space="preserve">TONER CARTRIDGE </t>
  </si>
  <si>
    <t>TONER FOR COUNSELOR OFFICE</t>
  </si>
  <si>
    <t>INK CARTRIDGES FOR PEIMS</t>
  </si>
  <si>
    <t>FOOD ITEMS - OCTOBER 2020</t>
  </si>
  <si>
    <t>WAREHOUSE FOOD ITEMS -</t>
  </si>
  <si>
    <t>NON FOOD ITEMS - OCTOBER 2020</t>
  </si>
  <si>
    <t>TEXAS ASSESSMENT CONFERENCE - VIRTUAL</t>
  </si>
  <si>
    <t>TCASE MEMBERSHIP</t>
  </si>
  <si>
    <t>TEACHERS PAY TEACHERS</t>
  </si>
  <si>
    <t>7TH GRADE SCIENCE INTERACTIVE GAMES</t>
  </si>
  <si>
    <t>TEXAS HIGH SCHOOL POWERLIFTING</t>
  </si>
  <si>
    <t>MEMBERSHIP FEES</t>
  </si>
  <si>
    <t>TX HIGH SCHOOL COACHES ASSOC</t>
  </si>
  <si>
    <t>UNIVERSITY INTERSCHOLASTC</t>
  </si>
  <si>
    <t>UIL MEMBERSHIP FEES</t>
  </si>
  <si>
    <t>ACCT #004044103-FOR SERVICES</t>
  </si>
  <si>
    <t>CUST # BW201-GAS RENTAL FOR</t>
  </si>
  <si>
    <t>SERVICE/ REPAIR GROUNDS EQUIPMENT</t>
  </si>
  <si>
    <t>REPAIR KUBOTA FLAIL MOWER</t>
  </si>
  <si>
    <t>CANDY-CAR-DASH</t>
  </si>
  <si>
    <t>FRONT OFFICE SUPPLIES</t>
  </si>
  <si>
    <t>TRUCK OR TREAT DECORATIONS</t>
  </si>
  <si>
    <t>12 DAYS OF CHRISTMAS</t>
  </si>
  <si>
    <t>SPEAKERS FOR CLASSROOM</t>
  </si>
  <si>
    <t>BHS BAND VIRTUAL AUDITION</t>
  </si>
  <si>
    <t>PORTABLE BLUETOOTH PLAYER</t>
  </si>
  <si>
    <t>PE SUPPLIES</t>
  </si>
  <si>
    <t>COFFEE POT</t>
  </si>
  <si>
    <t>T-SHIRTS HOODIES</t>
  </si>
  <si>
    <t>MEALS FOR THURSDAY FILM CREW</t>
  </si>
  <si>
    <t>COWTOWN TIMING</t>
  </si>
  <si>
    <t>MEET TIMER FOR DISTRICT 5-5A CHAMP</t>
  </si>
  <si>
    <t>PRE-GAME MEALS FOOTBALL</t>
  </si>
  <si>
    <t>FAMILY CAREER &amp; COMMUNITY LEADERS OF AMERICA</t>
  </si>
  <si>
    <t>FCCLA STATE AND NATIONAL DUES</t>
  </si>
  <si>
    <t>XMAS SUPPLIES FOR HOPE SQUAD</t>
  </si>
  <si>
    <t>FLOWER UPDATES</t>
  </si>
  <si>
    <t>GARDENING TOOL/</t>
  </si>
  <si>
    <t>MARCHING BAND EQUIPMENT</t>
  </si>
  <si>
    <t>JASMINE YBARRA</t>
  </si>
  <si>
    <t>REFUND OVERPAY SUNSHINE DUES</t>
  </si>
  <si>
    <t>PRE-GAME MEALS BOYS BB</t>
  </si>
  <si>
    <t>RAQUEL LARES</t>
  </si>
  <si>
    <t>LAW ENFORCEMENT BANNER</t>
  </si>
  <si>
    <t>POPCORN BAR FOR STAFF</t>
  </si>
  <si>
    <t>STAFF BIRTHDAY CAKE</t>
  </si>
  <si>
    <t>PRIZES FOR HALLOWEEN COSTUMES</t>
  </si>
  <si>
    <t>STUDENT WRITERS CELEBRATION</t>
  </si>
  <si>
    <t>FCCLA SUPPLIES</t>
  </si>
  <si>
    <t>TRUNK OR TREAT SUPPLIES</t>
  </si>
  <si>
    <t>STAFF APPRECIATION BUCKETS</t>
  </si>
  <si>
    <t>BUS DRIVER APPRECIATION</t>
  </si>
  <si>
    <t>DIAPERS FOR TECHER GIFT</t>
  </si>
  <si>
    <t>HOPE SQUAD SUPPLIES</t>
  </si>
  <si>
    <t>17STUCO SUPPLIES</t>
  </si>
  <si>
    <t>GOODIE BASKET</t>
  </si>
  <si>
    <t>CANDY AND PRIZES</t>
  </si>
  <si>
    <t>PLANT FOR TEACHER</t>
  </si>
  <si>
    <t>STAFF DEVELOPMENT SUPPLIES</t>
  </si>
  <si>
    <t>1611 SPORTS</t>
  </si>
  <si>
    <t>GOLF FACILITY PRACTICE RENTAL</t>
  </si>
  <si>
    <t>DISTRICT ALARM SERVICE</t>
  </si>
  <si>
    <t>EXHAUST FAN REPAIR</t>
  </si>
  <si>
    <t>TRAINER SUPPLIES</t>
  </si>
  <si>
    <t>CTE STUDENT-FOOTBALL GAME</t>
  </si>
  <si>
    <t>AMERICAN ASSOCIATION OF NOTARIES</t>
  </si>
  <si>
    <t xml:space="preserve">NOTARY PACKAGE </t>
  </si>
  <si>
    <t>REIMB LICENSING RENEWAL</t>
  </si>
  <si>
    <t>SUPPLIES FOR ART CLASS</t>
  </si>
  <si>
    <t>LEGAL FEES FOR SERVICES</t>
  </si>
  <si>
    <t>TRAINER UNIFORM</t>
  </si>
  <si>
    <t>TENNIS UNIFORMS</t>
  </si>
  <si>
    <t>FOOD FOR STADIUM STAFF -</t>
  </si>
  <si>
    <t>WATER SERVICES FOR</t>
  </si>
  <si>
    <t>WATER SERVICE FOR 09.20.2020</t>
  </si>
  <si>
    <t>COWTOWN BOWLING PALACE</t>
  </si>
  <si>
    <t>TEAM BUILDING ACTIVITY FOR OPERATIONS</t>
  </si>
  <si>
    <t>RADIO CREW FOR VARSITY</t>
  </si>
  <si>
    <t>ENVELOPES</t>
  </si>
  <si>
    <t>PEIMS CONSULTATION</t>
  </si>
  <si>
    <t>EDLIO LLC</t>
  </si>
  <si>
    <t>SOFTWARE RENEWAL</t>
  </si>
  <si>
    <t xml:space="preserve">FOR AG TRASH </t>
  </si>
  <si>
    <t>SERVICE CALL FOR REPAIR</t>
  </si>
  <si>
    <t>FCCLA ADVISOR DUES</t>
  </si>
  <si>
    <t>FIREPLACE, INC.</t>
  </si>
  <si>
    <t>SUBSCRIPTION FOR NOVEMBER</t>
  </si>
  <si>
    <t>LIBRARY BOOKS</t>
  </si>
  <si>
    <t>BOOKS FOR LIBRARY</t>
  </si>
  <si>
    <t>EXTRA BUSES FOR BHS FOOTBALL</t>
  </si>
  <si>
    <t>TRANSPORTATION - FOOTBALL</t>
  </si>
  <si>
    <t>CHEER TRAVEL FOOTBALL</t>
  </si>
  <si>
    <t>GIRLS BASKETBALL BUSES FOR</t>
  </si>
  <si>
    <t>TRANSPORTATION- BHS</t>
  </si>
  <si>
    <t>HONEYCOMB BUS FOOTBALL GAME</t>
  </si>
  <si>
    <t>TENNIS BUSES FOR BHS</t>
  </si>
  <si>
    <t>TENNIS BUS FOR PLAYOFF'S</t>
  </si>
  <si>
    <t>VOLLEYBALL BUSES FOR BHS</t>
  </si>
  <si>
    <t>CROSS COUNTRY BUSES FOR BHS</t>
  </si>
  <si>
    <t>FOOTBALL BUSES FOR BMS</t>
  </si>
  <si>
    <t>TENNIS BUSES FOR BMS</t>
  </si>
  <si>
    <t>VOLLEYBALL BUSES FOR BMS</t>
  </si>
  <si>
    <t>CROSS COUNTRY BUSES FOR BMS</t>
  </si>
  <si>
    <t>BHS BAND TRANSPORTATION</t>
  </si>
  <si>
    <t>GIRLS BASKETBALL BUS FOR BHS</t>
  </si>
  <si>
    <t>OPERATIONS SUPPLIES</t>
  </si>
  <si>
    <t>HAROLD JAMES, INC.</t>
  </si>
  <si>
    <t>REPAIR A/C IN HALLS</t>
  </si>
  <si>
    <t>CATASTROPHIC INS POLICY</t>
  </si>
  <si>
    <t>HENRY JAMES SCHRAUB</t>
  </si>
  <si>
    <t>WSISD BANDS CLINICIAN</t>
  </si>
  <si>
    <t>UPGRADE TO NEW HAND DRYERS</t>
  </si>
  <si>
    <t>REPLACE MOLDING BETWEEN CARPET AND TILE</t>
  </si>
  <si>
    <t>INSTALL IN (3) DOORS</t>
  </si>
  <si>
    <t>CHANGE OUT FAUCET IN KITCHEN</t>
  </si>
  <si>
    <t>TOOLS AND INVENTORY FOR TRUCK</t>
  </si>
  <si>
    <t xml:space="preserve">NEW MISCELLANEOUS TOOLS </t>
  </si>
  <si>
    <t>HANG PAPER TOWEL HOLDERS</t>
  </si>
  <si>
    <t>LOCK AND KEY FOR BIC CLOSET</t>
  </si>
  <si>
    <t>ADMIN CHRISTMAS TREE</t>
  </si>
  <si>
    <t xml:space="preserve"> REPLACE BLINDS </t>
  </si>
  <si>
    <t>INSTALL NEW LED LIGHTS</t>
  </si>
  <si>
    <t>HANG SMART TV IN TECHNOLOGY</t>
  </si>
  <si>
    <t>INSTALL (3) DISHWASHERS</t>
  </si>
  <si>
    <t>GRANT SUPPLIES</t>
  </si>
  <si>
    <t xml:space="preserve"> INSTALL DOOR BELL</t>
  </si>
  <si>
    <t>INSTALL PLEXIGLASS TO NEW DESKS @ BMS</t>
  </si>
  <si>
    <t xml:space="preserve">DISTRICT WIDE PAINT STOCK </t>
  </si>
  <si>
    <t xml:space="preserve"> FIRE LINE REPAIRS</t>
  </si>
  <si>
    <t>JACK GWIN</t>
  </si>
  <si>
    <t>FOOD FOR FOOTBALL GAME 10/2</t>
  </si>
  <si>
    <t>VIP FOOD - 11/13/20 FOOTBALL</t>
  </si>
  <si>
    <t>KAUFMAN INDEPENDENT SCHOOL DISTRICT</t>
  </si>
  <si>
    <t>TENNIS ENTRY FEE JV FALL TOURNAMENT</t>
  </si>
  <si>
    <t>BREAD</t>
  </si>
  <si>
    <t>LUIS RASCON</t>
  </si>
  <si>
    <t>PARKING LOT MONITOR FOR</t>
  </si>
  <si>
    <t>BALLISTIC VEST AND CARRIER FOR POLICE</t>
  </si>
  <si>
    <t xml:space="preserve">PLANT FOR FUNERAL SERVICE </t>
  </si>
  <si>
    <t xml:space="preserve">PLANT </t>
  </si>
  <si>
    <t>REPLACE D/F TOPS BOTTLE FILLER KITS</t>
  </si>
  <si>
    <t>PAPER TO COPY "TAKE HOME" BOOKS FOR FAMILY</t>
  </si>
  <si>
    <t>LAMINATING ROLLS</t>
  </si>
  <si>
    <t>LABELING SYSTEM REFILLS</t>
  </si>
  <si>
    <t>LYSOL WIPES</t>
  </si>
  <si>
    <t>RESTOCK SUPPLY CLOSET</t>
  </si>
  <si>
    <t>SUPPLIES FOR OFFICE</t>
  </si>
  <si>
    <t>PAPER</t>
  </si>
  <si>
    <t>BHS BAND  MASTER CLASS INSTRUCTION</t>
  </si>
  <si>
    <t>HOT WATER HEATER FOR TIS CAFETERIA</t>
  </si>
  <si>
    <t>BELLS-20 CLASSROOM SET</t>
  </si>
  <si>
    <t>NATIONAL FFA ORGANIZATION</t>
  </si>
  <si>
    <t>FFA JACKETS</t>
  </si>
  <si>
    <t>PENSKE TRUCK LEASING CO., L.P.</t>
  </si>
  <si>
    <t>TRUCK RENTAL FOR BHS BAND EQUIPMENT</t>
  </si>
  <si>
    <t>BHS BAND COLOR GUARD INSTRUCTOR</t>
  </si>
  <si>
    <t>READSPEAKER LLC</t>
  </si>
  <si>
    <t>PARENT PICKUP TAGS (SHEETS)</t>
  </si>
  <si>
    <t>COVER SHIPPING COSTS FOR DECALS</t>
  </si>
  <si>
    <t>RENEW MEMBERSHIP</t>
  </si>
  <si>
    <t>LEGAL AD 11/12/20</t>
  </si>
  <si>
    <t>PRINTER INK FOR PLOTTER PRINTER</t>
  </si>
  <si>
    <t>TONER</t>
  </si>
  <si>
    <t>TONER FOR TEACHERS</t>
  </si>
  <si>
    <t>INK FOR SPED DEPARTMENT PRINTER</t>
  </si>
  <si>
    <t>REGISTRATION FOR WEBINAR</t>
  </si>
  <si>
    <t>BOARD MEETING DINNER</t>
  </si>
  <si>
    <t>REIMB LICENSING/ EXAM FEES</t>
  </si>
  <si>
    <t xml:space="preserve">WIRELESS SERVICE FEES </t>
  </si>
  <si>
    <t>SNACKS FOR TEACHER TRAINING</t>
  </si>
  <si>
    <t>CAMP DAY SNACKS; FALL FESTIVAL</t>
  </si>
  <si>
    <t xml:space="preserve">1ST GRADE SUPPLIES </t>
  </si>
  <si>
    <t>COOKING SUPPLIES, CRAFT SUPPLIES</t>
  </si>
  <si>
    <t xml:space="preserve">DRINKS, CANDY AND SNACKS </t>
  </si>
  <si>
    <t>BHS BAND TONER</t>
  </si>
  <si>
    <t xml:space="preserve">ORANGE JUICE AND NAPKINS </t>
  </si>
  <si>
    <t>DECORATIONS FOR 1ST GRADE</t>
  </si>
  <si>
    <t>FACULTY MEETING DRINKS AND SNACKS</t>
  </si>
  <si>
    <t>CLASSROOM SUPPLIES, AND BLEACH</t>
  </si>
  <si>
    <t>SNACKS FOR RTI OVERVIEW TRAINING</t>
  </si>
  <si>
    <t>ACCT # BW201-AG SUPPLIES</t>
  </si>
  <si>
    <t>AG BOTTLE LEASING</t>
  </si>
  <si>
    <t>WHATABUREGER</t>
  </si>
  <si>
    <t>BREAKFAST FOR MR. MOLINAR'S FOCUS GROUP</t>
  </si>
  <si>
    <t>ZOHO CORPORATION</t>
  </si>
  <si>
    <t>AD MANAGER RENEWAL- NOV 17,</t>
  </si>
  <si>
    <t>PIZZA FOR FOOTBALL STUDENTS</t>
  </si>
  <si>
    <t>PIZZA FOR STUDENTS</t>
  </si>
  <si>
    <t>RACE BIB NUMBERS FOR DISTRICT XC MEET</t>
  </si>
  <si>
    <t>TEXAS DEPT OF LICENSING AND REGULATION</t>
  </si>
  <si>
    <t>PERMIT APPLICATIONS FOR COSMO</t>
  </si>
  <si>
    <t>WIX.COM LTD</t>
  </si>
  <si>
    <t xml:space="preserve">RENEWAL OF SUBSCRIPTION </t>
  </si>
  <si>
    <t>REFUND OF TAX</t>
  </si>
  <si>
    <t>NATIONAL PEN COMPANY</t>
  </si>
  <si>
    <t>PROMOTIONAL PENS FOR INSTRUCTION</t>
  </si>
  <si>
    <t>URBAN ADVENTURE QUEST, INC</t>
  </si>
  <si>
    <t>TEAM BUILDING FOR INSTRUCTION</t>
  </si>
  <si>
    <t>THE LUNCH BOX</t>
  </si>
  <si>
    <t>THE LUNCH BOX LUNCH</t>
  </si>
  <si>
    <t>LEADERSHIP TEAM MEETING BREAKFAST</t>
  </si>
  <si>
    <t>OCTOBER 2020 AGENDA MEETING LUNCH</t>
  </si>
  <si>
    <t>TEXAS EDUCATION AGENCY</t>
  </si>
  <si>
    <t xml:space="preserve">NON-RENEWABLE PERMIT FEES </t>
  </si>
  <si>
    <t>GUN SAFES FOR POLICE DEPT.</t>
  </si>
  <si>
    <t>CHEDDARS</t>
  </si>
  <si>
    <t>LUNCH INTERVIEW WITH PEIMS CONTRACT PERSON</t>
  </si>
  <si>
    <t>FEDEX SHIPPING</t>
  </si>
  <si>
    <t>AMERICAN HEART ASSOCIATION ECC DISTRIBUTION</t>
  </si>
  <si>
    <t>CPR COMPLETION CARDS FOR STAFF</t>
  </si>
  <si>
    <t>TOLLS</t>
  </si>
  <si>
    <t>DOLLAR TREE STORES INC</t>
  </si>
  <si>
    <t>NURSE APPRECIATION SUPPLIES</t>
  </si>
  <si>
    <t>MUGS AND BAGS FOR PRINCIPALS APPRECIATION</t>
  </si>
  <si>
    <t>PPE PLANNING LUNCH AT JOES</t>
  </si>
  <si>
    <t>PREHAB</t>
  </si>
  <si>
    <t xml:space="preserve">SUBSCRIPTION </t>
  </si>
  <si>
    <t>CHICK FILA WICHIATA FALLS</t>
  </si>
  <si>
    <t>POST-GAME MEALS FOR BHS VOLLEYBALL</t>
  </si>
  <si>
    <t>FRATELLI PIZZA</t>
  </si>
  <si>
    <t>POST-GAME PLAYOFF MEALS TENNIS</t>
  </si>
  <si>
    <t>STARBUCKS #9849</t>
  </si>
  <si>
    <t>BREAKFEST ITEMS FOR DISTRICT XC MEET</t>
  </si>
  <si>
    <t>CHICK-FIL-A GIFT CARDS-STAFF MEETING</t>
  </si>
  <si>
    <t>SWEENEY, ELIZABETH</t>
  </si>
  <si>
    <t>PIZZA FOR HOPE SQUAD</t>
  </si>
  <si>
    <t>WHEELER, KRISTI</t>
  </si>
  <si>
    <t>FACULTY MEETING GIFT CARDS</t>
  </si>
  <si>
    <t>GRINSTEAD, ALLISON</t>
  </si>
  <si>
    <t>REIMBURSEMENT FOR PAYMENT FOR SUBSCRIPTION</t>
  </si>
  <si>
    <t xml:space="preserve">FUEL FOR VEHICLES </t>
  </si>
  <si>
    <t>MEALS - STUDENTS AT GOLF TOURN</t>
  </si>
  <si>
    <t>JENKINS, MIRANDA</t>
  </si>
  <si>
    <t>TO PURCHASE GIFT CARDS FOR THANKSGIVING BASKETS</t>
  </si>
  <si>
    <t>LOVE, BRANDON</t>
  </si>
  <si>
    <t>VETERANS DAY GIFTS</t>
  </si>
  <si>
    <t>DISTRICT- WIDE CUSTODIAL SERVICES</t>
  </si>
  <si>
    <t>LODGING FOR TEACHER</t>
  </si>
  <si>
    <t xml:space="preserve">REIMBURSEMENT FOR GAS </t>
  </si>
  <si>
    <t>WOOLNOUGH, EVAN</t>
  </si>
  <si>
    <t xml:space="preserve">REIMBURSEMENT FOR FUEL </t>
  </si>
  <si>
    <t>REIMB FOR TRAVEL EXPENDITURES</t>
  </si>
  <si>
    <t>1,000 WEST ELEMENTARY REPORT ENVELOPES</t>
  </si>
  <si>
    <t>STALLCUP, ALYSON</t>
  </si>
  <si>
    <t>UNIFORMS GEAR &amp; SHIRTS</t>
  </si>
  <si>
    <t>SHIRTS LESS CREDIT</t>
  </si>
  <si>
    <t>MEALS</t>
  </si>
  <si>
    <t>CHRISTOPHER ADAM FINCH</t>
  </si>
  <si>
    <t>BAND TEACHING VIDEOS</t>
  </si>
  <si>
    <t>DUSTIN LEVI GRIMES</t>
  </si>
  <si>
    <t>EMILY ANNE MAGEE</t>
  </si>
  <si>
    <t>BAND  TEACHING VIDEOS</t>
  </si>
  <si>
    <t>HOSA- FUTURE HEALTH PROFESSIONALS</t>
  </si>
  <si>
    <t>HOSA DUES</t>
  </si>
  <si>
    <t>JACOB TODD WRIGHT</t>
  </si>
  <si>
    <t>BMS BAND TEACHING VIDEOS</t>
  </si>
  <si>
    <t>BAND MEALS</t>
  </si>
  <si>
    <t>PRE-GAME MEALS</t>
  </si>
  <si>
    <t>READ TO THEM</t>
  </si>
  <si>
    <t>READING CHALLENGE</t>
  </si>
  <si>
    <t>GYM SIGNAGE</t>
  </si>
  <si>
    <t>SPECIAL EVENT SEATING INC.</t>
  </si>
  <si>
    <t>BLEACHER RENTAL</t>
  </si>
  <si>
    <t>SCHOLARSHIP</t>
  </si>
  <si>
    <t>REGION COMPETITION FEES</t>
  </si>
  <si>
    <t>BAND GEAR</t>
  </si>
  <si>
    <t>TUNNEL VISION PRODUCTIONS, LLC</t>
  </si>
  <si>
    <t>SEASON HIGHLIGHTS DVDS</t>
  </si>
  <si>
    <t>SR CEL 2021 SHIRTS</t>
  </si>
  <si>
    <t>TAPE REFILL</t>
  </si>
  <si>
    <t>COMPUTER PER PROPOSAL</t>
  </si>
  <si>
    <t>BHS NOC SERVICE</t>
  </si>
  <si>
    <t xml:space="preserve">FAX LINES </t>
  </si>
  <si>
    <t>AUSTIN TURF &amp; TRACTOR</t>
  </si>
  <si>
    <t>REPAIR JOHN DEER GATOR</t>
  </si>
  <si>
    <t>AXON ENTERPRISE INC</t>
  </si>
  <si>
    <t>BATTERIES FOR TASERS</t>
  </si>
  <si>
    <t>STADIUM AV EQUIPMENT</t>
  </si>
  <si>
    <t>NOV. 2020 BACKGROUND CHECKS</t>
  </si>
  <si>
    <t>BD AUDIO</t>
  </si>
  <si>
    <t>BHS HONEYCOMB SOUND SYSTEM</t>
  </si>
  <si>
    <t>BOCAL MAJORITY BASSOON CAMP</t>
  </si>
  <si>
    <t>FILL IN JACKETS FOR NEW STAFF</t>
  </si>
  <si>
    <t>GIRLS SOCCER SUPPLIES</t>
  </si>
  <si>
    <t>CAROLINA BIOLOGICAL SUPPLY CO.</t>
  </si>
  <si>
    <t xml:space="preserve">DISECTING MATERIALS </t>
  </si>
  <si>
    <t>NEW PRINTER FOR 5TH GRADE</t>
  </si>
  <si>
    <t>LED LIGHTS</t>
  </si>
  <si>
    <t>WATER SERVICES</t>
  </si>
  <si>
    <t>PRIMARY RADIO SYSTEM USAGE</t>
  </si>
  <si>
    <t>DRY NEEDLES</t>
  </si>
  <si>
    <t>DOCKING STATION</t>
  </si>
  <si>
    <t>LONG DISTANCE SERVICES</t>
  </si>
  <si>
    <t>ELECTRIC SERVICE</t>
  </si>
  <si>
    <t>DK HANEY ROOFING, INC.</t>
  </si>
  <si>
    <t>REPAIRS</t>
  </si>
  <si>
    <t>MATS</t>
  </si>
  <si>
    <t>CAR UNLOCK TOOLS</t>
  </si>
  <si>
    <t>SHIRTS</t>
  </si>
  <si>
    <t>TRANSPORTATION CONTRACT SERVICES</t>
  </si>
  <si>
    <t>HAGAR RESTAURANT SERVICE</t>
  </si>
  <si>
    <t>HEATING ELEMENT FOR BMS</t>
  </si>
  <si>
    <t>STEAMER REPAIR AT LIBERTY</t>
  </si>
  <si>
    <t>REPLACE COMPRESSOR</t>
  </si>
  <si>
    <t xml:space="preserve">ADVISOR DUES </t>
  </si>
  <si>
    <t>SERVICES</t>
  </si>
  <si>
    <t>IMCAT (INSTRUCTIONAL MATERIALS COORDINATORS'</t>
  </si>
  <si>
    <t>TRAINING</t>
  </si>
  <si>
    <t>CANINE SERVICES</t>
  </si>
  <si>
    <t>INVO HEALTHCARE ASSOCIATES, LLC</t>
  </si>
  <si>
    <t>AUDIOLOGICAL SERVICES</t>
  </si>
  <si>
    <t>BHS PIANO CLASS INSTRUCTION</t>
  </si>
  <si>
    <t>KAMI</t>
  </si>
  <si>
    <t>MAINTENANCE</t>
  </si>
  <si>
    <t>RUN NEW ELECTRIC</t>
  </si>
  <si>
    <t>CTE WORKING FOOTBALL GAME</t>
  </si>
  <si>
    <t>STATE INSPECTIONS</t>
  </si>
  <si>
    <t>MOTIONROCKET</t>
  </si>
  <si>
    <t>MOTION ROCKET ANNUAL RENEWAL</t>
  </si>
  <si>
    <t>TRUCK RENTAL</t>
  </si>
  <si>
    <t>POSTAGE REFILL</t>
  </si>
  <si>
    <t>COFFEE SUPPLIES</t>
  </si>
  <si>
    <t>REGION VII EDUCATION SERVICE CENTER</t>
  </si>
  <si>
    <t>PURCHASING COOP DUES</t>
  </si>
  <si>
    <t>RICK RIGSBY COMMUNICATIONS, INCORPORATED</t>
  </si>
  <si>
    <t>SPEAKER FOR JANUARY STAFF DEV TRAINING</t>
  </si>
  <si>
    <t>GAS LINE REPAIRS</t>
  </si>
  <si>
    <t>CLASS ROOM BOOKS</t>
  </si>
  <si>
    <t xml:space="preserve">ENROLLMENT FEE </t>
  </si>
  <si>
    <t>DEODORIZING SERVIC</t>
  </si>
  <si>
    <t>PHYSICAL THERAPY SERVICES</t>
  </si>
  <si>
    <t>TASB MEMBERSHIP &amp; LEGAL</t>
  </si>
  <si>
    <t>TEXSOURCE TEXAS</t>
  </si>
  <si>
    <t>SCREEN PRINTING PRESS</t>
  </si>
  <si>
    <t xml:space="preserve">PRESENTATION </t>
  </si>
  <si>
    <t>REPAIR</t>
  </si>
  <si>
    <t>MAIN SEWER LINE REPAIR</t>
  </si>
  <si>
    <t>WEAVER TECHNOLOGIES LLC</t>
  </si>
  <si>
    <t>BITDEFENDER 10/1/20 - 9/30/21</t>
  </si>
  <si>
    <t xml:space="preserve">XEROX LEASING DISTRICTWIDE </t>
  </si>
  <si>
    <t>ANDREW WILLIAMS</t>
  </si>
  <si>
    <t>BAND STUDENT MEALS 12.5.20</t>
  </si>
  <si>
    <t>PAPA JOHN'S PIZZA</t>
  </si>
  <si>
    <t>POST-GAME MEALS FOR FOOTBALL</t>
  </si>
  <si>
    <t>TEPSA 2020-2021 MEMBERSHIP</t>
  </si>
  <si>
    <t>TEXAS WORKFORCE COMMISSION</t>
  </si>
  <si>
    <t>UNEMPLOYMENT BENEFITS</t>
  </si>
  <si>
    <t>STAFF LUNCHEON ACCT 4760</t>
  </si>
  <si>
    <t>BROOKE RENEE SALTER</t>
  </si>
  <si>
    <t>COMPETITOR COTTON TEES</t>
  </si>
  <si>
    <t>THANKSGIVING LUNCH FOR STAFF</t>
  </si>
  <si>
    <t>PRIVATE LESSONS-- BAND</t>
  </si>
  <si>
    <t>12 DOZEN DONUTS</t>
  </si>
  <si>
    <t xml:space="preserve">PREGAME MEALS </t>
  </si>
  <si>
    <t>JOE HUGH MCGEE</t>
  </si>
  <si>
    <t>BAND PRIVATE LESSONS</t>
  </si>
  <si>
    <t>MARTIN SEBASTIAN VELOZ</t>
  </si>
  <si>
    <t>BHS BAND PRIVATE LESSONS</t>
  </si>
  <si>
    <t>FOOTBALL TROPHIES CUST #0258</t>
  </si>
  <si>
    <t>PARTON'S PIZZA WORKING LUNCH</t>
  </si>
  <si>
    <t>PAUL WILLIAM ZABORAC</t>
  </si>
  <si>
    <t>GYM SIGN</t>
  </si>
  <si>
    <t>SPARKLETTS WATER  DEC. CUST</t>
  </si>
  <si>
    <t>TEXAS DECA</t>
  </si>
  <si>
    <t>DECA COMPETITION REGISTRATION</t>
  </si>
  <si>
    <t xml:space="preserve">REIMBURSEMENT </t>
  </si>
  <si>
    <t>WINDY GISCH</t>
  </si>
  <si>
    <t>FLORAL DESIGN SUPPLIES</t>
  </si>
  <si>
    <t>REINSTALL</t>
  </si>
  <si>
    <t>LICENSING FEE</t>
  </si>
  <si>
    <t>EQUIPMENT</t>
  </si>
  <si>
    <t>BREWER BOYS BASKETBALL BOOSTER CLUB</t>
  </si>
  <si>
    <t>STADIUM CLEAN-UP</t>
  </si>
  <si>
    <t>BADGES FOR DISTRICT STAFF</t>
  </si>
  <si>
    <t>SUBSCRIPTION</t>
  </si>
  <si>
    <t>COWTOWN BUS CHARTERS</t>
  </si>
  <si>
    <t>CHARTER BUSES</t>
  </si>
  <si>
    <t xml:space="preserve"> LICENSING FEE </t>
  </si>
  <si>
    <t>INTERNET CIRCUITS</t>
  </si>
  <si>
    <t>SERIVICES</t>
  </si>
  <si>
    <t>GIMKIT</t>
  </si>
  <si>
    <t>TRANSPORTATION</t>
  </si>
  <si>
    <t>GRAPEVINE HIGH SCHOOL CHEER BOOSTERS</t>
  </si>
  <si>
    <t>CHEER COMPETITION</t>
  </si>
  <si>
    <t>PRINTER INK FOR PLOTTER</t>
  </si>
  <si>
    <t>FIRE SPRINKLER INSPECTION</t>
  </si>
  <si>
    <t xml:space="preserve">LIBRARY BOOKS </t>
  </si>
  <si>
    <t xml:space="preserve">BREAD </t>
  </si>
  <si>
    <t>MAGGIE HOWARD</t>
  </si>
  <si>
    <t>FCCLA REIMBURSEMENT</t>
  </si>
  <si>
    <t>MASTERY EDUCATION</t>
  </si>
  <si>
    <t>NATIONAL ATHLETIC TRAINERS ASSOCIATION INC</t>
  </si>
  <si>
    <t xml:space="preserve">MEMBERSHIP </t>
  </si>
  <si>
    <t>NCS PEARSON INC</t>
  </si>
  <si>
    <t>OT PROTOCOLS</t>
  </si>
  <si>
    <t>FOOTBALL TROPHIES</t>
  </si>
  <si>
    <t>MILK - NOVEMBER 2020</t>
  </si>
  <si>
    <t>PATTILLO, BROWN &amp; HILL LLP</t>
  </si>
  <si>
    <t xml:space="preserve">FINANCIAL AUDIT </t>
  </si>
  <si>
    <t>POSTMASTER</t>
  </si>
  <si>
    <t>POST OFFICE BOX RENEWAL</t>
  </si>
  <si>
    <t>RANK ONE SPORTS, LP</t>
  </si>
  <si>
    <t>RIO MAMBO</t>
  </si>
  <si>
    <t xml:space="preserve">LUNCH </t>
  </si>
  <si>
    <t>SIGNAGE</t>
  </si>
  <si>
    <t>ROTO-ROOTER</t>
  </si>
  <si>
    <t>SCHUTT SPORTS LLC</t>
  </si>
  <si>
    <t>SHOULDER PADS</t>
  </si>
  <si>
    <t>SHELTON'S REFINED WATER INC.</t>
  </si>
  <si>
    <t>TESTING SERVICE</t>
  </si>
  <si>
    <t>TEAMVIEWER RENEWAL</t>
  </si>
  <si>
    <t>SONIC</t>
  </si>
  <si>
    <t xml:space="preserve">SONIC DRINKS FOR STAFF </t>
  </si>
  <si>
    <t xml:space="preserve">SERVICES </t>
  </si>
  <si>
    <t>SWANK MOVE LICENSING USA</t>
  </si>
  <si>
    <t>DISTRICT WIDE MOVIE LICENSING</t>
  </si>
  <si>
    <t>SWEETWATER SOUND</t>
  </si>
  <si>
    <t>NON-FOOD ITEMS - NOVEMBER</t>
  </si>
  <si>
    <t>FOOD ITEMS - NOVEMBER</t>
  </si>
  <si>
    <t>REGISTRATION FEE</t>
  </si>
  <si>
    <t>TEXAS ROADHOUSE</t>
  </si>
  <si>
    <t>TEXAS TRACK &amp; FIELD COACHES ASSOCIATION</t>
  </si>
  <si>
    <t>SUPLIES</t>
  </si>
  <si>
    <t>TTCA</t>
  </si>
  <si>
    <t>SPORTS AND TUTORING PROGRAM</t>
  </si>
  <si>
    <t>ANOTHER BASKET CASE INC</t>
  </si>
  <si>
    <t>APPAREL</t>
  </si>
  <si>
    <t>COLLEGE BOARD</t>
  </si>
  <si>
    <t>CONNIE BITTERS</t>
  </si>
  <si>
    <t>REIMBURSEMENT- SUPPLIES</t>
  </si>
  <si>
    <t>DARRIEN CHARLES SPICAK</t>
  </si>
  <si>
    <t>DEREK CLARK HOEL</t>
  </si>
  <si>
    <t>GANDY INK</t>
  </si>
  <si>
    <t xml:space="preserve">APPRECIATION </t>
  </si>
  <si>
    <t xml:space="preserve">BHS BAND MASTER CLASSES </t>
  </si>
  <si>
    <t>BHS BAND FACE MASK</t>
  </si>
  <si>
    <t>BMS BAND ALL REGION UIL FEES</t>
  </si>
  <si>
    <t>TIS SHIRTS</t>
  </si>
  <si>
    <t>SUICIDE PREVENTION SHIRTS</t>
  </si>
  <si>
    <t>NITRILE GLOVES</t>
  </si>
  <si>
    <t xml:space="preserve">WAN SERVICES </t>
  </si>
  <si>
    <t>SIDELINE CHAIRS</t>
  </si>
  <si>
    <t>FOOTBALL CLEATS</t>
  </si>
  <si>
    <t>CANDICE LASSITER</t>
  </si>
  <si>
    <t>HEATER REPAIR IN ROOMS AT LIBERTY</t>
  </si>
  <si>
    <t>CASEY WARD</t>
  </si>
  <si>
    <t>AZURE 10/15/2020 - 10/14/2021</t>
  </si>
  <si>
    <t>8TH GRADE ELAR - PRINTER FOR</t>
  </si>
  <si>
    <t>BHS CHOIR PIANO ACCOMPANIST</t>
  </si>
  <si>
    <t>BHS PIANO ACCOMPANIMENT</t>
  </si>
  <si>
    <t>PRE-GAME MEALS OR FOOTBALL TO PLAYOFFS</t>
  </si>
  <si>
    <t>CONSCIOUS DISCIPLINE</t>
  </si>
  <si>
    <t>CONSCIOUS DISCIPLINE FOR PK</t>
  </si>
  <si>
    <t>BUSINESS LUNCH</t>
  </si>
  <si>
    <t>COMPUTER MONITOR</t>
  </si>
  <si>
    <t>ELEVATOR SHAFT ROOF REPAIR</t>
  </si>
  <si>
    <t>BHE ROOF REPAIR</t>
  </si>
  <si>
    <t>REPAIR HEATER</t>
  </si>
  <si>
    <t xml:space="preserve">TRUANCY BADGE </t>
  </si>
  <si>
    <t>ERIKA FOUNTAIN</t>
  </si>
  <si>
    <t>BOARD MEMBER ON-SITE TRAINING</t>
  </si>
  <si>
    <t>BOOK FOR WEST LIBRARY</t>
  </si>
  <si>
    <t>FORDE-FERRIER, LLC</t>
  </si>
  <si>
    <t>INSTRUCTIONAL MATERIALS TITLE I BHE</t>
  </si>
  <si>
    <t>FORT WORTH CHAMBER OF COMMERCE</t>
  </si>
  <si>
    <t>TIER MEMBERSHIP DUES RENEWAL</t>
  </si>
  <si>
    <t>CHAMBER 2021 MEMBERSHIP</t>
  </si>
  <si>
    <t>FUN ON THE RUN INC.</t>
  </si>
  <si>
    <t xml:space="preserve"> SUPPLIES FOR TRAINING</t>
  </si>
  <si>
    <t>CLOTHES FOR POLICE DEPT PERSONNEL</t>
  </si>
  <si>
    <t>FOR TESTING SURFACES</t>
  </si>
  <si>
    <t>REPLACE EXHAUST MOTOR</t>
  </si>
  <si>
    <t>INSTALL TURF ON INSIDE SLAB AT FB STADIUM</t>
  </si>
  <si>
    <t>REPAIR DISH MACHINE AT LIBERTY</t>
  </si>
  <si>
    <t>STAFF INCENTIVES AND DOOR PRIZES</t>
  </si>
  <si>
    <t>TO RETROFIT TOUCHLESS BOTTLE FILLERS</t>
  </si>
  <si>
    <t>RENOVATE ROOM AT BMS</t>
  </si>
  <si>
    <t>MATERIALS TO REBUILD PLATFORMS FOR ATHLETICS</t>
  </si>
  <si>
    <t>SUPPLIES TO INSTALL DISHWASHER</t>
  </si>
  <si>
    <t>BUILD SHELF FOR COLOR GUARD</t>
  </si>
  <si>
    <t>MISC OPERTIONS SUPPLIES</t>
  </si>
  <si>
    <t>EW TOOLS FOR OPERATIONS</t>
  </si>
  <si>
    <t>LADDER FOR TRUCK</t>
  </si>
  <si>
    <t>SUPPLIES FOR COURTYARD</t>
  </si>
  <si>
    <t>CONVERTING WATER FOUNTAINS INTO BOTTLE FILLERS</t>
  </si>
  <si>
    <t>PAINT (NEW) GIRLS RESTROOM</t>
  </si>
  <si>
    <t>SUPPLIES FOR WEIGHT ROOM AT BMS</t>
  </si>
  <si>
    <t>REPAIR BROKEN SEWER VENT AT TIS</t>
  </si>
  <si>
    <t>BHS THEATRE SHOPPE TOOLS</t>
  </si>
  <si>
    <t>REBUILD DRAIN ON ICE MACHINE AT TIS</t>
  </si>
  <si>
    <t>LUMBER FOR PICNIC TABLES</t>
  </si>
  <si>
    <t>SUPPLIES FOR BHE GYM</t>
  </si>
  <si>
    <t>REPAIR FLAG POLE AT NORTH</t>
  </si>
  <si>
    <t>SUPPLIES FOR TRAINERS ROOM AT BHS</t>
  </si>
  <si>
    <t>ASSORTED SIZED BATTERIES FOR OPERATIONS</t>
  </si>
  <si>
    <t>MATH LICENSE</t>
  </si>
  <si>
    <t>SHEET MUSIC</t>
  </si>
  <si>
    <t>JULIE PAGAN</t>
  </si>
  <si>
    <t>BMS/FAA DANCE INSTRUCTOR</t>
  </si>
  <si>
    <t>KRISTEN MICHELLE ROBINSON</t>
  </si>
  <si>
    <t>BHS CHOIR VOICE LESSON INSTRUCTOR</t>
  </si>
  <si>
    <t>LAKEISHA COLEMAN</t>
  </si>
  <si>
    <t>STAAR PREP INSTRUCTIONAL MATERIALS FOR WEST</t>
  </si>
  <si>
    <t>DOCUMENT HOLDER</t>
  </si>
  <si>
    <t>OFFICE SUPPLIES FOR OPERATIONS</t>
  </si>
  <si>
    <t>DESK CHAIR FOR TONY BROWN</t>
  </si>
  <si>
    <t>ADDED LASERFICHE LICENSES</t>
  </si>
  <si>
    <t>MENTORING MINDS</t>
  </si>
  <si>
    <t>INSTRUCTIONAL MATERIALS TITLE I FOR FAA</t>
  </si>
  <si>
    <t>INSTRUCTIONAL MATERIALS  STARR PREP AT WEST</t>
  </si>
  <si>
    <t>METROPLOTIN AREA EMS AUTHORITY</t>
  </si>
  <si>
    <t>AMBULANCE SERVICE FOR ATHLETICS</t>
  </si>
  <si>
    <t>WATER HEATER REPAIR IN KITCHEN AT BHS</t>
  </si>
  <si>
    <t>ONLINE SUBSCRIPTIONS RENEWAL</t>
  </si>
  <si>
    <t>PARTSXPRESS</t>
  </si>
  <si>
    <t>W/O #22497- REPAIR BRAISING PAN AT KITHEN</t>
  </si>
  <si>
    <t>REPAIR ICE MACHINE AT NORTH</t>
  </si>
  <si>
    <t>SUPPLIES FOR LUNCHEON</t>
  </si>
  <si>
    <t>CAFE UTENSILS AND BUN PAN RACKS</t>
  </si>
  <si>
    <t>PENDER'S MUSIC CO.</t>
  </si>
  <si>
    <t>BHS BAND CONCERT MUSIC</t>
  </si>
  <si>
    <t>POLLOCK PAPER DISTRIBUTORS</t>
  </si>
  <si>
    <t>LAUNDRY DETERGENT</t>
  </si>
  <si>
    <t>PPE DESK SHIELDS FOR DISTRICT</t>
  </si>
  <si>
    <t>NOVEMBER - PRODUCE</t>
  </si>
  <si>
    <t>NEW SIGNAGE FOR TRACK AREA AT BHS</t>
  </si>
  <si>
    <t>BREAKFAST FOR TEACHERS AND STAFF</t>
  </si>
  <si>
    <t>BREAKFAST TACOS FOR STAFF</t>
  </si>
  <si>
    <t>FOR LUNCHEON @ OPERATIONS</t>
  </si>
  <si>
    <t>SCHOOL HEALTH CORPORATION</t>
  </si>
  <si>
    <t>THERMOMETER</t>
  </si>
  <si>
    <t>REPAIR ELECTRICAL ISSUE AT NORTH</t>
  </si>
  <si>
    <t>AG BROODER</t>
  </si>
  <si>
    <t>SOUTHWEST FORD, INC</t>
  </si>
  <si>
    <t>SERVICE FOR AG VEHICLE</t>
  </si>
  <si>
    <t>SUPPLIES OUTLET INK</t>
  </si>
  <si>
    <t>TONER CARTRIDGE FOR OFFICER</t>
  </si>
  <si>
    <t>TONER CARTRIDGE</t>
  </si>
  <si>
    <t xml:space="preserve">TONER FOR PRINCIPAL </t>
  </si>
  <si>
    <t>TONER FOR TEACHER</t>
  </si>
  <si>
    <t>SWINGER GATE CO.</t>
  </si>
  <si>
    <t>REPAIR CTE AUTOMATIC GATE</t>
  </si>
  <si>
    <t>QUARTERLY CONTRACT SERVIES FEES</t>
  </si>
  <si>
    <t>THEATRE I-IV LESSON PLANS</t>
  </si>
  <si>
    <t>TENNIS SUPPLIES FOR PLAYOFF'S</t>
  </si>
  <si>
    <t xml:space="preserve">RENEW TEPSA MEMBERSHIP </t>
  </si>
  <si>
    <t xml:space="preserve">SKYWARD CONFERENCE </t>
  </si>
  <si>
    <t>THE BURMAX COMPANY INC</t>
  </si>
  <si>
    <t xml:space="preserve">LUNCHEON FOR C&amp;I DIRECTORS </t>
  </si>
  <si>
    <t>LEADERSHIP TEAM LUNCH</t>
  </si>
  <si>
    <t>TO SET NEW BENCHES AT BHE</t>
  </si>
  <si>
    <t xml:space="preserve">A/C REPAIR </t>
  </si>
  <si>
    <t>FREZZER REPAIR</t>
  </si>
  <si>
    <t>TECHNOLOGY EQUIPMENT</t>
  </si>
  <si>
    <t>REPLACE METAL DOOR IN ROOM AT BHS</t>
  </si>
  <si>
    <t>SUPPLIES FOR 8TH GRADE MATH</t>
  </si>
  <si>
    <t>PAINT FOR STOCK - OPERATIONS</t>
  </si>
  <si>
    <t xml:space="preserve">PAINT OVER GRAFITTI </t>
  </si>
  <si>
    <t>SPARKLETTS OCT 2020- ACCT #</t>
  </si>
  <si>
    <t>THE CHEESECAKE FACTORY</t>
  </si>
  <si>
    <t>TEAM BUILDING FOR INSTRUCTION &amp; CURRICULUM</t>
  </si>
  <si>
    <t>NOVEMBER 2020 AGENDA MEETING LUNCH</t>
  </si>
  <si>
    <t>AWARDS DECAL INC.</t>
  </si>
  <si>
    <t>FOOTBALL HELMET DECALS</t>
  </si>
  <si>
    <t>GOVERNMENT FINANCE OFFICERS ASSOCIATION</t>
  </si>
  <si>
    <t>MEMBERSHIP FEES FOR CAFR</t>
  </si>
  <si>
    <t>MARKETING PLANNING LUNCH</t>
  </si>
  <si>
    <t>DECA INC</t>
  </si>
  <si>
    <t>DECA DUES</t>
  </si>
  <si>
    <t>ADVISOR DUES FOR DECA</t>
  </si>
  <si>
    <t>WOODY CREEK BAR-B-Q</t>
  </si>
  <si>
    <t>F&amp; O OFFICE LUNCH - 11/6/2020</t>
  </si>
  <si>
    <t>WRSITBAND BROS</t>
  </si>
  <si>
    <t>WRISTBANDS</t>
  </si>
  <si>
    <t>CROWN AWARDS</t>
  </si>
  <si>
    <t xml:space="preserve">FOOTBALL AWARDS </t>
  </si>
  <si>
    <t>TACO CABANA</t>
  </si>
  <si>
    <t>MICROSOFT</t>
  </si>
  <si>
    <t>MICROSOFT CHARGE</t>
  </si>
  <si>
    <t>STAFF CHRISTMAS GIFTS</t>
  </si>
  <si>
    <t>REIMB EXPENSES FOR ATTENDING CONFERENCE</t>
  </si>
  <si>
    <t>BMS HALL PASSES</t>
  </si>
  <si>
    <t>FUEL FOR TRANSPORTATION</t>
  </si>
  <si>
    <t>CUSTODIAL SERVICES - EXTRA BILLING</t>
  </si>
  <si>
    <t>LODGING FOR EMPLOYEE TRAVEL</t>
  </si>
  <si>
    <t>ATHLETIC DEPT LUNCHEIN</t>
  </si>
  <si>
    <t>STUDENTS TO BUDGET AND PLAN</t>
  </si>
  <si>
    <t>IRRIGATION LICENSE FOR GROUNDS DEPT</t>
  </si>
  <si>
    <t>GAS FOR L WILCOX</t>
  </si>
  <si>
    <t xml:space="preserve">GAS CROSS COUNTRY, LUBBOCK </t>
  </si>
  <si>
    <t>REACTIVATION FEES FOR FUEL ACCT</t>
  </si>
  <si>
    <t>ANGEL SIGNS AND GRAPHICS</t>
  </si>
  <si>
    <t>TOWEL EMBROIDERY FOR BASKETBLL PLAYERS</t>
  </si>
  <si>
    <t>SWEATSHIRTS FOR STAFF 12 DAYS OF CHRISTMAS</t>
  </si>
  <si>
    <t>ASHLEEN PATRICIA ATCHUE</t>
  </si>
  <si>
    <t>BMS BAND REGION TEACHING VIDEO</t>
  </si>
  <si>
    <t xml:space="preserve">COACH JACKETS </t>
  </si>
  <si>
    <t>STAFF AWARDS FOR TEACHER OF THE MONTH</t>
  </si>
  <si>
    <t>CICI'S PIZZA #69</t>
  </si>
  <si>
    <t>3RD/4TH GRADE STUDENT INCENTIVE</t>
  </si>
  <si>
    <t>SUPPLIES AND FEED FOR PIGS</t>
  </si>
  <si>
    <t>HOOD COUNTY NEWS, INC</t>
  </si>
  <si>
    <t>PRINT ISSUE OF NEWSPAPER</t>
  </si>
  <si>
    <t>PREGAME MEALS FOR GIRLS SOCCER</t>
  </si>
  <si>
    <t>PREGAME MEALS FOR BOYS SOCCER</t>
  </si>
  <si>
    <t>PREGAME MEALS FOR BOYS BB</t>
  </si>
  <si>
    <t>PREGAME MEALS FOR GIRLS BB</t>
  </si>
  <si>
    <t>GIRLS SOCCER 12/28/20</t>
  </si>
  <si>
    <t xml:space="preserve">FLOWERS FOR FUNERAL </t>
  </si>
  <si>
    <t>BHS COLOR GUARD GEARORDER</t>
  </si>
  <si>
    <t>CAKES FOR CHRISTMAS PARTY</t>
  </si>
  <si>
    <t>DRIVE THRU FALL FESTIVAL SUPPLIES</t>
  </si>
  <si>
    <t>BEARMART INCENTIVES</t>
  </si>
  <si>
    <t>FALL FESTIVAL</t>
  </si>
  <si>
    <t>PIZZA</t>
  </si>
  <si>
    <t>EXTRA SEAT STICKERS FOR GYMS</t>
  </si>
  <si>
    <t>BHS BAND PRIVATE LESSONS SCHOLARSHIPS</t>
  </si>
  <si>
    <t>BAND GAME DAY FOOD 12.5.20</t>
  </si>
  <si>
    <t>ITEMS FOR 12 DAYS OF CHRISTMAS</t>
  </si>
  <si>
    <t xml:space="preserve">MOVIE SNACKS </t>
  </si>
  <si>
    <t>WATER FOR OFFICE STAFF ACCT</t>
  </si>
  <si>
    <t>DESSERT 12 DAYS OF CHRISTMAS</t>
  </si>
  <si>
    <t>SNACKS FOR RETIREMENT PARTY</t>
  </si>
  <si>
    <t>INCENTIVE REWARDS FOR STUDENTS</t>
  </si>
  <si>
    <t>KITCHEN SUPPLIES  ACCT 4418</t>
  </si>
  <si>
    <t>GUN CLEANING SUPPLIES FOR POLICE DEPT</t>
  </si>
  <si>
    <t>12 DAYS OF CHRISTMAS SUPPLIES</t>
  </si>
  <si>
    <t>STAFF BIRTHDAY SUPPLIES</t>
  </si>
  <si>
    <t>FALL DECOR AND STUDENT AWARDS</t>
  </si>
  <si>
    <t>SUPPLIES FOR HOSA</t>
  </si>
  <si>
    <t>STAFF DEVELOPMENT BREAKFAST</t>
  </si>
  <si>
    <t>STAFF DEVELOPMENT ITEMS ACCT</t>
  </si>
  <si>
    <t>BREAKFAST FOR TEACHERS ACCT</t>
  </si>
  <si>
    <t>STUDENT PRIZE ITEMS  ZCCT</t>
  </si>
  <si>
    <t>STUDENT ICE CREAM PARTY FOR A HONOR ROLL</t>
  </si>
  <si>
    <t>SCHOOL STORE SUPPLIES ACCT</t>
  </si>
  <si>
    <t>10 APPRECIATION POPCORN BUCKETS</t>
  </si>
  <si>
    <t>REPLACE BROKEN WINDOWS</t>
  </si>
  <si>
    <t>BHS NOC SERVICE 12.09.2020 -</t>
  </si>
  <si>
    <t>REPAIR ON TRACTOR</t>
  </si>
  <si>
    <t>BACKGROUND CHECKS</t>
  </si>
  <si>
    <t>IP VIDEO DOOR STATIONS</t>
  </si>
  <si>
    <t>ENTRY FEE FOR JV AND VARSITY SOCCER</t>
  </si>
  <si>
    <t>BROCK HIGH SCHOOL</t>
  </si>
  <si>
    <t>ENTRY FEE FOR JV TENNIS TO TOURNAMENT</t>
  </si>
  <si>
    <t>ENTRY FEE FOR TENNIS VARSITY TOURNEMENT</t>
  </si>
  <si>
    <t>GAME ATTIRE FOR MS BOYS BASKETBALL</t>
  </si>
  <si>
    <t>SHIRTS AND SHORTS FOR BOYS SOCCER</t>
  </si>
  <si>
    <t>MS BASKETBALL SUPPLIES</t>
  </si>
  <si>
    <t>MICROSCOPES FOR 7TH GRADE SCIENCE</t>
  </si>
  <si>
    <t>HEADSETS FOR FRONT OFFICE SECRETARY &amp; RECEPTIONIST</t>
  </si>
  <si>
    <t>PRINTER</t>
  </si>
  <si>
    <t>PRINTER FOR TECH'S OFFICE</t>
  </si>
  <si>
    <t>AVID HEADSETS</t>
  </si>
  <si>
    <t>SCHOOL SAFETY &amp; SECURITY ALERT SUBSCRIPTION</t>
  </si>
  <si>
    <t>STAFF CHRISTMAS LUNCHEON</t>
  </si>
  <si>
    <t>WATER SERVICES FOR 11.06.2020</t>
  </si>
  <si>
    <t>CITY OF WHITE SETTLEMENT</t>
  </si>
  <si>
    <t>PERMINTS FOR PORTABLE BUILDINGS</t>
  </si>
  <si>
    <t>SUPPLIES FOR GROUNDS DEPT</t>
  </si>
  <si>
    <t>CRISIS PREVENTION INSTITUTE</t>
  </si>
  <si>
    <t>CPI MATERIALS</t>
  </si>
  <si>
    <t>CURRICULUM ASSOCIATES, LLC</t>
  </si>
  <si>
    <t>CURRICULUM ASSOCIATES 4TH GRADE BOOKS</t>
  </si>
  <si>
    <t>LONG DISTANCE PHONE SERVICE</t>
  </si>
  <si>
    <t>ELECTRICITY FOR THE DISTRICT</t>
  </si>
  <si>
    <t>MATH MANIPULATIVES/INSTRUCTIONAL</t>
  </si>
  <si>
    <t>SHIPPING OLD AED'S FOR VENDOR REBATE</t>
  </si>
  <si>
    <t>TSHIRTS FOR INSTUCTIONAL COACHES</t>
  </si>
  <si>
    <t xml:space="preserve">SUBSCRIPTION FOR BMS </t>
  </si>
  <si>
    <t>CHILLER REPAIR</t>
  </si>
  <si>
    <t>HYGIENA LLC</t>
  </si>
  <si>
    <t>PURCHASE SURETREND CLOUD SOFTWARE FOR DISINFECTION PROCESS</t>
  </si>
  <si>
    <t>MISC SUPPLIES FOR OPERATIONS</t>
  </si>
  <si>
    <t>3RD GRADE STAR WORK BOOKS</t>
  </si>
  <si>
    <t>READING AND SPANISH MATH/ELAR</t>
  </si>
  <si>
    <t>A/C REPAIR</t>
  </si>
  <si>
    <t>STOCK SUPPLIES FOR PLUMBER</t>
  </si>
  <si>
    <t>ATHLETIC COACHES MEMBERSHIP FEES</t>
  </si>
  <si>
    <t>NIMITZ HIGH SCHOOL</t>
  </si>
  <si>
    <t>ENTRY FEE FOR TENNIS TO TOURNAMENT</t>
  </si>
  <si>
    <t>CLASSROOM CHRISTMAS SUPPLIES</t>
  </si>
  <si>
    <t>PARTS TOWN, LLC</t>
  </si>
  <si>
    <t>REPAIR MILK BOX IN KITCHEN</t>
  </si>
  <si>
    <t>TRUCK RENTAL FOR BHS BAND EQUIP</t>
  </si>
  <si>
    <t>PROJECT LEAD THE WAY REFILL KITS</t>
  </si>
  <si>
    <t>COFFEE FOR STAFF DECEMBER</t>
  </si>
  <si>
    <t>SIGNS FOR CHEER COMPETITION</t>
  </si>
  <si>
    <t>SNACKS FOR CRASH CART</t>
  </si>
  <si>
    <t xml:space="preserve">POWERADES FOR FOOTBALL </t>
  </si>
  <si>
    <t>SCHOOL SPECIALTY, LLC</t>
  </si>
  <si>
    <t>INSTRUCTIONAL SUPPLIES FOR KIND</t>
  </si>
  <si>
    <t>WATER FOR STAFF</t>
  </si>
  <si>
    <t>LEGAL AD CAMPUS &amp; HIWAY MARQUEES</t>
  </si>
  <si>
    <t>CONTRACT PT THERAPY</t>
  </si>
  <si>
    <t>TASA MIDWINTER CONFERENCE REGISTRATION</t>
  </si>
  <si>
    <t xml:space="preserve">TASBO MEMBERSHIP DUES FOR </t>
  </si>
  <si>
    <t>SCHOOL BOARD MEETING MEAL</t>
  </si>
  <si>
    <t>SCHOOL BOARD TRAINING MEAL</t>
  </si>
  <si>
    <t>CUT AND PATCH CONCRETE AND ADD CONCETE FOR BMS PORTABLES</t>
  </si>
  <si>
    <t>CONCRETE WORK AT DMC EXTERIOR  ENTRANCE</t>
  </si>
  <si>
    <t>SCIIENCE SUPPLIES</t>
  </si>
  <si>
    <t>FOOD FOR FOCUS GROUP MEETING</t>
  </si>
  <si>
    <t>SUPPLIES FOR HOME ECONOMICS CLASS</t>
  </si>
  <si>
    <t>SUPPLIES FOR SPED CLASSROOM</t>
  </si>
  <si>
    <t>FOR SERVICES RENDERED</t>
  </si>
  <si>
    <t>WESTERN PAPER COMPANY, INC</t>
  </si>
  <si>
    <t>RESTOCKING COPY PAPER</t>
  </si>
  <si>
    <t>BLUE HAZE AFTER SCHOOL PROGRAM</t>
  </si>
  <si>
    <t>COPIER LEASE PAYMENT</t>
  </si>
  <si>
    <t>EXTRA EMPRESSION CHARGES FOR XEROX</t>
  </si>
  <si>
    <t>FOR LUNCHEON &amp; PANTRY SUPPLIES</t>
  </si>
  <si>
    <t>SNACKS FOR TEACHERS-ACCT</t>
  </si>
  <si>
    <t>TEACHER/STUDENT INCENTIVES</t>
  </si>
  <si>
    <t>SNACKS FOR STAFF</t>
  </si>
  <si>
    <t>SUPPLIES FOR HOT CHOCOLATE BAR</t>
  </si>
  <si>
    <t xml:space="preserve">TENNIS SUPPLIES </t>
  </si>
  <si>
    <t xml:space="preserve">TEAM SWEAT PANTS </t>
  </si>
  <si>
    <t>SUPPLIES FOR SCHOOL STORE</t>
  </si>
  <si>
    <t>POWERADE FOR BASKETBALL GAMES</t>
  </si>
  <si>
    <t xml:space="preserve">BHS BAND PRIVATE LESSONS </t>
  </si>
  <si>
    <t xml:space="preserve"> SCHOOL BOARD MEMBER RECOGNITION</t>
  </si>
  <si>
    <t>PREGAME MEALS FOR BMS BOYS BB</t>
  </si>
  <si>
    <t>PREGAME MEALS FOR BMS GIRLS</t>
  </si>
  <si>
    <t>PREGAME MEALS FOR GIRLS</t>
  </si>
  <si>
    <t>MELODIANNE MALLOW</t>
  </si>
  <si>
    <t>BMS BAND CLINICIAN</t>
  </si>
  <si>
    <t>FFA UNIFORM JACKET ORDER</t>
  </si>
  <si>
    <t>UIL COMPETITION FLAGS</t>
  </si>
  <si>
    <t>WATER SERVICE FOR 12/2020</t>
  </si>
  <si>
    <t>MEALS FOR CHEER COMPETITION</t>
  </si>
  <si>
    <t>GAME DAY SHIRTS</t>
  </si>
  <si>
    <t>STEAMER 24 CEA 10 CLEVELAND COMPARTMENT</t>
  </si>
  <si>
    <t>I-PADS</t>
  </si>
  <si>
    <t>WAN SERVICES FOR THE MONTH OF</t>
  </si>
  <si>
    <t>MAINTENANCE TAX NOTE PAYMENTS</t>
  </si>
  <si>
    <t>BILLY CLAUDE COOPER</t>
  </si>
  <si>
    <t>SCHOOL SAFETY TRAINING</t>
  </si>
  <si>
    <t>8TH GRADE MATH RENEWAL ACCESS CODE</t>
  </si>
  <si>
    <t>ARMORED CAR SERVICE - 2 MONTHS</t>
  </si>
  <si>
    <t>SOFTBALL SUPPLIES</t>
  </si>
  <si>
    <t>AVID HEADSETS FOR STUDENTS</t>
  </si>
  <si>
    <t>WATER SERVICE FOR 11.20.2020</t>
  </si>
  <si>
    <t>W/O #20604- REPAIR ROOF @ BHE</t>
  </si>
  <si>
    <t>W/O #21426- REPAIR ROOF LEAK BHS</t>
  </si>
  <si>
    <t>ECOLAB</t>
  </si>
  <si>
    <t>CHEMICALS</t>
  </si>
  <si>
    <t>INTERNET CIRCUITS JAN 2021</t>
  </si>
  <si>
    <t>DISTRICT-WIDE WHITE FLEET MAINTENENACE</t>
  </si>
  <si>
    <t>REPLACE BUS MOTOR</t>
  </si>
  <si>
    <t>MOUNT EVACUATION CHAIRS</t>
  </si>
  <si>
    <t>HANG CLASS PICTURES</t>
  </si>
  <si>
    <t>SUPPLIES FOR NEW ELECTRIC HEATER</t>
  </si>
  <si>
    <t>SUPPLIES FOR TRAINERS ROOM</t>
  </si>
  <si>
    <t>W/O #22556- INSTALL PLYWOOD IN ROOM FOR SAFETY</t>
  </si>
  <si>
    <t>REPAIR DAMAGED FLOOR AT PLC ROOM</t>
  </si>
  <si>
    <t xml:space="preserve"> DMC GROUNDS PROJECT</t>
  </si>
  <si>
    <t>POWER WASH FRONT ENTRA NCE</t>
  </si>
  <si>
    <t>W/O #21940- FOR TRAINER'S</t>
  </si>
  <si>
    <t>E-RATE MANAGEMENT</t>
  </si>
  <si>
    <t>BREAD FOR CHILD NUTRITION</t>
  </si>
  <si>
    <t>MARK JONES</t>
  </si>
  <si>
    <t>IRRIGATION LICENSE RENEWAL</t>
  </si>
  <si>
    <t xml:space="preserve"> REBUILD SHOWER VALVE IN GIRLS BHS</t>
  </si>
  <si>
    <t>DESK CALENDAR REFILLS</t>
  </si>
  <si>
    <t>COUNSELOR OFFICE SUPPLIES</t>
  </si>
  <si>
    <t>MENTORING MINDS 4TH GRADE BOOKS</t>
  </si>
  <si>
    <t>STATE INSPECTION FOR VEHICLE OPERATIONS</t>
  </si>
  <si>
    <t>NETOP TECH, INC</t>
  </si>
  <si>
    <t>CLASSROOM MGMT SOFTWARE GRADE</t>
  </si>
  <si>
    <t>MILK FOR CHILD NUTRTION</t>
  </si>
  <si>
    <t>PIONEER VALLEY BOOKS</t>
  </si>
  <si>
    <t>RTI SUPPLIES</t>
  </si>
  <si>
    <t xml:space="preserve">SCHOLASTIC BOOK ORDER </t>
  </si>
  <si>
    <t>SCHOLASTIC BOOK FAIRS</t>
  </si>
  <si>
    <t>COUNSELOR BOOKS</t>
  </si>
  <si>
    <t>PREVENTATIVE MAINTENANCE BHE</t>
  </si>
  <si>
    <t>PREVENTATIVE MAINTENANCE BHS</t>
  </si>
  <si>
    <t>DMC GROUNDS PROJECT</t>
  </si>
  <si>
    <t>INSTRUCTIONAL PROGRAM 1ST GRADE</t>
  </si>
  <si>
    <t>STORMWIND LLC</t>
  </si>
  <si>
    <t>STORMWINDS IT TRAINING</t>
  </si>
  <si>
    <t>PRINTER INK FOR TEACHERS</t>
  </si>
  <si>
    <t>TASB CONFERENCE FOR ADMIN ASSISTANT</t>
  </si>
  <si>
    <t>BUSINESS OFFICE VIRTUAL</t>
  </si>
  <si>
    <t>TASPA</t>
  </si>
  <si>
    <t>ANNUAL MEMBERSHIP DUES</t>
  </si>
  <si>
    <t>TECH  LUNCHEON</t>
  </si>
  <si>
    <t>REAIR REFRIGERATOR IN KITCHEN</t>
  </si>
  <si>
    <t>MIFI SERVICE</t>
  </si>
  <si>
    <t>SECURITY AUDIT</t>
  </si>
  <si>
    <t>PEST CONTROL TRAINING</t>
  </si>
  <si>
    <t>INSTRUCTIONAL SUPPLIES FOR 4TH GRADE</t>
  </si>
  <si>
    <t>BHS BAND- TRANSPORTATION- BI DISTRICT PLAYOFF GAME</t>
  </si>
  <si>
    <t>BHS BAND AREA MARCHING COMP.</t>
  </si>
  <si>
    <t>BOYS BASKETBALL BUSES FOR BHS</t>
  </si>
  <si>
    <t>BUS FOR HS FOOTBALL GAME</t>
  </si>
  <si>
    <t>BUS FOR GIRLS BASKETBALL</t>
  </si>
  <si>
    <t>BUS FOR GIRLS SOCCER</t>
  </si>
  <si>
    <t xml:space="preserve">BUS FOR BHS HONEYCOMB </t>
  </si>
  <si>
    <t>BUS FOR TENNIS  BHS</t>
  </si>
  <si>
    <t>BUSES FOR BMS BOYS BASKETBALL</t>
  </si>
  <si>
    <t>ADDTL COST OF BUS MOTOR REPLACEMENT</t>
  </si>
  <si>
    <t>SOCCER JERSEYS ORDER</t>
  </si>
  <si>
    <t>COUNTRY MEATS</t>
  </si>
  <si>
    <t>DECA COUNTRY MEATS FUNDRAISER</t>
  </si>
  <si>
    <t>ISSAC JORDAN CASTRO ORTIZ</t>
  </si>
  <si>
    <t>PREGAME MEALS FOR BBB JAN</t>
  </si>
  <si>
    <t>PREGAME MEALS FOR GBB JAN</t>
  </si>
  <si>
    <t>PREGAME MEALS FOR GBB JAN 14,</t>
  </si>
  <si>
    <t>PREGAME MEALS FOR GSOC JAN</t>
  </si>
  <si>
    <t>PIZZA FOR WORKING LUNCH</t>
  </si>
  <si>
    <t>PRINTER LABELS</t>
  </si>
  <si>
    <t>BOOK ORDER</t>
  </si>
  <si>
    <t>MEALS FOR UIL CHEER COMP</t>
  </si>
  <si>
    <t>STAFF DEVELOPMENT MEAL</t>
  </si>
  <si>
    <t>DECEMBER BIRTHDAY'S FOR BHS STAFF</t>
  </si>
  <si>
    <t>GOAL BUSTERS AND WRITERS TABLE</t>
  </si>
  <si>
    <t>SNACKS FOR THE BIC CLASS ACCT</t>
  </si>
  <si>
    <t>SUPPLIES FOR BREAKFAST</t>
  </si>
  <si>
    <t>BHS BAND HALL OFFICE SUPPLIES</t>
  </si>
  <si>
    <t>SUPPLIES FOR GOLF</t>
  </si>
  <si>
    <t>ACADEMIC LANGUAGE THERAPY ASSOCIATION</t>
  </si>
  <si>
    <t>DYSLEXIA PD FOR PRIVATE SCHOOL</t>
  </si>
  <si>
    <t>ALARM SERVICE FOR DISTRICT</t>
  </si>
  <si>
    <t>RAPAIR A/C IN ROOM F305 AT BHS</t>
  </si>
  <si>
    <t>MACBOOK PARTS</t>
  </si>
  <si>
    <t>ARLINGTON HIGH SCHOOL</t>
  </si>
  <si>
    <t>BREWER ENTRY FEE FOR TENNIS</t>
  </si>
  <si>
    <t>BHS NOC SERVICE 01.09.2021 -</t>
  </si>
  <si>
    <t>FOR THE PERIOD OF</t>
  </si>
  <si>
    <t>MAINT TAX NOTE PAYMENT - PERFORMANCE CONTRACT</t>
  </si>
  <si>
    <t>SUBSCRIPTION FOR JANUARY</t>
  </si>
  <si>
    <t>ADOBE CREATIVE CLOUD RENEWAL</t>
  </si>
  <si>
    <t>CHISOLM TRAIL HIGH SCHOOL</t>
  </si>
  <si>
    <t>BREWER TENNIS ENTRY FEE CTHS</t>
  </si>
  <si>
    <t>COMMITTEE FOR CHILDREN</t>
  </si>
  <si>
    <t>EDUCATION GRANT EXPENSE</t>
  </si>
  <si>
    <t>DEERE &amp; COMPANY</t>
  </si>
  <si>
    <t>NEW GATOR FOR GROUNDS</t>
  </si>
  <si>
    <t>ADMIN MONITORS</t>
  </si>
  <si>
    <t>LONG-DISTANCE SERVICE</t>
  </si>
  <si>
    <t>5,000 RETURN ENVELOPES FOR BMS</t>
  </si>
  <si>
    <t>DISPOSAL SERVICE FOR AG DEPT</t>
  </si>
  <si>
    <t>EXTRA COST OF HAND WIPES</t>
  </si>
  <si>
    <t>GOPHER SPORT</t>
  </si>
  <si>
    <t>INSTRUCTIONAL SUPPLIES - GYM</t>
  </si>
  <si>
    <t>HEATER REPAIR IN INDOOR TRAINING FACILITY</t>
  </si>
  <si>
    <t>REPAIR HS DISH MACHINE</t>
  </si>
  <si>
    <t xml:space="preserve">DETECTION CANINE SERVICE </t>
  </si>
  <si>
    <t>REPLACE BATTERIES IN ALARMS</t>
  </si>
  <si>
    <t>INVENTORY TRADING COMPANY</t>
  </si>
  <si>
    <t>PULLOVERS/JACKET FOR POLICE DEPT</t>
  </si>
  <si>
    <t>REPAIR WATER HEATER IN ADMIN BUILDING</t>
  </si>
  <si>
    <t>SUPPLIES TO RUN ELECTRICITY IN ROOM</t>
  </si>
  <si>
    <t>FENCE FOR BHS AND BMS</t>
  </si>
  <si>
    <t>MAACO COLLISION REPAIR &amp; AUTO PAINTING</t>
  </si>
  <si>
    <t>PAINTING POICE VEHICLES</t>
  </si>
  <si>
    <t>REPAIR URINAL IN RESTROOM AT FAA</t>
  </si>
  <si>
    <t>ENGLISH DEPARTMENT SUPPLIES</t>
  </si>
  <si>
    <t>BINDER &amp; OFFICE SUPPLIES</t>
  </si>
  <si>
    <t>WHITE AND COLOR COPY PAPER</t>
  </si>
  <si>
    <t>INK PAD</t>
  </si>
  <si>
    <t>SAFETY INSPECTION</t>
  </si>
  <si>
    <t>MUSIC IN MOTION</t>
  </si>
  <si>
    <t>BAND DEPT SUPPLIES</t>
  </si>
  <si>
    <t xml:space="preserve">BREWER TENNIS ENTRY FEE </t>
  </si>
  <si>
    <t>NOREDINK STUDENT LICENSES</t>
  </si>
  <si>
    <t>KEYBOARD DRAWER AND MONITOR HOLDER</t>
  </si>
  <si>
    <t xml:space="preserve">REPAIR WARMER IN CAFÉ </t>
  </si>
  <si>
    <t>COFFEE FOR STAFF FEBRUARY</t>
  </si>
  <si>
    <t>DO NOT SIT STICKERS</t>
  </si>
  <si>
    <t>PRINTING OF STUDENT DROP OFF/PICK UP SIGNS</t>
  </si>
  <si>
    <t>PRINTING STICKERS FOR BLEACHERS</t>
  </si>
  <si>
    <t>BOOKS</t>
  </si>
  <si>
    <t>PAINT FOR OPERATIONS</t>
  </si>
  <si>
    <t>SOUTH HILLS HIGH SCHOOL</t>
  </si>
  <si>
    <t>WSISD MAIN OFFICE CABLING</t>
  </si>
  <si>
    <t>DEODORIZING SERVICE</t>
  </si>
  <si>
    <t>REPAIRED AG/ CTE GATE</t>
  </si>
  <si>
    <t>WAREHOUSE ITEMS FOR CN</t>
  </si>
  <si>
    <t xml:space="preserve">CONFERENCE REGISTRATION </t>
  </si>
  <si>
    <t>REGISTRATION FOR JANETTE</t>
  </si>
  <si>
    <t>TAX COLLECTION 2020-2021</t>
  </si>
  <si>
    <t>ACADEMIC LETTER JACKETS</t>
  </si>
  <si>
    <t>BHS BAND SAXOPHONES</t>
  </si>
  <si>
    <t>THE EDU-SOURCE CORP</t>
  </si>
  <si>
    <t>MICRO-PURCHASE SEAT REPLACEMENT FOR BMS</t>
  </si>
  <si>
    <t>THE WALKING CLASSROOM INSTITUTE</t>
  </si>
  <si>
    <t>WALK KIT PRELOADED PODCASTS</t>
  </si>
  <si>
    <t>EPAIR HEATER AT LIBERTY</t>
  </si>
  <si>
    <t>A/C REPAIR AT NORTH</t>
  </si>
  <si>
    <t>REPAIR WALK-IN AT CHILD NUTRITION</t>
  </si>
  <si>
    <t>STAFF CHRISTMAS LUNCHEON SUPPLIES</t>
  </si>
  <si>
    <t>SUPPLIES FOR TEACHER/STAFF OF THE MONTH</t>
  </si>
  <si>
    <t>SUPPLIES FOR ACTIVITIES FOR LIFE SKILLS</t>
  </si>
  <si>
    <t>RISE HOLIDAY CELEBRATION SUPPLIES</t>
  </si>
  <si>
    <t>SUPPLIES FOR INSTRUCTIONAL COACHES</t>
  </si>
  <si>
    <t>REPLACE BAD CLOSERS - DISTRICT WIDE</t>
  </si>
  <si>
    <t>REFUND OF PRIOR PAYMENT TO WRONG ACCT</t>
  </si>
  <si>
    <t>BHS BAND MARCHING SHOW PRODUCTION CONTRACT SERVICE</t>
  </si>
  <si>
    <t xml:space="preserve">POSTGAME MEALS </t>
  </si>
  <si>
    <t>FLORAL DESIGN PROJECT</t>
  </si>
  <si>
    <t>PETTY CASH REPLENISH</t>
  </si>
  <si>
    <t>CHARLEYS BANNER</t>
  </si>
  <si>
    <t>CANDY, PRIZES</t>
  </si>
  <si>
    <t>2021-2022 COSMETOLOGY SCHOOL LICENSE</t>
  </si>
  <si>
    <t>BHS BAND UIL SOLO &amp; ENSEMBLE COMPETITION</t>
  </si>
  <si>
    <t>WEISSMAN'S/THEATRICAL SUPPLY, INC</t>
  </si>
  <si>
    <t>HONEYCOMB COMPETITION GEAR</t>
  </si>
  <si>
    <t>RESTOCK SNACKS</t>
  </si>
  <si>
    <t>SUPPLIES FOR TEACHER MEETING</t>
  </si>
  <si>
    <t>STUDENT INCENTIVE SUPPLIES</t>
  </si>
  <si>
    <t>SNACK SHACK/LOUNGE SUPPLIES</t>
  </si>
  <si>
    <t>RTI BINGO REWARDS ACCT 7379</t>
  </si>
  <si>
    <t>ALIVE STUDIOS</t>
  </si>
  <si>
    <t>LOAN PAYMENT ON LIGHTING PROJECT</t>
  </si>
  <si>
    <t>50% DOWN PAYMENT ON REPLACING WINDOWS</t>
  </si>
  <si>
    <t>ASHLEE D HAMILTON</t>
  </si>
  <si>
    <t>REIMBURSEMENT FOR ESL CERTIFICATION TEST</t>
  </si>
  <si>
    <t xml:space="preserve">BACKGROUND CHECKS </t>
  </si>
  <si>
    <t>BAYLOR INSTITUTE FOR REHABILITATION</t>
  </si>
  <si>
    <t>MOBILE SPORTS MEDICINE FOR TOURNAMENT</t>
  </si>
  <si>
    <t>SUBURBAN REPAIRS</t>
  </si>
  <si>
    <t>REPAIR A/C SYSTEM IN ROOM AT WEST</t>
  </si>
  <si>
    <t>EMERGENCY GAS REPAIR AT SPED</t>
  </si>
  <si>
    <t>PRINTER AND INK</t>
  </si>
  <si>
    <t>HP COLOR LASERJET PRO COPIER</t>
  </si>
  <si>
    <t>3D PRINTER</t>
  </si>
  <si>
    <t xml:space="preserve">LIBRARY OFFICE PRINTER </t>
  </si>
  <si>
    <t>REPLACEMENT PROJECTOR LAMP</t>
  </si>
  <si>
    <t>WATER SERVICES FOR 12.10.2020</t>
  </si>
  <si>
    <t>WATER SERVICE FOR 12.08.2020</t>
  </si>
  <si>
    <t>ESCAPE CLASSROOMS, LLC</t>
  </si>
  <si>
    <t>EDUCATIONAL AND ACTIVITIES SUPPLIES - GRANT MONEY</t>
  </si>
  <si>
    <t>MATH MASTERY WORKBOOK</t>
  </si>
  <si>
    <t>SUPPLIES AND MATERIALS FOR GUARDIAN TRAINING</t>
  </si>
  <si>
    <t>CAR UNLOCK TOOL FOR OFFICER</t>
  </si>
  <si>
    <t>A/C REPAIR IN ROOM</t>
  </si>
  <si>
    <t>INSTRUCTIONAL MATH MATERIALS</t>
  </si>
  <si>
    <t>JEANS RESTAURANT SUPPLY</t>
  </si>
  <si>
    <t>REVERSE OSMOSIS SYSTEM FOR STEAMER</t>
  </si>
  <si>
    <t>PORTABLE DRY ERASE BOARD</t>
  </si>
  <si>
    <t>INSTALL PLUMBING SEWER LINES, LIFT STATION ETC.</t>
  </si>
  <si>
    <t>AUDIT CHARGES</t>
  </si>
  <si>
    <t>TOLL CHARGES</t>
  </si>
  <si>
    <t>FLEET CHARGES</t>
  </si>
  <si>
    <t>POMERLEAU, DANIELLE</t>
  </si>
  <si>
    <t>MASKS FOR BUSINESS OFFICE</t>
  </si>
  <si>
    <t>COFFEE SUPPLIES FOR ADMIN BLDG</t>
  </si>
  <si>
    <t>QUAVERED, INC</t>
  </si>
  <si>
    <t>MUSIC CURRICULUM</t>
  </si>
  <si>
    <t>BHS COLOR GUARD INSTRUCTION</t>
  </si>
  <si>
    <t>REALITYWORKS</t>
  </si>
  <si>
    <t>CTE EDUCATION FOUNDATION GRANT</t>
  </si>
  <si>
    <t>SHIPPING FOR GRANT</t>
  </si>
  <si>
    <t>TEST PROTOCOLS</t>
  </si>
  <si>
    <t>W/O #22771- CLEAN OUT LIFT STATION</t>
  </si>
  <si>
    <t>SERVICE CALL FOR PLUMBING ISSUES</t>
  </si>
  <si>
    <t>SNACKS AND DRINKS FOR CONFERENCE ROOM</t>
  </si>
  <si>
    <t>BOOKS FOR STUDENTS</t>
  </si>
  <si>
    <t>TAKE HOME BOOK FOR EVERY</t>
  </si>
  <si>
    <t>LEGAL NOTICE FOR RFQ  - ARCHITECTURAL SERVICES</t>
  </si>
  <si>
    <t>SUPER DUPER PUBLICATIONS</t>
  </si>
  <si>
    <t>PROTOCOLS FOR SPEECH</t>
  </si>
  <si>
    <t>DELL IMAGING DRUM FOR PRINTER</t>
  </si>
  <si>
    <t>PRINTER TONER CARTRIDGE</t>
  </si>
  <si>
    <t>NON-FOOD ITEMS FOR CHILD NUTRITION</t>
  </si>
  <si>
    <t>EDUCATION CLASSES FOR BUSINESS DEPT</t>
  </si>
  <si>
    <t>A/C REPAIR AT FAA</t>
  </si>
  <si>
    <t>A/C REPAIR AT BHS</t>
  </si>
  <si>
    <t>KLENNEX AND WIPES FOR STAFF</t>
  </si>
  <si>
    <t>ADMIN CHRISTMAS LUNCH</t>
  </si>
  <si>
    <t>KING KORN OF TEXAS</t>
  </si>
  <si>
    <t>THANK YOU/APPRECIATION FOR STAFF ADMIN</t>
  </si>
  <si>
    <t>AGENDA MEETING LUNCH</t>
  </si>
  <si>
    <t>PICTURES AND PICTURE FRAMES FOR PLC</t>
  </si>
  <si>
    <t>CRUMBL COOKIES</t>
  </si>
  <si>
    <t>PURCHASE OF COOKIES FOR CAMPUS ADMIN</t>
  </si>
  <si>
    <t>CAFR REVIEW FEES</t>
  </si>
  <si>
    <t>COE APPLICATION FEE</t>
  </si>
  <si>
    <t>FLOCABULARY</t>
  </si>
  <si>
    <t xml:space="preserve">SUBSCRIPTIONS </t>
  </si>
  <si>
    <t>BUSINESS OFFICE LUNCH</t>
  </si>
  <si>
    <t>PADLET</t>
  </si>
  <si>
    <t>TEXAS FCCLA</t>
  </si>
  <si>
    <t>FCCLA COMPITITION</t>
  </si>
  <si>
    <t>THE HARRY FOX AGENCY</t>
  </si>
  <si>
    <t>SONG LICENSE FOR CHEER COMPETITION</t>
  </si>
  <si>
    <t>LODGING FOR L WILCOX</t>
  </si>
  <si>
    <t>PRINTING FOR DAYCARE</t>
  </si>
  <si>
    <t>DISTRICT WIDE FUEL FOR VEHICLES</t>
  </si>
  <si>
    <t>REIMBURSE FOR TRAVEL MEALS</t>
  </si>
  <si>
    <t>CUSTODIAL SERVICE FOR SCHOOL EVENT</t>
  </si>
  <si>
    <t>LUNCH FOR LEADERSHIP TEAM</t>
  </si>
  <si>
    <t>REIMBURSEMENT FOR DONUTS</t>
  </si>
  <si>
    <t>POSTGAME MEALS FOR SOCCER</t>
  </si>
  <si>
    <t>FINEMAN, ASHLEY</t>
  </si>
  <si>
    <t>REIMB LICENSING FEES</t>
  </si>
  <si>
    <t>LANE, ERICA</t>
  </si>
  <si>
    <t>REIMURSE FOR FINGERPRINTING</t>
  </si>
  <si>
    <t>LABELS FOR STUDENT PASSES</t>
  </si>
  <si>
    <t>MYERS, ROWDY</t>
  </si>
  <si>
    <t>REIMBURSE FOR AG PURCHASE</t>
  </si>
  <si>
    <t>THOMPSON, ALYSSA</t>
  </si>
  <si>
    <t>VOID</t>
  </si>
  <si>
    <t>Teacher/Support Staff  Month Gft Crds</t>
  </si>
  <si>
    <t>Study Hall meals</t>
  </si>
  <si>
    <t>TEAM POLOS</t>
  </si>
  <si>
    <t>TEES FOR SPECIAL PROGRAMS</t>
  </si>
  <si>
    <t xml:space="preserve">GOOD CITIZENSHIP PRIZES </t>
  </si>
  <si>
    <t>POLE VAULT INSTALL</t>
  </si>
  <si>
    <t>ADVERTISING BANNER FOR GRACE</t>
  </si>
  <si>
    <t>GRAPHICS STORE</t>
  </si>
  <si>
    <t>REESE THOMPSON</t>
  </si>
  <si>
    <t>SKILLSUSA, INC.</t>
  </si>
  <si>
    <t>AUDIO/VIDEO DUES CHPTA ID</t>
  </si>
  <si>
    <t>SKILLSUSA TEXAS</t>
  </si>
  <si>
    <t>COMPETITION/REGISTRATION FEES</t>
  </si>
  <si>
    <t>Supplies</t>
  </si>
  <si>
    <t>Repairs</t>
  </si>
  <si>
    <t>ALEDO ISD</t>
  </si>
  <si>
    <t xml:space="preserve">ENTRY FEE </t>
  </si>
  <si>
    <t>POWER CORD/ ADAPTER- MAC PRO-</t>
  </si>
  <si>
    <t>FAX LINES SERVICE</t>
  </si>
  <si>
    <t>FINANCE CHARGES</t>
  </si>
  <si>
    <t>AUDIO/VIDEO EQUIPMENT</t>
  </si>
  <si>
    <t xml:space="preserve">BHS BAND INSTRUMENT </t>
  </si>
  <si>
    <t>ENTRY FEES</t>
  </si>
  <si>
    <t>CALANDRA PRATT</t>
  </si>
  <si>
    <t>ENTRY FEE</t>
  </si>
  <si>
    <t>PRINTERS AND TONERS</t>
  </si>
  <si>
    <t>CERTIFIED LABORATORIES, A DIV. OF NCH CORP.</t>
  </si>
  <si>
    <t>BHS PIANO INSTRUCTION</t>
  </si>
  <si>
    <t>FCLC SNACKS FOR FEBRUARY,</t>
  </si>
  <si>
    <t>COLLEGE PREP GENIUS</t>
  </si>
  <si>
    <t>SAT PREP COURSE</t>
  </si>
  <si>
    <t>DATA PROJECTIONS, INC</t>
  </si>
  <si>
    <t>LICENSE &amp; SUBSCRIPTION</t>
  </si>
  <si>
    <t>PROCTORING SERVICES</t>
  </si>
  <si>
    <t>EXPRESS BOOKSELLERS</t>
  </si>
  <si>
    <t>VEHICLE MAINTENANCE</t>
  </si>
  <si>
    <t xml:space="preserve">REPAIR </t>
  </si>
  <si>
    <t xml:space="preserve">BOND RENEWAL </t>
  </si>
  <si>
    <t>INTERNTL CNTR FOR LEADERSHIP &amp; EDUCATION</t>
  </si>
  <si>
    <t>MODEL SCHOOL CONFERENCE</t>
  </si>
  <si>
    <t xml:space="preserve">REPLACEMENT PARTS </t>
  </si>
  <si>
    <t>JUNE SHELTON SCHOOL AND EVALUATION CENTER</t>
  </si>
  <si>
    <t>DSYLEXIA TRAINING</t>
  </si>
  <si>
    <t>KIRSTIN DINAN</t>
  </si>
  <si>
    <t>BHS CHOIR PRIVATE LESSONS</t>
  </si>
  <si>
    <t>CLASSROOM SUPPLIES FOR PK</t>
  </si>
  <si>
    <t>LEAD4WARD, LLC.</t>
  </si>
  <si>
    <t xml:space="preserve">MASTERY STAAR MATERIAL </t>
  </si>
  <si>
    <t>MATH RESOURCES FOR 2ND GRADE</t>
  </si>
  <si>
    <t xml:space="preserve">STATE INSPECTION </t>
  </si>
  <si>
    <t>INSTRUCTIONAL SOFTWARE</t>
  </si>
  <si>
    <t>AG TRAILER SUPPLIES</t>
  </si>
  <si>
    <t>NORTHWEST TEXANS ATHLETIC BOOSTER CLUB</t>
  </si>
  <si>
    <t>OLEN WILLIAMS INC</t>
  </si>
  <si>
    <t>REPLACE WIRELESS SCOREBOARD SYST</t>
  </si>
  <si>
    <t>PARENT/FAMILY ENGAGEMENT</t>
  </si>
  <si>
    <t>SIGN</t>
  </si>
  <si>
    <t>SAMANTHA HELTON</t>
  </si>
  <si>
    <t>SCHOLASTIC INC</t>
  </si>
  <si>
    <t>CARD READERS &amp; CONTROLLER</t>
  </si>
  <si>
    <t>MEMBERSHIP DUES</t>
  </si>
  <si>
    <t>SKYWARD REGISTRATION TRAINING</t>
  </si>
  <si>
    <t>UPGRADE MARQUEE SIGNS</t>
  </si>
  <si>
    <t>WATER DELIVERY SERIVCE</t>
  </si>
  <si>
    <t>TONER SUPPLIES</t>
  </si>
  <si>
    <t>REPAIR GATE</t>
  </si>
  <si>
    <t>TABITHA TUGGLE</t>
  </si>
  <si>
    <t>TASM</t>
  </si>
  <si>
    <t>REGISTRATION AND MEMBERSHIP</t>
  </si>
  <si>
    <t>TEACHER SUPPLIES</t>
  </si>
  <si>
    <t>TOOLS</t>
  </si>
  <si>
    <t>BOND ADMINISTRATION FEES-</t>
  </si>
  <si>
    <t>BHS CHOIR UIL ENTRY FEES</t>
  </si>
  <si>
    <t>UIL-UNIVERSITY INTERSCHOLASTIC</t>
  </si>
  <si>
    <t>UIL ACADEMICS SUPPLIES</t>
  </si>
  <si>
    <t>SOCCER SUPPLIES</t>
  </si>
  <si>
    <t>REFUND CONFERENCE FEE</t>
  </si>
  <si>
    <t>AMERICAN DANCE/DRILL TEAM</t>
  </si>
  <si>
    <t>SHIRTS AND SWEATS</t>
  </si>
  <si>
    <t>PIG FEED AND SUPPLIES</t>
  </si>
  <si>
    <t>CARTER MCMULLEN</t>
  </si>
  <si>
    <t>ITEMS FOR SCHOOL STORE</t>
  </si>
  <si>
    <t xml:space="preserve">PSAT BOOKLETS </t>
  </si>
  <si>
    <t>SAT PREP CLASS</t>
  </si>
  <si>
    <t>ETHAN CANTU</t>
  </si>
  <si>
    <t>SHIRT FUNDRAISER</t>
  </si>
  <si>
    <t>JUAN MARTINEZ</t>
  </si>
  <si>
    <t>KAYDIN JOYE</t>
  </si>
  <si>
    <t>MIKAYLA WEAVER</t>
  </si>
  <si>
    <t>NATALIE BICKEL</t>
  </si>
  <si>
    <t>HOPE WEEK SUPPLIES</t>
  </si>
  <si>
    <t>PHILIP SMITH</t>
  </si>
  <si>
    <t>RYLAN CHASTEEN</t>
  </si>
  <si>
    <t>VICTORIA FRYE</t>
  </si>
  <si>
    <t>REPAIR GROUNDS EQUIPMENT</t>
  </si>
  <si>
    <t>DRUG TESTING UNITS</t>
  </si>
  <si>
    <t>AMERICAN THERMOFORM CORP</t>
  </si>
  <si>
    <t>SWELLTOUCH PAPER</t>
  </si>
  <si>
    <t>MACKBOOK &amp; ACCESS ADMIN</t>
  </si>
  <si>
    <t>REPLACE GATOR EQUIPMENT</t>
  </si>
  <si>
    <t xml:space="preserve">2-WAY RADIOS </t>
  </si>
  <si>
    <t>SCIENCE/BIOLOGY SUPPLIES</t>
  </si>
  <si>
    <t xml:space="preserve">ADD LIGHT </t>
  </si>
  <si>
    <t xml:space="preserve">RECERTIFICATION TRAINING </t>
  </si>
  <si>
    <t>CLASS VRKIT/LICENSE SUBSCRIPTION</t>
  </si>
  <si>
    <t>DRAMATIC PUBLISHING</t>
  </si>
  <si>
    <t xml:space="preserve">INTERNET CIRCUITS </t>
  </si>
  <si>
    <t>EQUIPPING MINDS</t>
  </si>
  <si>
    <t xml:space="preserve">CONFERENCE </t>
  </si>
  <si>
    <t>Germ Sprayers</t>
  </si>
  <si>
    <t>HAWTHORNE EDUCATIONAL SER.INC</t>
  </si>
  <si>
    <t>TESTING KIT</t>
  </si>
  <si>
    <t>JACOB ISSAC LAYTON</t>
  </si>
  <si>
    <t>BHS THEATRE LIGHTING</t>
  </si>
  <si>
    <t>Meals</t>
  </si>
  <si>
    <t>Repair</t>
  </si>
  <si>
    <t>NATIONAL COUNCIL OF TEACHERS OF MATHEMATICS</t>
  </si>
  <si>
    <t>NUTRI-LINK TECHNOLOGIES, INC</t>
  </si>
  <si>
    <t>OFFICE SUPPLIES: TAPE, POST-</t>
  </si>
  <si>
    <t>PARIS FIRE EXTINGUISHER CO., INC.</t>
  </si>
  <si>
    <t>Services</t>
  </si>
  <si>
    <t>PAULA KLUTH CONSULTING</t>
  </si>
  <si>
    <t>Registration</t>
  </si>
  <si>
    <t>FOOTPRINTS READING KIT</t>
  </si>
  <si>
    <t>PITSCO EDUCATION</t>
  </si>
  <si>
    <t>PRINT &amp; SIGN DESIGN</t>
  </si>
  <si>
    <t>RESOURCES FOR EDUCATORS</t>
  </si>
  <si>
    <t>SUBSCIPTION</t>
  </si>
  <si>
    <t>CTE BROCHURES</t>
  </si>
  <si>
    <t>SCHED</t>
  </si>
  <si>
    <t>SCHEDULING SOFTWARE</t>
  </si>
  <si>
    <t>MUSIC THERAPY SERVICES</t>
  </si>
  <si>
    <t>SOFTWARE UPDATE</t>
  </si>
  <si>
    <t>LOCAL DISTRICT UPDATE</t>
  </si>
  <si>
    <t>WEST MUSIC COMPANY</t>
  </si>
  <si>
    <t>MUSIC SUPPLIES</t>
  </si>
  <si>
    <t>WESTERN PSYCHOLOGICAL SERVICES</t>
  </si>
  <si>
    <t>BHE AFTR SCHL PROGRAM</t>
  </si>
  <si>
    <t>PULLOVERS &amp; SHOES</t>
  </si>
  <si>
    <t xml:space="preserve">GAME DAY MEALS </t>
  </si>
  <si>
    <t>BHS BAND -COLOR GUARD SHIRTS</t>
  </si>
  <si>
    <t>DONUTS INCENTIVE</t>
  </si>
  <si>
    <t>BEARMART SUPPLIES</t>
  </si>
  <si>
    <t>PEPWEAR, LLC</t>
  </si>
  <si>
    <t>ALVARADO ISD</t>
  </si>
  <si>
    <t>BOYD INDEPENDENT SCHOOL DISTRICT</t>
  </si>
  <si>
    <t>BRINKS SERVICES</t>
  </si>
  <si>
    <t>DRINKS FOR ATHLETICS</t>
  </si>
  <si>
    <t>COCHLEAR AMERICAS</t>
  </si>
  <si>
    <t xml:space="preserve">COCHLEAR DEVICE </t>
  </si>
  <si>
    <t>REGISTRATION</t>
  </si>
  <si>
    <t>TABLE AND CHAIRS</t>
  </si>
  <si>
    <t xml:space="preserve">PREGAME PLAYOFF MEALS </t>
  </si>
  <si>
    <t xml:space="preserve">SERVICE CALL </t>
  </si>
  <si>
    <t>FLOWER MOUND SPEECH AND DEBATE BOOSTERS</t>
  </si>
  <si>
    <t>UIL ACADEMICS MEET DUES</t>
  </si>
  <si>
    <t>UIL ACADEMICS ENTRY FEES</t>
  </si>
  <si>
    <t>PAINT SUPPLIES</t>
  </si>
  <si>
    <t xml:space="preserve">SUPPLIES </t>
  </si>
  <si>
    <t>BUSES</t>
  </si>
  <si>
    <t>HERBERT L. FLAKE COMPANY, LLC.</t>
  </si>
  <si>
    <t>BHS CHOIR CONTRACTED SERVICES</t>
  </si>
  <si>
    <t>LITEZILLA, LLC</t>
  </si>
  <si>
    <t>TROPHIES</t>
  </si>
  <si>
    <t>SALADO HIGH SCHOOL</t>
  </si>
  <si>
    <t>SPRINGTOWN HIGH SCHOOL</t>
  </si>
  <si>
    <t>LEGAL NOTICE BEVERAGE VENDING</t>
  </si>
  <si>
    <t>QUARTERLY FEES FOR 2020-2021</t>
  </si>
  <si>
    <t>CONFERENCE CLASSES</t>
  </si>
  <si>
    <t>TCU/OFFICE OF EXTENDED ED</t>
  </si>
  <si>
    <t>ELEVATOR MAINTENANCE</t>
  </si>
  <si>
    <t>EUIPMENT RENTAL</t>
  </si>
  <si>
    <t>WEATHERFORD ATHLETICS</t>
  </si>
  <si>
    <t>BILINGUAL TESTING PROTOCOLS</t>
  </si>
  <si>
    <t>BHE AFTER SCHOOL PROGRAM</t>
  </si>
  <si>
    <t>QUEST SUBSCRIPTION</t>
  </si>
  <si>
    <t>FINGERPRINT CODES FOR 2021</t>
  </si>
  <si>
    <t>NOTARY FEES AND SUPPLIES</t>
  </si>
  <si>
    <t>BREAKFAST MEETING WITH BOARD</t>
  </si>
  <si>
    <t>TOLL FEES</t>
  </si>
  <si>
    <t>SOLARWINDS</t>
  </si>
  <si>
    <t>IT SUPPORT</t>
  </si>
  <si>
    <t>GIPPER MEDIA</t>
  </si>
  <si>
    <t>ATHLETICS TEMPLATES</t>
  </si>
  <si>
    <t>TRACK WRESTLING</t>
  </si>
  <si>
    <t>WRESTLING WEBSITE SUPPORT</t>
  </si>
  <si>
    <t>BEST BUY BUSINESS ADVANTAGE ACCOUNT</t>
  </si>
  <si>
    <t>IMPRINT.COM</t>
  </si>
  <si>
    <t>BENCH DADDY</t>
  </si>
  <si>
    <t>FOOD</t>
  </si>
  <si>
    <t>FUEL</t>
  </si>
  <si>
    <t>SUPPLIES FOR COVID SANITATION</t>
  </si>
  <si>
    <t>TRAVEL</t>
  </si>
  <si>
    <t xml:space="preserve">  </t>
  </si>
  <si>
    <t>AMANDA VESSELS</t>
  </si>
  <si>
    <t>PARENT REFUND FOR STUDENT</t>
  </si>
  <si>
    <t>BOOSTER ENTERPRISES INC</t>
  </si>
  <si>
    <t>BOOSTERTHON DEPOSIT</t>
  </si>
  <si>
    <t>BREWER BEAR FOOTBALL ATHLETICS BOOSTER CLUB</t>
  </si>
  <si>
    <t>EECU AFFINITY MKTG DONATION</t>
  </si>
  <si>
    <t>CHICKEN EXPRESS OF WHITE SETTLEMENT</t>
  </si>
  <si>
    <t>GO COFFEE COMPANY, LLC</t>
  </si>
  <si>
    <t>COFFEE FOR STAFF INCENTIVE</t>
  </si>
  <si>
    <t>SECURITY UNIFORM</t>
  </si>
  <si>
    <t>SIGNS</t>
  </si>
  <si>
    <t>STUCO SPRING CONFERENCE</t>
  </si>
  <si>
    <t>FAX LINES</t>
  </si>
  <si>
    <t xml:space="preserve">WAN SERVICE </t>
  </si>
  <si>
    <t>MOBILE SPORTS MEDICINE</t>
  </si>
  <si>
    <t>PREGAME MEALS</t>
  </si>
  <si>
    <t>REIMBURSE TICKET</t>
  </si>
  <si>
    <t>SUPPLIES/DESKS</t>
  </si>
  <si>
    <t>DOUGLAS L. KARR, ED.D.</t>
  </si>
  <si>
    <t>PROFESSIONAL SERVICES</t>
  </si>
  <si>
    <t>EBCO INC</t>
  </si>
  <si>
    <t>DOOR MAGNETS</t>
  </si>
  <si>
    <t>SUPPLIES/TABLES &amp; CHAIRS/EQUIP</t>
  </si>
  <si>
    <t>GARLAND INDEPENDENT SCHOOL DISTRICT</t>
  </si>
  <si>
    <t xml:space="preserve">VEHICLE MAINTENANCE </t>
  </si>
  <si>
    <t>SUPPLY FOR PE</t>
  </si>
  <si>
    <t>KELLER CENTRAL HIGH SCHOOL</t>
  </si>
  <si>
    <t>FOOD SUPPLIES</t>
  </si>
  <si>
    <t>ELICTRICAL SUPPLIES</t>
  </si>
  <si>
    <t>MARIANNA INDUSTRIES INC.</t>
  </si>
  <si>
    <t xml:space="preserve">CLIENT SIMULATOR </t>
  </si>
  <si>
    <t>REIMBURSEMENT FOR LICENSE</t>
  </si>
  <si>
    <t>MAXI AIDS INC</t>
  </si>
  <si>
    <t>SPEECH PROTOCOLS</t>
  </si>
  <si>
    <t>CAKE FOR TOTY CELEBRATION</t>
  </si>
  <si>
    <t>PIRAINO CONSULTING, INC</t>
  </si>
  <si>
    <t>COFFEE SERVICE</t>
  </si>
  <si>
    <t>ROBERT CRAIG STEPHENS, LLC</t>
  </si>
  <si>
    <t>JANUARY - PRODUCE</t>
  </si>
  <si>
    <t>PRINTER SUPPLIES</t>
  </si>
  <si>
    <t>FOOD/NON-FOOD SUPPLIES</t>
  </si>
  <si>
    <t>LOCAL DISTRICT UPDATE 2020.03</t>
  </si>
  <si>
    <t>TCEA</t>
  </si>
  <si>
    <t>TEXAS DEPT. OF AGRICULTURE</t>
  </si>
  <si>
    <t>TDA LICENSE RENEWAL</t>
  </si>
  <si>
    <t>WASTE SERVICES RENDERED</t>
  </si>
  <si>
    <t>MATH BOOK FOR INSTUCTIONAL</t>
  </si>
  <si>
    <t>BILL DORAN COMPANY</t>
  </si>
  <si>
    <t>GAME DAY MEALS</t>
  </si>
  <si>
    <t xml:space="preserve">SYMPATHY FLOWERS </t>
  </si>
  <si>
    <t>TEACHER OF THE YEAR AWARDS</t>
  </si>
  <si>
    <t>PAULA SIMPKINS</t>
  </si>
  <si>
    <t>BOOK FAIR START OUP MONEY</t>
  </si>
  <si>
    <t>SCHOLARSHIP FOR KAYLA WALPOLE</t>
  </si>
  <si>
    <t>CAMERAS FOR BMS QUOTE</t>
  </si>
  <si>
    <t>MAC BOOK PRO</t>
  </si>
  <si>
    <t>ATLAS UTILITY SUPPLY COMPANY</t>
  </si>
  <si>
    <t>REPAIR SUPPLIES</t>
  </si>
  <si>
    <t>HAND HELD RADIO</t>
  </si>
  <si>
    <t>PEST CONTROL</t>
  </si>
  <si>
    <t>COCHLEAR MINI MICROPHONE</t>
  </si>
  <si>
    <t>PHONES FOR WSISD</t>
  </si>
  <si>
    <t>D &amp; D RETAIL L.P.</t>
  </si>
  <si>
    <t>AGRICULTURAL SCIENCE SUPPLIES</t>
  </si>
  <si>
    <t>MONITORS/DOCKS FOR TECH</t>
  </si>
  <si>
    <t>INTERNET CIRCUITS MARCH 2021</t>
  </si>
  <si>
    <t>SOFTWARE SERVICE/SUPPLIES</t>
  </si>
  <si>
    <t>BASEBALL BUSES FOR BHS</t>
  </si>
  <si>
    <t>GRASSROOTS WORKSHOPS</t>
  </si>
  <si>
    <t>CONTRACT SERVICES</t>
  </si>
  <si>
    <t>HOUGHTON HORNS, LLC</t>
  </si>
  <si>
    <t>BHS BAND MUTES</t>
  </si>
  <si>
    <t>FIRE LINE REPAIR</t>
  </si>
  <si>
    <t>KERR MIDDLE SCHOOL</t>
  </si>
  <si>
    <t>BHS THEATRE ENTRY FEE</t>
  </si>
  <si>
    <t>SUPPLIES FOR INSTRUCTIONAL</t>
  </si>
  <si>
    <t>LASERFISCHE RENEWAL</t>
  </si>
  <si>
    <t>NETSYNC NETWORK SOLUTIONS</t>
  </si>
  <si>
    <t>WIRELESS CONTROLLER</t>
  </si>
  <si>
    <t>SKILLPATH SEMINARS</t>
  </si>
  <si>
    <t>FEES</t>
  </si>
  <si>
    <t>TEXAS SCENIC COMPANY INC</t>
  </si>
  <si>
    <t>BAND INSTRUMENT REPAIRS</t>
  </si>
  <si>
    <t>UNIVERSITY OF TEXAS AT AUSTIN-UIL</t>
  </si>
  <si>
    <t>UIL FEES</t>
  </si>
  <si>
    <t xml:space="preserve">LEGAL SERVICES </t>
  </si>
  <si>
    <t>WARD'S NATURAL SCIENCE</t>
  </si>
  <si>
    <t>GIFT CARDS</t>
  </si>
  <si>
    <t>SNL PIE SHOP, LLC</t>
  </si>
  <si>
    <t>TARRANT COUNTY JUNIOR LIVESTOCK SHOW ASSSN</t>
  </si>
  <si>
    <t>DUES</t>
  </si>
  <si>
    <t>TIME USA, LLC</t>
  </si>
  <si>
    <t>TUXEDO OUTLET</t>
  </si>
  <si>
    <t>DRUG TESTING</t>
  </si>
  <si>
    <t>BHS AUDITORIUM LIGHTING</t>
  </si>
  <si>
    <t>DECATUR HIGH SCHOOL</t>
  </si>
  <si>
    <t>ROOF REPAIR</t>
  </si>
  <si>
    <t>DRUMFIT USA CORPORATION</t>
  </si>
  <si>
    <t xml:space="preserve">DONUTS </t>
  </si>
  <si>
    <t>EDPUZZLE INC.</t>
  </si>
  <si>
    <t xml:space="preserve">PRO SCHOOL LICENSE </t>
  </si>
  <si>
    <t>GENERATION GENIUS, INC</t>
  </si>
  <si>
    <t>GRACE PREP ACADEMY</t>
  </si>
  <si>
    <t>GATE PROCEEDS</t>
  </si>
  <si>
    <t>INSECT LORE</t>
  </si>
  <si>
    <t>JOE T. GARCIA'S</t>
  </si>
  <si>
    <t>LANDMARK NURSERIES, INC.</t>
  </si>
  <si>
    <t>MAGIC, ETC.</t>
  </si>
  <si>
    <t>REPAIR HEATING SYSTEM</t>
  </si>
  <si>
    <t>STATE INSPECTIONS FOR</t>
  </si>
  <si>
    <t>NASCO</t>
  </si>
  <si>
    <t>REPAIR SERVICES</t>
  </si>
  <si>
    <t>INSTALL WINDOW FILM</t>
  </si>
  <si>
    <t>SCHOLASTIC, INC</t>
  </si>
  <si>
    <t>SKYWARD TRAINING</t>
  </si>
  <si>
    <t xml:space="preserve">LEGAL NOTICE </t>
  </si>
  <si>
    <t>BHS BAND LETTER JACKET</t>
  </si>
  <si>
    <t>ADDITIONAL COVERAGE FEES</t>
  </si>
  <si>
    <t>LR FACILITIES PLANNING</t>
  </si>
  <si>
    <t>TK ELEVATOR</t>
  </si>
  <si>
    <t>ELEVATOR REPAIR</t>
  </si>
  <si>
    <t>WHEAT MIDDLE SCHOOL</t>
  </si>
  <si>
    <t>FORT WORTH ZOO</t>
  </si>
  <si>
    <t>PROM 2021 VENUE DEPOSIT</t>
  </si>
  <si>
    <t>BHS HONEYCOMB COMPETITION</t>
  </si>
  <si>
    <t>PREGAME MEALS FOR SOFTBALL</t>
  </si>
  <si>
    <t>MAIN EVENT</t>
  </si>
  <si>
    <t>SENIOR CELEBRATION VENUE</t>
  </si>
  <si>
    <t>MANDY JENKINS</t>
  </si>
  <si>
    <t>MF ATHLETIC</t>
  </si>
  <si>
    <t>MICHAEL A BURT</t>
  </si>
  <si>
    <t xml:space="preserve">HOSPITALITY MEALS </t>
  </si>
  <si>
    <t>POLE VAULT INSTALLER</t>
  </si>
  <si>
    <t>HOSA MEMBERSHIP SKILLS</t>
  </si>
  <si>
    <t>SULLIVAN SUPPLY INC</t>
  </si>
  <si>
    <t>FFA SUPPLIES CUST #WHI1238</t>
  </si>
  <si>
    <t>FINGERPRINT CODES</t>
  </si>
  <si>
    <t>AMERICAN RED CROSS</t>
  </si>
  <si>
    <t>CPR INSTRUCTOR CERTIFICATION</t>
  </si>
  <si>
    <t>DOMINOS PIZZA</t>
  </si>
  <si>
    <t xml:space="preserve">MEALS </t>
  </si>
  <si>
    <t xml:space="preserve">COUNSELORS APPRECIATION </t>
  </si>
  <si>
    <t>PETERMAN, TODD</t>
  </si>
  <si>
    <t>CUSTODIAL SERVICES</t>
  </si>
  <si>
    <t>EXPENSES FOR THSADA MEETING</t>
  </si>
  <si>
    <t>STANSBERRY, BRIAN</t>
  </si>
  <si>
    <t>STUDENT MEALS</t>
  </si>
  <si>
    <t>BURNETT, DEBRA</t>
  </si>
  <si>
    <t xml:space="preserve">LODGING </t>
  </si>
  <si>
    <t>FARRELL, KYLE</t>
  </si>
  <si>
    <t xml:space="preserve">STUDENT MEALS </t>
  </si>
  <si>
    <t>HUSEMAN, DOUGLAS</t>
  </si>
  <si>
    <t>HOTEL LODGING</t>
  </si>
  <si>
    <t>WEST, BRUCE</t>
  </si>
  <si>
    <t>LICENSE FEES</t>
  </si>
  <si>
    <t>SCHOLARSHIPS</t>
  </si>
  <si>
    <t xml:space="preserve">SCHOLARSHIP </t>
  </si>
  <si>
    <t>ALL ABOUT LEARNING PRESS, INC</t>
  </si>
  <si>
    <t>TREE SERVICES</t>
  </si>
  <si>
    <t>CANYON WEST GOLF COURSE</t>
  </si>
  <si>
    <t>CURRICULUM SUPPLIES</t>
  </si>
  <si>
    <t>PERMIT RENEWAL</t>
  </si>
  <si>
    <t>CLASSICAL ACADEMIC PRESS</t>
  </si>
  <si>
    <t>DESKS AND CHAIRS</t>
  </si>
  <si>
    <t>SPRINKLER REPAIR</t>
  </si>
  <si>
    <t>JAMF SOFTWARE LLC</t>
  </si>
  <si>
    <t xml:space="preserve">SOFTWARE </t>
  </si>
  <si>
    <t>RAMTECH BUILDING SYSTEMS, INC</t>
  </si>
  <si>
    <t xml:space="preserve">PORTABLE BUILDINGS </t>
  </si>
  <si>
    <t>RON CLARK ACADEMY</t>
  </si>
  <si>
    <t>SCHOLASTIC TESTING SERVICE, INC.</t>
  </si>
  <si>
    <t>ASSESSMENT TEST FOR GT</t>
  </si>
  <si>
    <t>HELMET RECONDITIONING</t>
  </si>
  <si>
    <t>WATER SOFTENER FOR TANNAHILL</t>
  </si>
  <si>
    <t>PREVENTATIVE MAINTENANCE</t>
  </si>
  <si>
    <t>COMPETITION FEES</t>
  </si>
  <si>
    <t>SOUTHEASTERN PERFORMANCE APPAREL</t>
  </si>
  <si>
    <t>BHS CHOIR GEAR</t>
  </si>
  <si>
    <t>SOUTHWEST CHAPTER TASO - SOFTBALL</t>
  </si>
  <si>
    <t>SCRIMMAGE FEES</t>
  </si>
  <si>
    <t>ANNUAL SUBSCRIPTION RENEWAL</t>
  </si>
  <si>
    <t>CERTFICATION FEES</t>
  </si>
  <si>
    <t xml:space="preserve">TEACHER TRAINING </t>
  </si>
  <si>
    <t>TEXAS OCCUPATIONAL THERAPY ASSOCIATION, INC.</t>
  </si>
  <si>
    <t>THERAGUN INC.</t>
  </si>
  <si>
    <t>TISON MIDDLE SCHOOL</t>
  </si>
  <si>
    <t>VERNON WRESTLING CLUB</t>
  </si>
  <si>
    <t>WASTE ADVANTAGE</t>
  </si>
  <si>
    <t>BLUE HAZE AFER SCHOOL PROGRAM</t>
  </si>
  <si>
    <t>STEPHENVILLE ISD</t>
  </si>
  <si>
    <t>MEDALS</t>
  </si>
  <si>
    <t>TARRANT COUNTY MEDICAL EXAMINER</t>
  </si>
  <si>
    <t>WAN SERVICE</t>
  </si>
  <si>
    <t>BEAM</t>
  </si>
  <si>
    <t>CONFERENCE</t>
  </si>
  <si>
    <t>COPPELL ISD</t>
  </si>
  <si>
    <t>ADVERTISEMENT</t>
  </si>
  <si>
    <t>EARLY CHILDHOOD PROTOCOLS</t>
  </si>
  <si>
    <t>DRV EDUCATIONAL SOLUTIONS</t>
  </si>
  <si>
    <t>RECOVERY FEE</t>
  </si>
  <si>
    <t>EDMENTUM, INC</t>
  </si>
  <si>
    <t>VEHICLE MAINTENANCE -</t>
  </si>
  <si>
    <t>KELLY STUMPH</t>
  </si>
  <si>
    <t>REIMBURSEMENT FOR ESL TEST</t>
  </si>
  <si>
    <t>SUPPLLIES</t>
  </si>
  <si>
    <t>BHS HONEYCOMB OFFICE SUPPLIES</t>
  </si>
  <si>
    <t>NEW PORTABLE BUILDINGS @ BHE</t>
  </si>
  <si>
    <t>ANNOUNCER FOR HOSTING SOCCER</t>
  </si>
  <si>
    <t>BREAKFAST FOR STAFF MEMBERS</t>
  </si>
  <si>
    <t>ROSETTA STONE LTD.</t>
  </si>
  <si>
    <t>SOFTWARE ANNUAL RENEWAL</t>
  </si>
  <si>
    <t>SCHOOL NUTRITION ASSOCIATION</t>
  </si>
  <si>
    <t>W/O #23112- STOCK ITEM FOR</t>
  </si>
  <si>
    <t>LABOR FOR LENEL UPGRADE</t>
  </si>
  <si>
    <t>W/O #23673- FOR FIRE ALARM</t>
  </si>
  <si>
    <t>FOR SERVICES RENDERED MARCH</t>
  </si>
  <si>
    <t>TONER TECH PRINTER</t>
  </si>
  <si>
    <t>FINE ARTS DEPT., TONER</t>
  </si>
  <si>
    <t>PRINTER CARTRIDGES FOR STAFF</t>
  </si>
  <si>
    <t>W/O #23653- SERVICE, REPAIR GATE</t>
  </si>
  <si>
    <t>THERAGUN MINI DEVICES</t>
  </si>
  <si>
    <t>W/O #22233- REPAIR FERRIS</t>
  </si>
  <si>
    <t>TIMERS FOR GT EDIBLE CAR</t>
  </si>
  <si>
    <t>WALSH GALLEGOS TREVINO KYLE &amp; ROBINSON P.C.</t>
  </si>
  <si>
    <t>WELDING TABLES</t>
  </si>
  <si>
    <t>30 CASES OF COPIER PAPER</t>
  </si>
  <si>
    <t>CLASSROOM SUPPLIES FOR 3RD</t>
  </si>
  <si>
    <t>SNACKS</t>
  </si>
  <si>
    <t>WRISTBANDS FOR FOOTBALL</t>
  </si>
  <si>
    <t>FINE ARTS DEPT. OFFICE SUPPLY</t>
  </si>
  <si>
    <t>RECORDS OFFICE - FAN</t>
  </si>
  <si>
    <t>STAMPS/INK PADS</t>
  </si>
  <si>
    <t>SCHOOL/OFFICE SUPPLIES</t>
  </si>
  <si>
    <t>SUPPLIES FOR SPED DEPARTMENT</t>
  </si>
  <si>
    <t>BHS BAND RECORDING EQUIPMENT</t>
  </si>
  <si>
    <t>DAILY LANGUAGE REVIEW BOOKS</t>
  </si>
  <si>
    <t>SCHOOL/OFFICE SUPPLIES FOR PK</t>
  </si>
  <si>
    <t>SLEEVES FOR ID'S</t>
  </si>
  <si>
    <t>COLOR INK FOR STUDENT ID'S.</t>
  </si>
  <si>
    <t>INSTRUCTIONAL SUPPLIES-  KAAG</t>
  </si>
  <si>
    <t>INSTRUCTIONAL</t>
  </si>
  <si>
    <t>CHAIRS FOR TEACHER'S LOUNGE</t>
  </si>
  <si>
    <t>SUPPLIES FOR COMPUTER</t>
  </si>
  <si>
    <t>OUTDOOR CLASSROOM SUPPLIES</t>
  </si>
  <si>
    <t>TEACHER APPRECIATION GIFTS</t>
  </si>
  <si>
    <t>SCOTCH GUARD FOR CLEANING</t>
  </si>
  <si>
    <t>STYLUS PENS</t>
  </si>
  <si>
    <t>TEACHER RESOURCES</t>
  </si>
  <si>
    <t>4TH GRADE DUAL LANGUAGE BOOKS</t>
  </si>
  <si>
    <t>MINI DRONE KITS</t>
  </si>
  <si>
    <t>BHS BAND</t>
  </si>
  <si>
    <t>CLASSROOM SUPPLIES FOR 1ST</t>
  </si>
  <si>
    <t>LIBRARY SUPPLIES-- BRYAN</t>
  </si>
  <si>
    <t>MICROPHONES</t>
  </si>
  <si>
    <t>BATTERIES</t>
  </si>
  <si>
    <t>PE EQUIPT.  TRANS #48911010</t>
  </si>
  <si>
    <t>PE EQUIP.  TRANS #48939235</t>
  </si>
  <si>
    <t>INSTRUCTIONAL SUPPLIES--TRANS</t>
  </si>
  <si>
    <t>SUPPLIES FOR WOOD SHOP</t>
  </si>
  <si>
    <t>SUPPLIES FOR WOOD SHOP TRANS</t>
  </si>
  <si>
    <t>BEAR PRINTS</t>
  </si>
  <si>
    <t>HOPE SQUAD FACE MASKS</t>
  </si>
  <si>
    <t>SANDWICHES FOR 7 ON 7</t>
  </si>
  <si>
    <t>$10 CHICK FIL A GIFT CARDS</t>
  </si>
  <si>
    <t>DRINKS FOR SCHOOL STORE</t>
  </si>
  <si>
    <t>MEAT STICKS FOR SCHOOL STORE</t>
  </si>
  <si>
    <t>DONUTS FOR TEACHERS AND STAFF</t>
  </si>
  <si>
    <t>BMS SHEET MUSIC ORDER</t>
  </si>
  <si>
    <t>BMS BAND SHEET MUSIC/SUPPLIES</t>
  </si>
  <si>
    <t>MEALS FOR TRACK AND SB APRIL</t>
  </si>
  <si>
    <t>CALCULATORS FOR TESTING</t>
  </si>
  <si>
    <t>TEACHER OF THE YEAR ENGRAVING</t>
  </si>
  <si>
    <t>PRINTER CARTRIDGES FOR CHEER</t>
  </si>
  <si>
    <t>SPONSORED STUDENT</t>
  </si>
  <si>
    <t>RUNNERS CLUB T SHIRTS</t>
  </si>
  <si>
    <t>RUNNER'S CLUB T-SHIRTS</t>
  </si>
  <si>
    <t>YSLETA INDEPENDENT SCHOOL DISTRICT</t>
  </si>
  <si>
    <t>BREWER ENTRY FEE FOR</t>
  </si>
  <si>
    <t>SPORTS MEDICINE LAB SUPPLIES</t>
  </si>
  <si>
    <t>BHS PARENT FAMILY ENGAGEMENT</t>
  </si>
  <si>
    <t>AUDIO FOR BHS CAFE</t>
  </si>
  <si>
    <t>BHS  BAND UIL CONSULTING</t>
  </si>
  <si>
    <t>FITNESS GRAM SW LICENSE</t>
  </si>
  <si>
    <t>SAT EXAMS</t>
  </si>
  <si>
    <t>COYLE, DESIREE</t>
  </si>
  <si>
    <t>DBP AUDIO LLC</t>
  </si>
  <si>
    <t>BHS UIL RECORDINGS</t>
  </si>
  <si>
    <t>INTERNET CIRCUITS APRIL 2021</t>
  </si>
  <si>
    <t>ENVOY GLOBAL, INC</t>
  </si>
  <si>
    <t>2020 LOST BOOK ORDER</t>
  </si>
  <si>
    <t>BOYS SOCCER BUSES FOR BHS</t>
  </si>
  <si>
    <t>BHS COLORGUARD COMPETITION</t>
  </si>
  <si>
    <t>BHS COLOR GUARD COMPETITION</t>
  </si>
  <si>
    <t>BHS COLOR GUARD</t>
  </si>
  <si>
    <t>GIRLS SOCCER BUSES FOR BHS</t>
  </si>
  <si>
    <t>BHS HONEYCOMBS TRANPORTATION</t>
  </si>
  <si>
    <t>TRANSPORTATION FOR BOYS</t>
  </si>
  <si>
    <t>SOFTBALL BUSES FOR 2020-2021</t>
  </si>
  <si>
    <t>GIRLS/BOYS TRACK BUSES FOR</t>
  </si>
  <si>
    <t>BMS BAND UIL PRACTICE TRIP TO</t>
  </si>
  <si>
    <t>BOYS TRACK BUSES FOR BMS</t>
  </si>
  <si>
    <t>GIRLS TRACK BUSES FOR BMS</t>
  </si>
  <si>
    <t>AED PLUS TRAINER2</t>
  </si>
  <si>
    <t>TEACHER OF THE YEAR FRAMES</t>
  </si>
  <si>
    <t>WO #23530 -WATER LINE REPAIRS</t>
  </si>
  <si>
    <t>W/O #22991- TOOLS FOR NEW</t>
  </si>
  <si>
    <t>WO# 22671 - RUN ELECTRICAL</t>
  </si>
  <si>
    <t>MARCH BILLING</t>
  </si>
  <si>
    <t>HOWIES ATHLETIC TAPE</t>
  </si>
  <si>
    <t>ATHLETIC TAPE</t>
  </si>
  <si>
    <t>MUSIC FOR CHOIR CLASS</t>
  </si>
  <si>
    <t>LEDYARD NATIONAL BANK</t>
  </si>
  <si>
    <t>INK FOR PRINTER</t>
  </si>
  <si>
    <t>LIGHTWARE LABS</t>
  </si>
  <si>
    <t>OFFICE SUPPLIES:</t>
  </si>
  <si>
    <t>LIBRARY BOOKS-   A. BRYAN</t>
  </si>
  <si>
    <t>DETERGENT</t>
  </si>
  <si>
    <t>PRECISION DELTA CORPORATION</t>
  </si>
  <si>
    <t>AMMUNITION FOR QUALIFYING</t>
  </si>
  <si>
    <t>COFFEE FOR STAFF APRIL 2021</t>
  </si>
  <si>
    <t>RICHARDSON ATHLETICS. LLC</t>
  </si>
  <si>
    <t>ATHLETIC SAFETY SCREENS FOR</t>
  </si>
  <si>
    <t>MARCH - PRODUCE</t>
  </si>
  <si>
    <t>SKYWARD SANDBOX INSTALL</t>
  </si>
  <si>
    <t>SKYWARD TRAINING DATABASE</t>
  </si>
  <si>
    <t>BOTTLED WATER SERVICE - PLC -</t>
  </si>
  <si>
    <t>ADMIN WATER SERVICE -</t>
  </si>
  <si>
    <t>SUMMIT K12 HOLDINGS, , INC.</t>
  </si>
  <si>
    <t>INSTRUCTIONAL SCIENCE</t>
  </si>
  <si>
    <t>MARCH - NON FOOD ITEMS</t>
  </si>
  <si>
    <t>MARCH - WAREHOUSE ITEMS</t>
  </si>
  <si>
    <t>MARCH - FOOD ITEMS</t>
  </si>
  <si>
    <t>TEPSA MEMBERSHIP  EMILY ESTES</t>
  </si>
  <si>
    <t>LRF PLANNING MEETING  DINNER</t>
  </si>
  <si>
    <t>LR FACILITIES PLANNING DINNER</t>
  </si>
  <si>
    <t>TIFFANY MARIE GUNN</t>
  </si>
  <si>
    <t>TYPING SERVICES</t>
  </si>
  <si>
    <t>W/O #23240- HEATER REPAIR IN</t>
  </si>
  <si>
    <t>WIRELESS SERVICE FEES - APRIL</t>
  </si>
  <si>
    <t>WENGER CORPORATION</t>
  </si>
  <si>
    <t>BHS BAND RACK</t>
  </si>
  <si>
    <t>BHS CLINIC ORDERS</t>
  </si>
  <si>
    <t>BLUE HAZE SPRING CLINIC</t>
  </si>
  <si>
    <t>SUPPLIES FOR EDIBLE CAR</t>
  </si>
  <si>
    <t>STUDENT PLASTIC PROTRACTORS</t>
  </si>
  <si>
    <t>ART SUPPLIES TRANS #49657838</t>
  </si>
  <si>
    <t>FLORAL DESIGN FUNDRAISER</t>
  </si>
  <si>
    <t>T-SHIRTS FOR NEW STUDENTS</t>
  </si>
  <si>
    <t>BREAKFAST FOR AREA TRACK MEET</t>
  </si>
  <si>
    <t>BHS BAND CLINICIAN</t>
  </si>
  <si>
    <t>PREGAME MEALS FOR SB APRIL</t>
  </si>
  <si>
    <t>PREGAME MEALS FOR BMS GSOC</t>
  </si>
  <si>
    <t>MEAL FOR STUDENTS TRACK MEET</t>
  </si>
  <si>
    <t>PREGAME MEALS FOR BMS BSOC</t>
  </si>
  <si>
    <t>JONES SCHOOL SUPPLY CO., INC.</t>
  </si>
  <si>
    <t>RIBBONS FOR FIELD DAY CUST</t>
  </si>
  <si>
    <t>LABELS CUST #9099</t>
  </si>
  <si>
    <t>BEARMART PRIZES-- STUDENT</t>
  </si>
  <si>
    <t>PIZZA: STAFF</t>
  </si>
  <si>
    <t>SR. CELEBRATION 2021</t>
  </si>
  <si>
    <t>ITEMS FOR SCHOOL STORE 4117</t>
  </si>
  <si>
    <t>CHEER TRYOUTS SUPPLIES 4117</t>
  </si>
  <si>
    <t>EASTER EGG HUNT ACCT 4112</t>
  </si>
  <si>
    <t>BIC STUDENT INCENTIVES ACCT</t>
  </si>
  <si>
    <t>TENTS FOR TRACK MEET</t>
  </si>
  <si>
    <t>STAAR SNACKS 4108</t>
  </si>
  <si>
    <t>ITEMS FOR SCHOOL STORE 4102</t>
  </si>
  <si>
    <t>ACCELERATE LEARNING INC</t>
  </si>
  <si>
    <t>SUMMER SCHOOL- STEM SCOPES</t>
  </si>
  <si>
    <t>ACT</t>
  </si>
  <si>
    <t>ACT SCHOOL DAY</t>
  </si>
  <si>
    <t>STUDENT OF THE MONTH SIGNS</t>
  </si>
  <si>
    <t>ACCT #952222966 DISTRICT WIDE</t>
  </si>
  <si>
    <t>AG IREPAIR</t>
  </si>
  <si>
    <t>REPAIR IPAD PRO'S</t>
  </si>
  <si>
    <t>ALICIA MARIE AYALA</t>
  </si>
  <si>
    <t>BHS HONEYCOMB TRY OUT JUDGE</t>
  </si>
  <si>
    <t>MAC LAPTOPS FOR STAFF</t>
  </si>
  <si>
    <t>BHS NOC SERVICE 04.09.2021 -</t>
  </si>
  <si>
    <t>GAFF CLOTH TAPE</t>
  </si>
  <si>
    <t>APRIL BACKGROUND CHECKS</t>
  </si>
  <si>
    <t>BRINKS - FEBRUARY</t>
  </si>
  <si>
    <t>BRINKS - MARCH</t>
  </si>
  <si>
    <t>TO COVER REMAINING BALANCE</t>
  </si>
  <si>
    <t>CAPITAL ONE TRADE CREDIT</t>
  </si>
  <si>
    <t>AP BIOLOGY SUPPLIES</t>
  </si>
  <si>
    <t>PRINTERS FOR EACH GRADE LEVEL</t>
  </si>
  <si>
    <t>HEADPHONES</t>
  </si>
  <si>
    <t>WEB CAMERAS FOR TECH</t>
  </si>
  <si>
    <t>CHELSEA ANNE CASNER</t>
  </si>
  <si>
    <t>BHS HONEYCOMB TRY OUTS</t>
  </si>
  <si>
    <t>BMS BAND UIL RECORDING</t>
  </si>
  <si>
    <t>CUST CODE: PCG9000 FOR LONG</t>
  </si>
  <si>
    <t>HANDS FREE DRINKER</t>
  </si>
  <si>
    <t>DRINKERS FOR ATHLETICS</t>
  </si>
  <si>
    <t>FROG STREET PRESS</t>
  </si>
  <si>
    <t>SUPPLEMENTAL READING BOOKS</t>
  </si>
  <si>
    <t>SHIPPING CHARGES</t>
  </si>
  <si>
    <t>KITCHEN ITEMS: REPLACEMENT</t>
  </si>
  <si>
    <t>CLASSROOM SUPPLIES FOR PK -</t>
  </si>
  <si>
    <t>SCHOOL/ OFFICE SUPPLIES</t>
  </si>
  <si>
    <t>ACCESS POINTS FOR BMS</t>
  </si>
  <si>
    <t>MILK - MARCH 2021</t>
  </si>
  <si>
    <t>TABS</t>
  </si>
  <si>
    <t>ONLINE SCORING SUBSCRIPTION</t>
  </si>
  <si>
    <t>TESTING MATERIALS G/T</t>
  </si>
  <si>
    <t>SHANNON WILSON</t>
  </si>
  <si>
    <t>BHS HONEYCOMB TRYOUT JUDGE</t>
  </si>
  <si>
    <t>VIDEO CAMERA INSTALLATION</t>
  </si>
  <si>
    <t>DRINKING WATER FOR CAMPUS-</t>
  </si>
  <si>
    <t>LEGAL NOTICE CATALOG BID</t>
  </si>
  <si>
    <t>LEGAL NOTICE FOR RFQ --</t>
  </si>
  <si>
    <t>ESSER CLASS</t>
  </si>
  <si>
    <t>W/O #23841- SPEAKER REPAIR IN</t>
  </si>
  <si>
    <t>BIOLOGY DEPARTMENT SUPPLIES</t>
  </si>
  <si>
    <t>FORTIMAIL EMAIL FILTER</t>
  </si>
  <si>
    <t>WSISD-BLUE HAZE AFTER SCHOOL</t>
  </si>
  <si>
    <t>WEST CLINIC SUPPLIES</t>
  </si>
  <si>
    <t>LIBERTY GLOVES</t>
  </si>
  <si>
    <t>2ND GRADE SCIENCE MATERIALS</t>
  </si>
  <si>
    <t>SUPPLIES FOR TEACHER</t>
  </si>
  <si>
    <t>3RD GRADE SCIENCE SUPPLIES</t>
  </si>
  <si>
    <t>ENGINEERING &amp; UAS SUPPLIES</t>
  </si>
  <si>
    <t>FIRST GRADE SCIENCE SUPPLIES</t>
  </si>
  <si>
    <t>KINDERGARTEN SCIENCE SUPPLIES</t>
  </si>
  <si>
    <t>POWER STRIP TECH CONF ROOM</t>
  </si>
  <si>
    <t>COUNSELING OFFICE SUPPLIES</t>
  </si>
  <si>
    <t>SUPPLIES FOR SPED CLASSES</t>
  </si>
  <si>
    <t>4TH GRADE SCIENCE MATERIAL</t>
  </si>
  <si>
    <t>SCIENCE DEPARTMENT SUPPLIES</t>
  </si>
  <si>
    <t>SSD FOR MACBOOK PRO</t>
  </si>
  <si>
    <t>EXTENSION CORD, IPAD PEN</t>
  </si>
  <si>
    <t>MOUSE FOR COMPUTER</t>
  </si>
  <si>
    <t>SCREEN PROTECTORS</t>
  </si>
  <si>
    <t>CLASSROOM SUPPLIES 2ND -</t>
  </si>
  <si>
    <t>CATERPILLARS FOR 2ND AND 3RD</t>
  </si>
  <si>
    <t>BUTTERFLY KIT FOR PK -</t>
  </si>
  <si>
    <t>COFFEE FOR PLC BUILDING -</t>
  </si>
  <si>
    <t>CANDY FOR STUDENT INCENTIVE</t>
  </si>
  <si>
    <t>CLASSROOM SUPPLY FOR DAEP</t>
  </si>
  <si>
    <t>PRINTER INK</t>
  </si>
  <si>
    <t>KIT FOR AED TRAINERS</t>
  </si>
  <si>
    <t>FOLDERS AND BINDERS FOR</t>
  </si>
  <si>
    <t>LAMINATING PAPER</t>
  </si>
  <si>
    <t>CHARCUTERIE BOXES</t>
  </si>
  <si>
    <t>1ST GRADE END OF YEAR PARTY</t>
  </si>
  <si>
    <t>CLASSROOM SUPPLIES - PK -</t>
  </si>
  <si>
    <t>BHS BAND CLASSROOM SUPPLIES</t>
  </si>
  <si>
    <t>CHAIRS FOR CLASSROOM</t>
  </si>
  <si>
    <t>HANDSANITIZER FOR CLASSROOMS</t>
  </si>
  <si>
    <t>FOOTREST</t>
  </si>
  <si>
    <t>EDIBLE CAR COMPETITION DAY</t>
  </si>
  <si>
    <t>CHAIRS FOR LIBRARY</t>
  </si>
  <si>
    <t>KINDERGARTEN END OF YEAR</t>
  </si>
  <si>
    <t>MASKS</t>
  </si>
  <si>
    <t>WEST ELEM BOOK STUDY</t>
  </si>
  <si>
    <t>TISSUES</t>
  </si>
  <si>
    <t>CLASSROOM CHAIR FOR PK</t>
  </si>
  <si>
    <t>SCIENCE SUPPLIES FOR SPED</t>
  </si>
  <si>
    <t>2ND GRADE END OF YEAR PARTY</t>
  </si>
  <si>
    <t>SUPPLIES FOR AT ROOM</t>
  </si>
  <si>
    <t>3RD GRADE END OF YEAR PARTY</t>
  </si>
  <si>
    <t>ESL SUMMER SCHOOL SUPPLIES -</t>
  </si>
  <si>
    <t>BUTTERFLY KITS FOR 2ND GRADE</t>
  </si>
  <si>
    <t>ROLLING CARTS FOR DEVICES</t>
  </si>
  <si>
    <t>CAMPUS SUPPLY FOR STUDENTS</t>
  </si>
  <si>
    <t>INK FOR CULINARY PRINTER</t>
  </si>
  <si>
    <t>DRY ERASE MARKERS</t>
  </si>
  <si>
    <t>MUGS FOR TEACHER APPRECIATION</t>
  </si>
  <si>
    <t>GT SUPPLIES</t>
  </si>
  <si>
    <t>SUPPLIES FOR 3RD GRADE</t>
  </si>
  <si>
    <t>CLASSROOM SUPPLIES KG -</t>
  </si>
  <si>
    <t>SCHOOL AND OFFICE SUPPLIES</t>
  </si>
  <si>
    <t>OFFICE/SCHOOL SUPPLIES</t>
  </si>
  <si>
    <t>SUPPLIES FOR ISS ROOM</t>
  </si>
  <si>
    <t>COMPUTER CLASSROOM SUPPLIES</t>
  </si>
  <si>
    <t>ROBOT CODING KIT</t>
  </si>
  <si>
    <t>MOUSE AND KEYBOARD</t>
  </si>
  <si>
    <t>ESL BOOKS</t>
  </si>
  <si>
    <t>BLANKETS FOR PK CLASS</t>
  </si>
  <si>
    <t>MICROWAVE FOR CAMPUS</t>
  </si>
  <si>
    <t>REPLACE BROKEN OFFICE CHAIR</t>
  </si>
  <si>
    <t>GUIDED READING SPIRAL:</t>
  </si>
  <si>
    <t>PRONG PAPER FASTENERS</t>
  </si>
  <si>
    <t>BHS GROCERY TRIP: FOOD ITEMS</t>
  </si>
  <si>
    <t>CLASS EASTER PARTY SNACKS AND</t>
  </si>
  <si>
    <t>BMS NURSE OFFICE SNACKS</t>
  </si>
  <si>
    <t>SUPPLIES FOR COOKING</t>
  </si>
  <si>
    <t>CREDIT ON APRIL STATEMENT-</t>
  </si>
  <si>
    <t>1ST GRADE STEAM PROJECT</t>
  </si>
  <si>
    <t>STORAGE BINS FOR COUNSELOR</t>
  </si>
  <si>
    <t>SUPPLIES FOR MAKERSPACE</t>
  </si>
  <si>
    <t>GYM SUPPLIES</t>
  </si>
  <si>
    <t>INSTRUCTIONAL SUPPLIES---4TH</t>
  </si>
  <si>
    <t>INSTRUCTIONAL SUPPLIES---3RD</t>
  </si>
  <si>
    <t>TEACHER/SUPPORT OF THE MONTH</t>
  </si>
  <si>
    <t>ORANGE JUICE AND PLATES,</t>
  </si>
  <si>
    <t>RSM 2012, LLC</t>
  </si>
  <si>
    <t>JUNE RENT FOR VIRTUAL ACADEMY</t>
  </si>
  <si>
    <t>SECURITY DEPOSIT VIRTUAL</t>
  </si>
  <si>
    <t>BASKETBALL JERSEY ORDER</t>
  </si>
  <si>
    <t>REPLACEMENT PROJECTOR</t>
  </si>
  <si>
    <t>SANDWICHES FOR CONCESSIONS</t>
  </si>
  <si>
    <t>PIZZA FOR CONCESSIONS</t>
  </si>
  <si>
    <t>BMS SHEET MUSIC ACCT 251883</t>
  </si>
  <si>
    <t>KONA ICE NORTHWEST DFW</t>
  </si>
  <si>
    <t>FUN RUN REWARD</t>
  </si>
  <si>
    <t>SENIOR NIGHT FLOWERS</t>
  </si>
  <si>
    <t>BHS WINTER GUARD JACKETS CUST</t>
  </si>
  <si>
    <t>PIZZA HUT</t>
  </si>
  <si>
    <t>BMS THEATRE MOVIE MEAL</t>
  </si>
  <si>
    <t>BEARMART SUPPLIES, STAAR</t>
  </si>
  <si>
    <t>CONCESSION SUPPLIES FOR 7 ON</t>
  </si>
  <si>
    <t>BEARMART PRIZES  #4418</t>
  </si>
  <si>
    <t>SUPPLIES FOR CONCESSIONS ACCT</t>
  </si>
  <si>
    <t>SUPPLIES FOR CONCESSIONS ACT</t>
  </si>
  <si>
    <t>MEET SUPPLIES FOR HOSPITALITY</t>
  </si>
  <si>
    <t>BOTTLE WATER   MAY</t>
  </si>
  <si>
    <t>SPARKLETTS WATER-- ADDITIONAL</t>
  </si>
  <si>
    <t>SPRING CREEK CATERING COMPANY LTD</t>
  </si>
  <si>
    <t>LUNCHEON-- FEBRUARY 15, 2021</t>
  </si>
  <si>
    <t>HP INK CARTRIDGES  CUST</t>
  </si>
  <si>
    <t>REGISTRATION FEE TO TABC</t>
  </si>
  <si>
    <t>REPLENISHING SNACK SHACK AND</t>
  </si>
  <si>
    <t>TEACHER LUNCHEON ON 3/23/21</t>
  </si>
  <si>
    <t>STAAR TESTING SNACK  4/6/21</t>
  </si>
  <si>
    <t>STAAR STAFF SNACKS ACCT 7379</t>
  </si>
  <si>
    <t>INCENTIVE FOR EOC PREP ACCT</t>
  </si>
  <si>
    <t>BHS BAND UIL SNACKS ACCT 7379</t>
  </si>
  <si>
    <t>BOTTLES WATER FOR OFFICE</t>
  </si>
  <si>
    <t>CAMERAS FOR SCHOOL</t>
  </si>
  <si>
    <t>REPLACEMENT CAMERA</t>
  </si>
  <si>
    <t>WATER SERVICES FOR 03.11.2021</t>
  </si>
  <si>
    <t>WATER SERVICES FOR 03.09.2021</t>
  </si>
  <si>
    <t>WATER SERVICES FOR 03.15.2021</t>
  </si>
  <si>
    <t>WATER SERVICE FOR 03.08.2021</t>
  </si>
  <si>
    <t>PORTABLE DRY ERASE PARTITION</t>
  </si>
  <si>
    <t>BHS CHOIR SHEET MUSIC/CDS</t>
  </si>
  <si>
    <t>JAZMINE HAMPTON</t>
  </si>
  <si>
    <t>BHS DRILL TEAM CHOREOGRAPHER</t>
  </si>
  <si>
    <t>BHS CHOIR VOICE LESSONS</t>
  </si>
  <si>
    <t>LBJ ROOFING</t>
  </si>
  <si>
    <t>W/O #23530- PLUMBING REPAIRS</t>
  </si>
  <si>
    <t>PROTOCOLS</t>
  </si>
  <si>
    <t>SECRETARY LUNCHEON FOR THURS</t>
  </si>
  <si>
    <t>W/O #23892- PURCHASE PPE</t>
  </si>
  <si>
    <t>PASTRIES, YOGURT, AND FRUIT</t>
  </si>
  <si>
    <t>GOLDFISH CRACKERS AND SNACKS</t>
  </si>
  <si>
    <t>STAAR TEST STUDENT</t>
  </si>
  <si>
    <t>COFFEE CREAMER SUGAR TECH</t>
  </si>
  <si>
    <t>BOTTLED WATER FOR</t>
  </si>
  <si>
    <t>3RD AND 4TH GRADE BEAR STAAR</t>
  </si>
  <si>
    <t>M&amp;M'S FOR MATH GRAPHING</t>
  </si>
  <si>
    <t>SPAETH MACHINE SHOP, INC.</t>
  </si>
  <si>
    <t>SCHOOL BOARD MEETING</t>
  </si>
  <si>
    <t>W/O #23894- PURCHASE FILTERS</t>
  </si>
  <si>
    <t>USCUTTER, INC.</t>
  </si>
  <si>
    <t>CTE GRAPHIC DESIGN SUPPLIES</t>
  </si>
  <si>
    <t>WIRELESS SERVICE FEES - MARCH</t>
  </si>
  <si>
    <t>VLK ARCHITECTS INC</t>
  </si>
  <si>
    <t>LONG RANGE PLANNING</t>
  </si>
  <si>
    <t>GLEN LOWRY</t>
  </si>
  <si>
    <t>MEAL EXPENSES FOR STATE TRACK</t>
  </si>
  <si>
    <t>NOT JUST SOCCER</t>
  </si>
  <si>
    <t>SOCCER BALLS FOR SENIOR NIGHT</t>
  </si>
  <si>
    <t>CHICKEN EXPRESS 7 ON 7</t>
  </si>
  <si>
    <t>CHICKFILA 7 ON 7 CONCESSIONS</t>
  </si>
  <si>
    <t>4IMPRINT USA</t>
  </si>
  <si>
    <t>36 CONFERENCE PADHOLDER-</t>
  </si>
  <si>
    <t>LEADERSHIP TEAM MEETING</t>
  </si>
  <si>
    <t>PARTONS PIZZA LUNCHEON 3/5/21</t>
  </si>
  <si>
    <t>AUTO TOLL CHARGES</t>
  </si>
  <si>
    <t>TOLL CHARGES #641 - 131-7655</t>
  </si>
  <si>
    <t>VEHICLE REGISTRATIONS, TITLE</t>
  </si>
  <si>
    <t>WORK LUNCH WITH SCHOOL BOARD-</t>
  </si>
  <si>
    <t>COFFEE TRAVELER- FRF MEETING</t>
  </si>
  <si>
    <t>COOPER'S BBQ</t>
  </si>
  <si>
    <t>VIRTUAL ACADEMY PLANNING</t>
  </si>
  <si>
    <t>EL RANCHITO</t>
  </si>
  <si>
    <t>POSTGAME MEALS TO DOMINOS FOR</t>
  </si>
  <si>
    <t>BROKEN BOW VACATION CABINS</t>
  </si>
  <si>
    <t>TEACHER SUMMER RETREAT:</t>
  </si>
  <si>
    <t>TICKET SPICKET</t>
  </si>
  <si>
    <t>TICKET FEES</t>
  </si>
  <si>
    <t>NSCA</t>
  </si>
  <si>
    <t>OLD SOUTH POWERSPORTS</t>
  </si>
  <si>
    <t>BAGGED ICE</t>
  </si>
  <si>
    <t>ALBERTSON'S GROCERY</t>
  </si>
  <si>
    <t>SNACKS PACKS FOR CONCESSION</t>
  </si>
  <si>
    <t>FEEXICO, JAMES</t>
  </si>
  <si>
    <t>FASCIAL ABRASION TOOLS</t>
  </si>
  <si>
    <t>CONFERENCE FOR S. MOTHERAL,</t>
  </si>
  <si>
    <t>SMITH, JENIFER</t>
  </si>
  <si>
    <t>JANITORIAL SERVICES FOR THE</t>
  </si>
  <si>
    <t>STUDENT MEALS WRESTLING</t>
  </si>
  <si>
    <t>W/O #23658- LICENSE RENEWAL</t>
  </si>
  <si>
    <t>ASSISTANT PRINCIPAL LUNCHEON</t>
  </si>
  <si>
    <t>RETIREMENT BOOK</t>
  </si>
  <si>
    <t>BANDY, JACQUELINE</t>
  </si>
  <si>
    <t>REIMBURSEMENT FOR PARKING</t>
  </si>
  <si>
    <t>BLEVINS, KAYCEE</t>
  </si>
  <si>
    <t>K-4 CLASSROOM MATH TEACHER</t>
  </si>
  <si>
    <t>SMITH, COLBEY</t>
  </si>
  <si>
    <t>HARBUCK, COURTNEY</t>
  </si>
  <si>
    <t>REIMBURSEMENT FOR CICI'S</t>
  </si>
  <si>
    <t>WRESTLING REGIONAL IN EL PASO</t>
  </si>
  <si>
    <t>POSTGAME MEALS TO DAIRY QUEEN</t>
  </si>
  <si>
    <t>MEAL REIMBURSEMENT PLAYOFFS</t>
  </si>
  <si>
    <t>EPIC SPORTS</t>
  </si>
  <si>
    <t>FIELD DAY</t>
  </si>
  <si>
    <t>NORTHERN TOOL &amp; EQUIPMENT COMPANY, INC.</t>
  </si>
  <si>
    <t>Football Playbook software</t>
  </si>
  <si>
    <t>water service for April 2021</t>
  </si>
  <si>
    <t>Toner for HP 414</t>
  </si>
  <si>
    <t>Supplies for Tennis</t>
  </si>
  <si>
    <t>Drug Testing May</t>
  </si>
  <si>
    <t>IPAD'S</t>
  </si>
  <si>
    <t>WAN Service for the month of</t>
  </si>
  <si>
    <t>W/O #22313- REPAIR JOHN DEERE</t>
  </si>
  <si>
    <t>Theater Tech Production</t>
  </si>
  <si>
    <t>BARRERA, DANIEL</t>
  </si>
  <si>
    <t>Security IP Video Master</t>
  </si>
  <si>
    <t>BENCHMARK EDUCATION COMPANY</t>
  </si>
  <si>
    <t>Parent/Family Engagement</t>
  </si>
  <si>
    <t>Athletics workout tights</t>
  </si>
  <si>
    <t>Norwood Trailer Support Jack</t>
  </si>
  <si>
    <t>W/O #23959- REPURPOSE STADIUM</t>
  </si>
  <si>
    <t>W/O #23654- TO REPAIR GROUNDS</t>
  </si>
  <si>
    <t>Printer for Marc Malloy</t>
  </si>
  <si>
    <t>DONUTS</t>
  </si>
  <si>
    <t>ESTRELLITA</t>
  </si>
  <si>
    <t>leveled readers for EL</t>
  </si>
  <si>
    <t>FCCLA Nationals Registration</t>
  </si>
  <si>
    <t>Science Department Supplies</t>
  </si>
  <si>
    <t>W/O #23951- LICENSE RENEWAL</t>
  </si>
  <si>
    <t>W/O #23957- P.M. ON  A/C</t>
  </si>
  <si>
    <t>Supplies for PLC room</t>
  </si>
  <si>
    <t>SUPPLIES: PENS, PENCILS,</t>
  </si>
  <si>
    <t>INVOICE# 2021MFCS00848</t>
  </si>
  <si>
    <t>INSTRUMENTALIST AWARDS LLC</t>
  </si>
  <si>
    <t>BHS Band banquet supplies</t>
  </si>
  <si>
    <t>Band marching sheet music</t>
  </si>
  <si>
    <t>Post-game meals softball</t>
  </si>
  <si>
    <t>JOHN FREDERIC FISHER</t>
  </si>
  <si>
    <t>BHS Band UIL accompanist</t>
  </si>
  <si>
    <t>JUNG EUN KIM</t>
  </si>
  <si>
    <t>BMS/FAA Dance Instructor</t>
  </si>
  <si>
    <t>MARCH - BREAD</t>
  </si>
  <si>
    <t>LEARNING ALLY, INC</t>
  </si>
  <si>
    <t>Required Proportionate Share</t>
  </si>
  <si>
    <t>Graduation Masks</t>
  </si>
  <si>
    <t>W/O #23530-REPAIR FAUCET</t>
  </si>
  <si>
    <t>Copy Paper  April</t>
  </si>
  <si>
    <t>CCMA Exam</t>
  </si>
  <si>
    <t>SEAL OF BILITERACY MEDALS</t>
  </si>
  <si>
    <t>TOY plaques</t>
  </si>
  <si>
    <t>Network Monitoring-PRTG June</t>
  </si>
  <si>
    <t>Purchase network equipment</t>
  </si>
  <si>
    <t>TEACHER CREATED MATERIALS</t>
  </si>
  <si>
    <t>W/O #24031- FAN REPAIR IN CTE</t>
  </si>
  <si>
    <t>FOR WASTE DISPOSAL SERVICES</t>
  </si>
  <si>
    <t>Restocking copy paper</t>
  </si>
  <si>
    <t>W/O #24006- RESTOCK FOR KEY</t>
  </si>
  <si>
    <t>Knee Brace</t>
  </si>
  <si>
    <t>AMBIANCE AN EVENT &amp; CATERING COMPANY LLC</t>
  </si>
  <si>
    <t>CISNEROS RESTAURANTS INC.</t>
  </si>
  <si>
    <t>Payment for Cheer Celebration</t>
  </si>
  <si>
    <t>Drinks for School Store</t>
  </si>
  <si>
    <t>ROLLING STORAGE CABINET</t>
  </si>
  <si>
    <t>DISCOUNT SCHOOL SUPPLY</t>
  </si>
  <si>
    <t>FORT WORTH COUNTRY MEMORIES</t>
  </si>
  <si>
    <t>BHS Theatre Banquet venue</t>
  </si>
  <si>
    <t>GERRY GRAVES</t>
  </si>
  <si>
    <t>Timing System for Ben Davis</t>
  </si>
  <si>
    <t>NURSE'S WEEK LUNCHEON ON MAY</t>
  </si>
  <si>
    <t>Lunch for 3 teachers on</t>
  </si>
  <si>
    <t>Pregame meals for SB and MS</t>
  </si>
  <si>
    <t>Pregame meals MS TRK and SOC</t>
  </si>
  <si>
    <t>KID SMART</t>
  </si>
  <si>
    <t>virtual PD program   June</t>
  </si>
  <si>
    <t>LET'S JUMP LLC</t>
  </si>
  <si>
    <t>Dunk Tank Field Day</t>
  </si>
  <si>
    <t>BHS WG Gear</t>
  </si>
  <si>
    <t>Replenish Petty Cash</t>
  </si>
  <si>
    <t>BMS Band meal</t>
  </si>
  <si>
    <t>PAYMENT FOR BOOK FAIR</t>
  </si>
  <si>
    <t>SKY PIRATES</t>
  </si>
  <si>
    <t>inflatables for Field Day</t>
  </si>
  <si>
    <t>STRAWBRIDGE STUDIOS, INC.</t>
  </si>
  <si>
    <t>YEARBOOK PAYMENT</t>
  </si>
  <si>
    <t>TIFF'S TREATS RBD, INC</t>
  </si>
  <si>
    <t>Renewal of Notary public</t>
  </si>
  <si>
    <t>BETSY ROSS FLAG GIRL INC</t>
  </si>
  <si>
    <t>W/O #23838- FLAG POLE REPAIR</t>
  </si>
  <si>
    <t>FOR BILLING PERIOD</t>
  </si>
  <si>
    <t>CAMT</t>
  </si>
  <si>
    <t>Meals for Playoffs - Track</t>
  </si>
  <si>
    <t>WATER SERVICE FOR 03.20.2021</t>
  </si>
  <si>
    <t>CROWN TROPHY HURST</t>
  </si>
  <si>
    <t>INTERNET CIRCUITS MAY 2021</t>
  </si>
  <si>
    <t>ENCORE DATA PRODUCTS</t>
  </si>
  <si>
    <t>BHS Honeycombs supply</t>
  </si>
  <si>
    <t>BHS Honeycomb PA System</t>
  </si>
  <si>
    <t>FILTER SYSTEMS</t>
  </si>
  <si>
    <t>Boys Track Buses for BMS</t>
  </si>
  <si>
    <t>BMS Choir trip to BHS</t>
  </si>
  <si>
    <t>BMS Choir transportation</t>
  </si>
  <si>
    <t>Girls Track Buses for BMS</t>
  </si>
  <si>
    <t>Tennis Buses for BMS</t>
  </si>
  <si>
    <t>2 busses for LRF tour April</t>
  </si>
  <si>
    <t>GOMEZ FLOOR COVERING, INC</t>
  </si>
  <si>
    <t>GROOMS PEST CONTROL</t>
  </si>
  <si>
    <t>BHS Choir Clinician</t>
  </si>
  <si>
    <t>Child Nutrition appreciation</t>
  </si>
  <si>
    <t>Graduation 2021 Decoration</t>
  </si>
  <si>
    <t>W/O #23352- REPLACE BAD LAMPS</t>
  </si>
  <si>
    <t>W/O #23805- A/C REPAIR IN</t>
  </si>
  <si>
    <t>Building Supplies</t>
  </si>
  <si>
    <t>W/O #23924- REMOVE BAD SMELL</t>
  </si>
  <si>
    <t>Teacher/TA/Nurse Appreciation</t>
  </si>
  <si>
    <t>Pregame meals for SB playoffs</t>
  </si>
  <si>
    <t>Pregame meals SB playoffs</t>
  </si>
  <si>
    <t>Service Award Pins</t>
  </si>
  <si>
    <t>BHS Choir accompanist</t>
  </si>
  <si>
    <t>KEJI LU SANCHEZ</t>
  </si>
  <si>
    <t>WALKING CANES FOR VI STUDENT</t>
  </si>
  <si>
    <t>W/O #23381-REPAIR WATER MAIN</t>
  </si>
  <si>
    <t>W/O #23159- REPAIR HEATER IN</t>
  </si>
  <si>
    <t>NEW SIGNS FOR VIRTUAL ACADEMY</t>
  </si>
  <si>
    <t>Coffee for Staff May 2021</t>
  </si>
  <si>
    <t>SANTOS TACOS</t>
  </si>
  <si>
    <t>Shoulder Pads - Middle School</t>
  </si>
  <si>
    <t>Tech Water May 2021- ACCT</t>
  </si>
  <si>
    <t>TEACHER APPRECIATION</t>
  </si>
  <si>
    <t>TRAINING FOR HEIDI MONSEES-</t>
  </si>
  <si>
    <t>TASBO- Deep Dive into Esser</t>
  </si>
  <si>
    <t>Band Instrument repairs for</t>
  </si>
  <si>
    <t>THE STEPPING STONES GROUP LLC</t>
  </si>
  <si>
    <t>2020-2021 CONTRACTED SPEECH</t>
  </si>
  <si>
    <t>WIRELESS SERVICE FEES - MAY-</t>
  </si>
  <si>
    <t>AP Biology Supplies</t>
  </si>
  <si>
    <t>Biology Department Supplies</t>
  </si>
  <si>
    <t>Chairs for the PLC room</t>
  </si>
  <si>
    <t>Culinary Supplies</t>
  </si>
  <si>
    <t>Equipment for Training Room</t>
  </si>
  <si>
    <t>Classroom Supplies</t>
  </si>
  <si>
    <t>RealFlight Software</t>
  </si>
  <si>
    <t>Campus supply for students</t>
  </si>
  <si>
    <t>Graduation Cords</t>
  </si>
  <si>
    <t>Graduation Decoration</t>
  </si>
  <si>
    <t>JUNE PROFESSIONAL</t>
  </si>
  <si>
    <t>W/O #24019- PEST CONTROL IN</t>
  </si>
  <si>
    <t>Baby monitortrans #49948751</t>
  </si>
  <si>
    <t>Art Supplies trans #49980568</t>
  </si>
  <si>
    <t>Classroom supplies - trans</t>
  </si>
  <si>
    <t>3RD and 4TH grade STAAR</t>
  </si>
  <si>
    <t>books for 2nd grade book</t>
  </si>
  <si>
    <t>tie-dye trans #50058324</t>
  </si>
  <si>
    <t>Art Supplies trans # 50169960</t>
  </si>
  <si>
    <t>soccer balls--KICK AWARD</t>
  </si>
  <si>
    <t>Testing Pencils trans</t>
  </si>
  <si>
    <t>Virtual Learning Books trans</t>
  </si>
  <si>
    <t>Documentation Handbook</t>
  </si>
  <si>
    <t>Supplies for Summer Pride</t>
  </si>
  <si>
    <t>Testing Pencils TRANS</t>
  </si>
  <si>
    <t>Classroom supplies trans #</t>
  </si>
  <si>
    <t>Student Lunch Badge Lanyards</t>
  </si>
  <si>
    <t>Teacher gifts trans# 49814723</t>
  </si>
  <si>
    <t>TEACHER APPRECIATION WEEK MAY</t>
  </si>
  <si>
    <t>Supplies for football trans</t>
  </si>
  <si>
    <t>Punished by Rewards--- trans</t>
  </si>
  <si>
    <t>Staff Sweatshirts Quote#106</t>
  </si>
  <si>
    <t>Sandwiches for 7 on 7</t>
  </si>
  <si>
    <t>Floral Design Project</t>
  </si>
  <si>
    <t>BHS Choir banquet meal</t>
  </si>
  <si>
    <t>BHS Choir Banquet extra meals</t>
  </si>
  <si>
    <t>BHS Band Lapel Pin cust</t>
  </si>
  <si>
    <t>LONESTAR RECORDING &amp; VIDEO PRODUCTINS INC</t>
  </si>
  <si>
    <t>BHS Band Videos</t>
  </si>
  <si>
    <t>1/2" binder for booklets</t>
  </si>
  <si>
    <t>BHS Band engraving cust #0258</t>
  </si>
  <si>
    <t>ENCOURAGEMENT/STAAR BRACELETS</t>
  </si>
  <si>
    <t>decals and stickers   BHE</t>
  </si>
  <si>
    <t>THE VISION BOARD, LLC.</t>
  </si>
  <si>
    <t>2021 Summer Online Conference</t>
  </si>
  <si>
    <t>XACTRAK</t>
  </si>
  <si>
    <t>ALLIANACE UMPIRES ASSOCIATION</t>
  </si>
  <si>
    <t>Scrimmage fees for baseball</t>
  </si>
  <si>
    <t>Purchase computer equipment</t>
  </si>
  <si>
    <t>BHS NOC Service 05.09.2021 -</t>
  </si>
  <si>
    <t>Background check May 2021</t>
  </si>
  <si>
    <t>Baseball Supplies</t>
  </si>
  <si>
    <t>W/O #24121- EMERGENCY A/C</t>
  </si>
  <si>
    <t>W/O #24218- A/C REPAIR IN</t>
  </si>
  <si>
    <t>Water Services for</t>
  </si>
  <si>
    <t>W/O #23381- BACKFILL WATER</t>
  </si>
  <si>
    <t>CONTINENTAL TOURING SOLUTIIONS</t>
  </si>
  <si>
    <t>FORT WORTH ISD</t>
  </si>
  <si>
    <t>BHS Choir sheet music/CDs</t>
  </si>
  <si>
    <t>BHS Band sheet music</t>
  </si>
  <si>
    <t>REPLACEMENT WATER DISPENSER</t>
  </si>
  <si>
    <t>BHS Choir banquet supplies</t>
  </si>
  <si>
    <t>HP Toner - New Printer</t>
  </si>
  <si>
    <t>MULITPURPOSE ARENA FT WORTH DBA TRAIL DRIVE</t>
  </si>
  <si>
    <t>N2Y</t>
  </si>
  <si>
    <t>Audiometer calibration in</t>
  </si>
  <si>
    <t>STAFF APPRECIATION - MAY 3,</t>
  </si>
  <si>
    <t>Classroom supplies 2nd</t>
  </si>
  <si>
    <t>RISE Lunch-In 4/30/2021 10</t>
  </si>
  <si>
    <t>REPLACEMENT PARTS FOR FAA</t>
  </si>
  <si>
    <t>To Replenish Petty Cash</t>
  </si>
  <si>
    <t>INSTALL VIRTUAL ACADEMY SIGNS</t>
  </si>
  <si>
    <t>APRIL 2021 - PRODUCE</t>
  </si>
  <si>
    <t>Teacher Luncheon on 3/23/2021</t>
  </si>
  <si>
    <t>EMPLOYEE APPRECIATION LUNCH</t>
  </si>
  <si>
    <t>W/O #24038- FIRE ALARM REPAIR</t>
  </si>
  <si>
    <t>JUNE - SPARKLETTS ACCT</t>
  </si>
  <si>
    <t>April 2021 Sparkletts water</t>
  </si>
  <si>
    <t>LEGAL AD FOR FURNITURE</t>
  </si>
  <si>
    <t>LEGAL NOTICE FOR INSURANCE</t>
  </si>
  <si>
    <t>Print ink for printers - DAEP</t>
  </si>
  <si>
    <t>Workshop Registration Fee</t>
  </si>
  <si>
    <t>TASBO Training: ESSER I, II,</t>
  </si>
  <si>
    <t>Letterman Jackets for Spring</t>
  </si>
  <si>
    <t>Registration Fees for</t>
  </si>
  <si>
    <t>school board meeting</t>
  </si>
  <si>
    <t>LR Facilities Planning dinner</t>
  </si>
  <si>
    <t>BHS Choir UIL Entry fees</t>
  </si>
  <si>
    <t>30 cases of copier paper</t>
  </si>
  <si>
    <t>Balloons for 7th and 8th</t>
  </si>
  <si>
    <t>ARMSTRONG FORENSIC LABORATORY, INC.....</t>
  </si>
  <si>
    <t>Football fill in winter gear</t>
  </si>
  <si>
    <t>BHS Choir Piano Accompaniment</t>
  </si>
  <si>
    <t>cardstock; binder</t>
  </si>
  <si>
    <t>Replacement medal</t>
  </si>
  <si>
    <t>FCLC Snacks acct 7379</t>
  </si>
  <si>
    <t>Senior Breakfast and BBQ acct</t>
  </si>
  <si>
    <t>Snacks for Testing  7379</t>
  </si>
  <si>
    <t>Drinks and snacks for staff</t>
  </si>
  <si>
    <t>Motivation treats for</t>
  </si>
  <si>
    <t>Drinks, Chips, Candy ETC.</t>
  </si>
  <si>
    <t>Teacher Appreciation Week</t>
  </si>
  <si>
    <t>Testing Snacks acct 7379</t>
  </si>
  <si>
    <t>Decorations and snacks for</t>
  </si>
  <si>
    <t>Chips, candy ETC. Snack Shack</t>
  </si>
  <si>
    <t>BHS Choir shipping charges</t>
  </si>
  <si>
    <t>bottled water  May</t>
  </si>
  <si>
    <t>additional amount--to PO</t>
  </si>
  <si>
    <t>TAKEDOWN SPORTSWEAR</t>
  </si>
  <si>
    <t>Wrestling Singlets</t>
  </si>
  <si>
    <t>t-shirts for 6th grade</t>
  </si>
  <si>
    <t>Supplies for 7 on 7</t>
  </si>
  <si>
    <t>Concession Supplies 7 on 7</t>
  </si>
  <si>
    <t>Concession Restock Supplies</t>
  </si>
  <si>
    <t>Supplies for MS District meet</t>
  </si>
  <si>
    <t>Supplies for Football  acct</t>
  </si>
  <si>
    <t>Supplies for home track meets</t>
  </si>
  <si>
    <t>STAAR Breakfast food students</t>
  </si>
  <si>
    <t>Water Services for 04.13.2021</t>
  </si>
  <si>
    <t>Water Services for 04.08.2021</t>
  </si>
  <si>
    <t>WATER SERVICE FOR 04.08.2021</t>
  </si>
  <si>
    <t>Odysseyware Renewal</t>
  </si>
  <si>
    <t>ENILON</t>
  </si>
  <si>
    <t>MEDIA SET UP</t>
  </si>
  <si>
    <t>2020 Lost Book Order</t>
  </si>
  <si>
    <t>Books for the library</t>
  </si>
  <si>
    <t>PE supplies</t>
  </si>
  <si>
    <t>REPLACEMENT PART FOR WEST</t>
  </si>
  <si>
    <t>W/O #23935- INSTALL LIGHTS IN</t>
  </si>
  <si>
    <t>W/O #24147- REPAIR BOYS</t>
  </si>
  <si>
    <t>W/O #23569- REPLACE BROKEN</t>
  </si>
  <si>
    <t>BHS Band supplies</t>
  </si>
  <si>
    <t>Playoff Trophies</t>
  </si>
  <si>
    <t>APRIL 2021 - MILK</t>
  </si>
  <si>
    <t>May Crash Cart  ACCT #4418</t>
  </si>
  <si>
    <t>SAMS CAMPUS MEMBERSHIPS  ACCT</t>
  </si>
  <si>
    <t>Bhs Choir Tuxedos</t>
  </si>
  <si>
    <t>BHS Band printer toner</t>
  </si>
  <si>
    <t>Toner for Bitters Office</t>
  </si>
  <si>
    <t>WAREHOUSE</t>
  </si>
  <si>
    <t>Nurses week lunch on 5/6/21</t>
  </si>
  <si>
    <t>TOSHIBA FINANCIAL SERVICES</t>
  </si>
  <si>
    <t>COPIER LEASE SERVICES</t>
  </si>
  <si>
    <t>W/O #24235- REPAIR KITCHEN</t>
  </si>
  <si>
    <t>WSISD- BLUE HAZE AFTER SCHOOL</t>
  </si>
  <si>
    <t>Teacher Incentives- ACCT</t>
  </si>
  <si>
    <t>COKE FLOATS AND PRETZELS-</t>
  </si>
  <si>
    <t>EDIBLE REINFORCEMENT ACCT</t>
  </si>
  <si>
    <t>Replenish students face masks</t>
  </si>
  <si>
    <t>STAAR SNACKS ACCT #7379</t>
  </si>
  <si>
    <t>Supplies for cooking with 7th</t>
  </si>
  <si>
    <t>TACOS FOR TEACHERS  ACCT</t>
  </si>
  <si>
    <t>TEACHER TACOS  ACCT #7379</t>
  </si>
  <si>
    <t>Board kitchen supplies</t>
  </si>
  <si>
    <t>Cover Difference from PO</t>
  </si>
  <si>
    <t>SAMS CAMPUS MEMBERSHIPS ACCT</t>
  </si>
  <si>
    <t>Track membership for stats</t>
  </si>
  <si>
    <t>LINDAS PLACE</t>
  </si>
  <si>
    <t>Tender snack packs for 7 on 7</t>
  </si>
  <si>
    <t>LUNCH FOR LPAC COORDINATORS -</t>
  </si>
  <si>
    <t>ThunderTix Reserved Seating</t>
  </si>
  <si>
    <t>Fingerprint codes for 2021</t>
  </si>
  <si>
    <t>Business/Quarterly Data Lunch</t>
  </si>
  <si>
    <t>ZIPCASH 801727019 #531</t>
  </si>
  <si>
    <t>ZIPCASH 801772395 #532</t>
  </si>
  <si>
    <t>Easter breakfast tacos</t>
  </si>
  <si>
    <t>donuts and Pigs in a blanket</t>
  </si>
  <si>
    <t>GINGER BROWN'S OLD TIME RESTAURANT &amp; BAKERY</t>
  </si>
  <si>
    <t>District Planning Breakfast</t>
  </si>
  <si>
    <t>Postgame meals to chickfila</t>
  </si>
  <si>
    <t>WELLNESS BRANDS INC</t>
  </si>
  <si>
    <t>SIGNUPGENIUS</t>
  </si>
  <si>
    <t>Sign Up Genius</t>
  </si>
  <si>
    <t>FACEBOOK</t>
  </si>
  <si>
    <t>Facebook Ads for Virtual</t>
  </si>
  <si>
    <t>OFFICE INVENTORY SYSTEMS</t>
  </si>
  <si>
    <t>Office inventory systems</t>
  </si>
  <si>
    <t>Janitorial Services for April</t>
  </si>
  <si>
    <t>CROW, HEATHER</t>
  </si>
  <si>
    <t>MCBRIDE, MADISON</t>
  </si>
  <si>
    <t>BREAKFAST BUSINESS MTG</t>
  </si>
  <si>
    <t>Postgame meals to Dairy Queen</t>
  </si>
  <si>
    <t>PRIDE COMMUNITY ACCESS TRIP</t>
  </si>
  <si>
    <t>Reimbursement for food for</t>
  </si>
  <si>
    <t>SEETON, JEFFREY</t>
  </si>
  <si>
    <t>Reimbursement for Flowers</t>
  </si>
  <si>
    <t>Banquet Dinner for Tennis</t>
  </si>
  <si>
    <t>Meals for Josh Berka May 7 -</t>
  </si>
  <si>
    <t>KROMER, TIMOTHY</t>
  </si>
  <si>
    <t>SEALS, GABRIELLE</t>
  </si>
  <si>
    <t>Prom Tuxedo Rental</t>
  </si>
  <si>
    <t>BAKER, STEPHEN</t>
  </si>
  <si>
    <t>Difference for PO 0012100381</t>
  </si>
  <si>
    <t>SPEER, ALLISON</t>
  </si>
  <si>
    <t>FOR CUSTODIAL SERVICES</t>
  </si>
  <si>
    <t>REIMB FOR TRAVEL EXPENSES</t>
  </si>
  <si>
    <t>YEAR TO DATE TOTAL</t>
  </si>
  <si>
    <t>HOTEL FOR CONFERENCE</t>
  </si>
  <si>
    <t>ALLDATA, LLC.</t>
  </si>
  <si>
    <t xml:space="preserve">MOBILE SPORTS MED UNIT </t>
  </si>
  <si>
    <t>BALLS FOR SPRING - ATHLETICS</t>
  </si>
  <si>
    <t>SUMMER PRIDE</t>
  </si>
  <si>
    <t>AED SUPPLIES</t>
  </si>
  <si>
    <t>DETECTION CANINE SERVICES</t>
  </si>
  <si>
    <t>SERVICE AWARD PINS 20-21</t>
  </si>
  <si>
    <t>APRIL 2021 - BREAD</t>
  </si>
  <si>
    <t xml:space="preserve">TOILET REPAIR </t>
  </si>
  <si>
    <t>NEW SIGNS</t>
  </si>
  <si>
    <t>COFFEE FOR STAFF JUNE 2021</t>
  </si>
  <si>
    <t>PARTS &amp; LABOR -SIGNS</t>
  </si>
  <si>
    <t xml:space="preserve">REPLACE SIGNS </t>
  </si>
  <si>
    <t>REPAIR/ REPLACE SIGNS</t>
  </si>
  <si>
    <t>NETWORK EQUIPMENT</t>
  </si>
  <si>
    <t>SIEMENS INDUSTRY, INC.</t>
  </si>
  <si>
    <t>SECURTITY VIDEO SOFTWARE</t>
  </si>
  <si>
    <t xml:space="preserve">CONTRACT SERVICES </t>
  </si>
  <si>
    <t>SPECIAL BOARD MEETING</t>
  </si>
  <si>
    <t>REPLACEMENT SEATS</t>
  </si>
  <si>
    <t>MATH CLASSES</t>
  </si>
  <si>
    <t>TEACHER OF THE YEAR</t>
  </si>
  <si>
    <t>DRUG SCREEN ON EVIDENCE</t>
  </si>
  <si>
    <t>BECKY WISECUP</t>
  </si>
  <si>
    <t>PARENT REFUND</t>
  </si>
  <si>
    <t>BRADLEY WAYNE WHITE</t>
  </si>
  <si>
    <t>BHS CHOIR CLINICAIN</t>
  </si>
  <si>
    <t>TEACHER/SUPPORT STAFF MONTH</t>
  </si>
  <si>
    <t>VINYL GLOVES</t>
  </si>
  <si>
    <t xml:space="preserve">NEW LIBRARY BOOKS  </t>
  </si>
  <si>
    <t>PREGAME MEALS MS SOC</t>
  </si>
  <si>
    <t>MEALS FOR PHYSICALS</t>
  </si>
  <si>
    <t>JUDY GOSS</t>
  </si>
  <si>
    <t>SNOWCONES FOR STUDENTS</t>
  </si>
  <si>
    <t xml:space="preserve">RETIREMENT FLOWERS </t>
  </si>
  <si>
    <t>RETIREMENT AWARD</t>
  </si>
  <si>
    <t xml:space="preserve">YARD SIGNS </t>
  </si>
  <si>
    <t>STAFF DEVELOPMENT</t>
  </si>
  <si>
    <t xml:space="preserve">BREAKFAST FOR STAFF </t>
  </si>
  <si>
    <t>TAYLOR PUBLISHING</t>
  </si>
  <si>
    <t>YEARBOOKS</t>
  </si>
  <si>
    <t>BHS HONEYCOMB TEE</t>
  </si>
  <si>
    <t>ANDREA'S TROPHY SHOPPE</t>
  </si>
  <si>
    <t xml:space="preserve">TEAM AWARD PLAQUES </t>
  </si>
  <si>
    <t>ANGELICA DONIAS</t>
  </si>
  <si>
    <t xml:space="preserve">REFUND </t>
  </si>
  <si>
    <t>DRUG SCREEN</t>
  </si>
  <si>
    <t>CARLIE SIMON</t>
  </si>
  <si>
    <t>SHIPPING COST</t>
  </si>
  <si>
    <t>COSMETOLOGY SALON EQUIPMENT</t>
  </si>
  <si>
    <t>SIGN CHAMP INC.</t>
  </si>
  <si>
    <t xml:space="preserve">CHEER CAMP </t>
  </si>
  <si>
    <t>ALISON BELDEN</t>
  </si>
  <si>
    <t>AMANDA SANCHEZ</t>
  </si>
  <si>
    <t>BEN DAVIS</t>
  </si>
  <si>
    <t>ARMORED CAR SERVICE</t>
  </si>
  <si>
    <t>MICROSOFT LICENSING AGREEMENT</t>
  </si>
  <si>
    <t>FRANK MOLINAR</t>
  </si>
  <si>
    <t>TRANSPORTATION SERVICES</t>
  </si>
  <si>
    <t>K-LOG INC</t>
  </si>
  <si>
    <t xml:space="preserve"> SUPPLIES</t>
  </si>
  <si>
    <t>KIM ALEXANDER</t>
  </si>
  <si>
    <t>PETTY CASH - EOY</t>
  </si>
  <si>
    <t>MELISSA BROWN</t>
  </si>
  <si>
    <t xml:space="preserve">INSPECTION </t>
  </si>
  <si>
    <t>RAYMOND PATTERSON</t>
  </si>
  <si>
    <t>TEACHER LUNCHEON</t>
  </si>
  <si>
    <t>SPRING CREEK BARBEQUE</t>
  </si>
  <si>
    <t xml:space="preserve">LICENSING </t>
  </si>
  <si>
    <t>TEXAS TACTICAL TRAINING GROUP</t>
  </si>
  <si>
    <t>THE HILLS CHURCH OF CHRIST</t>
  </si>
  <si>
    <t xml:space="preserve">FACILITY RENTAL </t>
  </si>
  <si>
    <t>CONTRACTED SERVICES</t>
  </si>
  <si>
    <t>COPIER LEASE</t>
  </si>
  <si>
    <t>BHS HONEYCOMBS CAMP</t>
  </si>
  <si>
    <t>BARNES &amp; NOBLE, INC.</t>
  </si>
  <si>
    <t>4TH TO 5TH GRADE BOOK STUDY</t>
  </si>
  <si>
    <t>REPAIR POWERED MIXER</t>
  </si>
  <si>
    <t>BOBADDICTION</t>
  </si>
  <si>
    <t>BHS THEATRE BANQUET</t>
  </si>
  <si>
    <t>REFUND</t>
  </si>
  <si>
    <t>SOLUTION TREE INC</t>
  </si>
  <si>
    <t>WEST ENTERPRISES</t>
  </si>
  <si>
    <t>AQUATECH BACKFLOW SERVICES</t>
  </si>
  <si>
    <t>INSPECTION &amp; TESTING</t>
  </si>
  <si>
    <t>KONA ICE</t>
  </si>
  <si>
    <t>LEARNING KEYS PARTNERS INC.</t>
  </si>
  <si>
    <t>MARCELLA CASTILLO</t>
  </si>
  <si>
    <t>PRESSMAN PRINTING, INC.</t>
  </si>
  <si>
    <t>BHS CHOIR DRESSES</t>
  </si>
  <si>
    <t>LEGAL NOTICE</t>
  </si>
  <si>
    <t>TEXAS RANGERS BASEBALL CLUB</t>
  </si>
  <si>
    <t>WSISD RANGER CAPS</t>
  </si>
  <si>
    <t>THE COLLEGE BOARD</t>
  </si>
  <si>
    <t>AP EXAMS</t>
  </si>
  <si>
    <t xml:space="preserve">REPAIR MOWER </t>
  </si>
  <si>
    <t>AUSTIN COLLEGE</t>
  </si>
  <si>
    <t>EVENT COVERAGE</t>
  </si>
  <si>
    <t>BETHANY COLLEGE</t>
  </si>
  <si>
    <t>HARDING UNIVERSITY</t>
  </si>
  <si>
    <t>OKLAHOMA CITY UNIVERSITY</t>
  </si>
  <si>
    <t>SCHOLASTIC BOOKS</t>
  </si>
  <si>
    <t>SOUTHERN UNION STATE COMMUNITY COLLEGE</t>
  </si>
  <si>
    <t>TEXAS A&amp;M UNIVERSITY GALVESTON</t>
  </si>
  <si>
    <t>THE UNIVERSITY OF TEXAS AUSTIN</t>
  </si>
  <si>
    <t>UNIVERSITY OF TEXAS AT ARLINGTON</t>
  </si>
  <si>
    <t>UNIVERSITY OF TEXAS AT TYLER</t>
  </si>
  <si>
    <t>WEATHERFORD COLLEGE</t>
  </si>
  <si>
    <t>BACKGROUND CHECKs</t>
  </si>
  <si>
    <t>INSPECTIONS</t>
  </si>
  <si>
    <t>LOUIS EDUCATION CONCEPTS, LLC</t>
  </si>
  <si>
    <t>WRITING PROGRAM</t>
  </si>
  <si>
    <t>MALORIE BLANCHO</t>
  </si>
  <si>
    <t>RAPTOR TECHNOLOGIES, LLC</t>
  </si>
  <si>
    <t>VISITOR MANAGEMENT SYSTEM</t>
  </si>
  <si>
    <t>TASB LOCALIZED UPDATE 117</t>
  </si>
  <si>
    <t xml:space="preserve">AP TESTING FEES </t>
  </si>
  <si>
    <t xml:space="preserve">TRANSPORTATION </t>
  </si>
  <si>
    <t>DECAL FOR PROM SIGN</t>
  </si>
  <si>
    <t>SERVICE AWARD</t>
  </si>
  <si>
    <t>ELECTIC SERVICE</t>
  </si>
  <si>
    <t xml:space="preserve">FREIGHT CHARGES </t>
  </si>
  <si>
    <t>STUDENT TRANSPORTATION</t>
  </si>
  <si>
    <t>CHICK-FIL-A</t>
  </si>
  <si>
    <t>EMPLOYEE APPRECIATION</t>
  </si>
  <si>
    <t>TRANSLATION &amp; INTERPRETATION</t>
  </si>
  <si>
    <t xml:space="preserve">TRANSLATION SERVICES </t>
  </si>
  <si>
    <t>THINGS REMEMBERED</t>
  </si>
  <si>
    <t>SERVICE AWARDS</t>
  </si>
  <si>
    <t>RODEO GOAT</t>
  </si>
  <si>
    <t xml:space="preserve">PARKING FEE </t>
  </si>
  <si>
    <t>TXTAG</t>
  </si>
  <si>
    <t>TEACHER SUMMER RETREAT</t>
  </si>
  <si>
    <t>ETHICS CLASS FOR J. OWENS</t>
  </si>
  <si>
    <t>OMNI HOTELS DOWNTOWN AUSTIN</t>
  </si>
  <si>
    <t xml:space="preserve">POSTGAME GAME MEALS </t>
  </si>
  <si>
    <t>EVERGREEN EDUCATION GROUP</t>
  </si>
  <si>
    <t>RI'S TREATS</t>
  </si>
  <si>
    <t>JESSY HANDMADE STORE</t>
  </si>
  <si>
    <t>CRYSTAL OAKS EVENTS</t>
  </si>
  <si>
    <t xml:space="preserve">VENUE RENTAL </t>
  </si>
  <si>
    <t>SIX FLAGS OVER TEXAS TICKET OFFICE</t>
  </si>
  <si>
    <t xml:space="preserve">TICKETS </t>
  </si>
  <si>
    <t>LA PASADITA</t>
  </si>
  <si>
    <t>TOM'S WHEELCHAIR RENTAL</t>
  </si>
  <si>
    <t>WHEELCHAIR RENTAL</t>
  </si>
  <si>
    <t>LICENSE RENEWAL - TDLR</t>
  </si>
  <si>
    <t>STRIPES</t>
  </si>
  <si>
    <t>PRINTING SERVICES</t>
  </si>
  <si>
    <t>MEAL REIMBURSEMENT</t>
  </si>
  <si>
    <t>JONES, AJA</t>
  </si>
  <si>
    <t>BHS THEATRE BANQUET SUPPLIES</t>
  </si>
  <si>
    <t>CONTENT KEEPER</t>
  </si>
  <si>
    <t>AMMO FOR GUARDIAN TRAINING</t>
  </si>
  <si>
    <t>COLSTON, ANDREA</t>
  </si>
  <si>
    <t>HERRON, TAMMIE</t>
  </si>
  <si>
    <t xml:space="preserve">REIMBURSEMENT FOR TRAVEL </t>
  </si>
  <si>
    <t>APPRECIATION AWARDS</t>
  </si>
  <si>
    <t>DICKINSON, MICHAEL</t>
  </si>
  <si>
    <t>TRAVEL REIMBURSEMENT</t>
  </si>
  <si>
    <t>JOHNSON, CYNTHIA</t>
  </si>
  <si>
    <t xml:space="preserve">JANITORIAL SERVICES </t>
  </si>
  <si>
    <t>BENTON, DENISE</t>
  </si>
  <si>
    <t>BICKETT, REBECCA</t>
  </si>
  <si>
    <t>COLLINS, AMBER</t>
  </si>
  <si>
    <t>FERGUSON, JASON</t>
  </si>
  <si>
    <t>MORALES, ERICA</t>
  </si>
  <si>
    <t xml:space="preserve">FOR LEGAL SERVICES </t>
  </si>
  <si>
    <t>TRASH SERVICES FOR MARCH 2021</t>
  </si>
  <si>
    <t xml:space="preserve">TRAUMA BAG REPLACEMENT </t>
  </si>
  <si>
    <t>STOCK ITEMS FOR OPERATIONS</t>
  </si>
  <si>
    <t>2ND SEMESTER SUPPLIES</t>
  </si>
  <si>
    <t>CLASSROOM SUPPLIES FOR 3RD GRADE</t>
  </si>
  <si>
    <t>BMS THEATRE LIGHTING PACK &amp; HOLE PUNCH</t>
  </si>
  <si>
    <t>COUNSELOR SUPPLY FOR STUDENT SNACKS</t>
  </si>
  <si>
    <t>THERMOMETERS FOR PRIVATE SCHOOL</t>
  </si>
  <si>
    <t>HAIRBO GUMMIES FOR BEHAVIOR INCENTIVES</t>
  </si>
  <si>
    <t>INSTRUCTIONAL SUPPLIES   1ST GRADE</t>
  </si>
  <si>
    <t>BMS CHARIS FOR PARENT INVOLVEMENT</t>
  </si>
  <si>
    <t>FURNITURE FOR PARENT INVOLVEMENT</t>
  </si>
  <si>
    <t>OFFICE SUPPLIES: NOTEBOOKS, ETC</t>
  </si>
  <si>
    <t>MONITOR FOR STUDENTS WAITING IN NURSE OFFICE</t>
  </si>
  <si>
    <t>CLASSROOM SUPPLIES - 4TH GRADE</t>
  </si>
  <si>
    <t>DUAL LANGUAGE CLASSROOM SUPPLIES</t>
  </si>
  <si>
    <t>SUPPLIES FOR COMPUTER CLASSROOM</t>
  </si>
  <si>
    <t>SUPPLIES FOR READING DEPT</t>
  </si>
  <si>
    <t>BOOSTER PACKS FOR POLICE DEPT</t>
  </si>
  <si>
    <t>SCISSORS, DATE STAMPS, BINDER CLIPS ETC</t>
  </si>
  <si>
    <t>BAGS FOR TEACHER/SUPPORT OF MONTH</t>
  </si>
  <si>
    <t>BASKETBALL NET, PLAY SAND, ETC</t>
  </si>
  <si>
    <t xml:space="preserve">FLORAL DESIGN SUPPLIES </t>
  </si>
  <si>
    <t>CONNECTIVE FURNITURE FOR INFANT ROOM</t>
  </si>
  <si>
    <t>TEPSA RENEWAL</t>
  </si>
  <si>
    <t>11-INCH IPAD PRO TO USE FOR STAFF MEETINGS</t>
  </si>
  <si>
    <t>GAS SERVICE FOR MARCH</t>
  </si>
  <si>
    <t>FRESHMAN FOOTBALL VICTORY TOPS</t>
  </si>
  <si>
    <t>TONER FOR PRINTER</t>
  </si>
  <si>
    <t xml:space="preserve">WATER </t>
  </si>
  <si>
    <t>REIMBURSE FOR PIZZA</t>
  </si>
  <si>
    <t>CASE CHARGE FOR PERMANENT WORK VISA</t>
  </si>
  <si>
    <t>PRINT AND EBOOKS FOR BHS LIBRARY</t>
  </si>
  <si>
    <t>SUPPLIES FOR NEW PORTABLES</t>
  </si>
  <si>
    <t>BHS THEATRE UIL ONE ACT PLAY SUPPLIES</t>
  </si>
  <si>
    <t>TOOLS NEEDED FOR OPERATIONS</t>
  </si>
  <si>
    <t>W/O #22770- REPLACE BROKEN BLIND</t>
  </si>
  <si>
    <t xml:space="preserve">W/O #22819- REPLACE FAN </t>
  </si>
  <si>
    <t>OUTDOOR CLASSROOM BUILDING SUPPLIES</t>
  </si>
  <si>
    <t xml:space="preserve">REPLACE TOOLS </t>
  </si>
  <si>
    <t>INSTALL ELECTRICAL IN PORABLES</t>
  </si>
  <si>
    <t xml:space="preserve">PICNIC TALE MATERIALS </t>
  </si>
  <si>
    <t xml:space="preserve"> REPLACE BROKEN TOOLS</t>
  </si>
  <si>
    <t>W/O #23562- GEOTHERMAL WATER PUMP</t>
  </si>
  <si>
    <t>W/O #23071- ADD LOCKING COVERS</t>
  </si>
  <si>
    <t>W/O #23622- REPLACE BATTERIES IN ALARM</t>
  </si>
  <si>
    <t>SOFTWARE FOR PROFESSIONAL DEVELOPMENT</t>
  </si>
  <si>
    <t>REQUIRED PROPORTIONATE SHARE FOR PRIVATE SCHOOL</t>
  </si>
  <si>
    <t>BHS THEATRE PROJECTION DESIGN SERVICES</t>
  </si>
  <si>
    <t>W/O #22947- NEW BOOKS FOR OPEATIONS TECHS</t>
  </si>
  <si>
    <t>W/O #22671- RUNNING NEW ELECTRICAL IN PORTABLES</t>
  </si>
  <si>
    <t>W/O #23512- REPAIR BROKEN WATER LINES</t>
  </si>
  <si>
    <t>W/O #23512- REPAIR BROKEN WATER LEAKS</t>
  </si>
  <si>
    <t>W/O #23506- REPLACE BROKEN HOT WATER HEATER</t>
  </si>
  <si>
    <t>W/O #23655- BAR TO SECURE TRAILER</t>
  </si>
  <si>
    <t>2020-2021 TEST HOUND/STAAR TRAINING</t>
  </si>
  <si>
    <t>CLASSROOM END OF YEAR SUPPLIES</t>
  </si>
  <si>
    <t>REMAINDER  OF PAYMENT FOR BACKORDER BOOKS</t>
  </si>
  <si>
    <t>AMMUNITION FOR OFFICERS FOR DUTY</t>
  </si>
  <si>
    <t>VIRTUAL SEMINARS</t>
  </si>
  <si>
    <t>TECH WATER APRIL 2021</t>
  </si>
  <si>
    <t>SPARKLETTS WATER TECH</t>
  </si>
  <si>
    <t>DEODORIZING SERVICEF FOR DISTRICT</t>
  </si>
  <si>
    <t>CREDIT BY EXAMS FOR BREWER HS TESTING</t>
  </si>
  <si>
    <t>W/O #23442- REPLACE TIRE ON MOWER</t>
  </si>
  <si>
    <t>UIL REGION 30 BAND COMP FEES</t>
  </si>
  <si>
    <t xml:space="preserve">UIL BAND </t>
  </si>
  <si>
    <t>KNEE BRACE</t>
  </si>
  <si>
    <t xml:space="preserve">WOOD SHOP SUPPLIES  </t>
  </si>
  <si>
    <t xml:space="preserve">INSTRUCTIONAL SUPPLIES  </t>
  </si>
  <si>
    <t xml:space="preserve">SPEED RACE BACKDROP </t>
  </si>
  <si>
    <t xml:space="preserve">BMS THEATRE DVD </t>
  </si>
  <si>
    <t>KINDERGARTEN REGISTRATION SUPPLIES</t>
  </si>
  <si>
    <t>SCHOLASTIC BOOKS KINDER</t>
  </si>
  <si>
    <t>W/O #23460- REPAIR BROKEN SUPPLY LINE</t>
  </si>
  <si>
    <t>LAUNDRY SUPPLIES FOR ATHLETICS</t>
  </si>
  <si>
    <t xml:space="preserve"> CARPENTER SHOP SUPPLIES</t>
  </si>
  <si>
    <t>REPAIR PRINTERS PK-4</t>
  </si>
  <si>
    <t>CRUCIAL BX500 SOLID STATE DRIVE</t>
  </si>
  <si>
    <t>HP COLOR PRINTER</t>
  </si>
  <si>
    <t xml:space="preserve">RISE BREAKFAST  </t>
  </si>
  <si>
    <t>BHS BAND UIL STATE COMPETITION</t>
  </si>
  <si>
    <t>BHS CHOIR UIL STATE COMPETITION</t>
  </si>
  <si>
    <t>REPLACE EXHAUST FAN</t>
  </si>
  <si>
    <t xml:space="preserve">BATTERIES FOR OPERATIONS </t>
  </si>
  <si>
    <t>RISE LUNCH</t>
  </si>
  <si>
    <t>KITCHEN ITEMS: REPLACEMENT PARTS</t>
  </si>
  <si>
    <t>PETTY CASH REIMBURSEMENT FOR OPERATIONS</t>
  </si>
  <si>
    <t>ELECTRICAL FOR CTE BUILDING</t>
  </si>
  <si>
    <t>SERVICE ICE MACHINE FIELD HOUSE</t>
  </si>
  <si>
    <t>PARTS FOR WATER REPAIR</t>
  </si>
  <si>
    <t xml:space="preserve"> REPLACE BROKEN FAUCET CUSTODIAL CLOSET</t>
  </si>
  <si>
    <t>REPLACE CIRCULATOR PUMP NORTH</t>
  </si>
  <si>
    <t>REPAIR SERVICE GEOTHERMAL PUMP</t>
  </si>
  <si>
    <t>SPARE TIRE FOR TRAILER</t>
  </si>
  <si>
    <t>REPLACE DOOR GASKET KITCHEN</t>
  </si>
  <si>
    <t>BOOKS FOR BHS LIBRARY</t>
  </si>
  <si>
    <t>REPLACEMENT STYLUS PENS FOR SMART TV</t>
  </si>
  <si>
    <t>REPAIR FIRE PANELS</t>
  </si>
  <si>
    <t>MAY - SPARKLETTS</t>
  </si>
  <si>
    <t xml:space="preserve">TAP HEARING LEGAL NOTICE </t>
  </si>
  <si>
    <t>SPECIAL OLYMPICS JACKETS AND PATCHES</t>
  </si>
  <si>
    <t>AP INSTITUTE SUMMER VIRTUAL TRAINING</t>
  </si>
  <si>
    <t>LUNCH FOR TEACHERS, NURSE AND TEACHER AIDS</t>
  </si>
  <si>
    <t>EMERGENCY ELEVATOR REPAIR</t>
  </si>
  <si>
    <t>FIRE ANT TREATMENT DISTRICT WIDE</t>
  </si>
  <si>
    <t>DUAL LANGUAGE SUPPLIES</t>
  </si>
  <si>
    <t>SUPPLIES FOR TEACHER APPRECIATION</t>
  </si>
  <si>
    <t xml:space="preserve">TARGETS FOR QUALIFYING POLICE </t>
  </si>
  <si>
    <t>CLASSROOM EASTER PARTIES AND SUPPLIES</t>
  </si>
  <si>
    <t>CLASSROOM SUPPLY FOR DAEP CAMPUS</t>
  </si>
  <si>
    <t>VINYL STICKERS FOR 3RD AND 4TH</t>
  </si>
  <si>
    <t>LATCH FOR GIRLS RESTROOM</t>
  </si>
  <si>
    <t>DECORATIONS FOR STAFF DEVELOPMENT MEETING</t>
  </si>
  <si>
    <t>INSTRUCTIONAL MATERIALS FOR SUMMER</t>
  </si>
  <si>
    <t>BHS THEATRE BANQUET AND SUPPLIES</t>
  </si>
  <si>
    <t>TESTING SNACKS</t>
  </si>
  <si>
    <t>CLASS EASTER PARTY SNACKS &amp; JUICE</t>
  </si>
  <si>
    <t>KINDERGARTEN SCIENCE MATERIALS</t>
  </si>
  <si>
    <t>HONOR ROLL PARTY SUPPLIES</t>
  </si>
  <si>
    <t xml:space="preserve">FACULTY MEETING SUPPLIES </t>
  </si>
  <si>
    <t>MATERIALS FOR EDIBLE CAR CONTEST</t>
  </si>
  <si>
    <t xml:space="preserve">SHOES   </t>
  </si>
  <si>
    <t>CHICKEN SANDWICHES FOR CONSCESSIONS</t>
  </si>
  <si>
    <t>CHICKEN SANDWICHES FOR CONCESSIONS</t>
  </si>
  <si>
    <t>FLOWERS FOR TEACHER OF THE YEAR</t>
  </si>
  <si>
    <t>STAFF LUNCHEON TEACHER APPRECAITION</t>
  </si>
  <si>
    <t>SUPPLIES FOR 7 ON 7 TORUNAMENT</t>
  </si>
  <si>
    <t>WATER/SOFT DRINK FOR BOARD KITCHEN</t>
  </si>
  <si>
    <t xml:space="preserve"> DELL LAPTOP </t>
  </si>
  <si>
    <t>REPAIR WASHING MACHINE</t>
  </si>
  <si>
    <t>DISCTRICT WIDE</t>
  </si>
  <si>
    <t>W/O #23539- REPAIR LEAKY SKYLIGHT</t>
  </si>
  <si>
    <t>W/O #23865- REPAIR LEAK ON KITCHEN SINK</t>
  </si>
  <si>
    <t>PLUMBING REPAIRS</t>
  </si>
  <si>
    <t>REPLACE GASKETS SERVING FOOD LINE</t>
  </si>
  <si>
    <t>W/O #23512- SUPPLY &amp; INSTALL ACCESS PANELS</t>
  </si>
  <si>
    <t>W/O #23381- FIND &amp; REPAIR EXTERIOR WATER LEAK</t>
  </si>
  <si>
    <t>SNACKS AND DRINKS DURING TESTING</t>
  </si>
  <si>
    <t>SUPPLIES FOR COOKING IN 8TH GRADE CLASS</t>
  </si>
  <si>
    <t>W/O #22396- REPLACE SAFE IN OFFICE</t>
  </si>
  <si>
    <t>RTI REWARDS</t>
  </si>
  <si>
    <t>BEAR TIME REWARDS</t>
  </si>
  <si>
    <t>RISE SUPPLIES</t>
  </si>
  <si>
    <t>SNACKS FOR STAAR TESTING</t>
  </si>
  <si>
    <t>CUB ACADEMY SNACKS</t>
  </si>
  <si>
    <t>CANDY AND SNACKS CONFERENCE ROOM</t>
  </si>
  <si>
    <t>W/O #23945- EMERGENCY PUMP REPAIR</t>
  </si>
  <si>
    <t>APPRECIATION LUNCH FOR TEACHERS</t>
  </si>
  <si>
    <t>W/O #22867- RE-STRIP PARKING LOTS</t>
  </si>
  <si>
    <t>DIAGNOSTICIAN APPRECIATION WEEK</t>
  </si>
  <si>
    <t>THUNDERTIX RESERVED SEATING FEES</t>
  </si>
  <si>
    <t xml:space="preserve">REAL ESTATE LUNCH MEETING </t>
  </si>
  <si>
    <t>DINNER WITH THE BOARD</t>
  </si>
  <si>
    <t>POSTGAME MEALS TO CHICKFILA STUDENTS</t>
  </si>
  <si>
    <t>POSTGAME MEALS TO CHICKFILA ATHLETES</t>
  </si>
  <si>
    <t>DOMINO'S POSTGAME MEALS FOR Boys SOCCER</t>
  </si>
  <si>
    <t>POSTGAME MEALS TO DOMINOS GIRLS SOCCER</t>
  </si>
  <si>
    <t xml:space="preserve">LUNCH WITH BOARD PRESIDENT </t>
  </si>
  <si>
    <t xml:space="preserve">CERTIFICATION CLASS </t>
  </si>
  <si>
    <t>FLOWER BOUQUETS FOR SENIOR NIGHT</t>
  </si>
  <si>
    <t>STUDENT MEALS TO DISTRICT PLAYOFFS</t>
  </si>
  <si>
    <t xml:space="preserve">FLIGHT TO RON CLARK ACADEMY CONFERENCE </t>
  </si>
  <si>
    <t>PAY FOR OVERAGE FROM THE AIRLINE</t>
  </si>
  <si>
    <t>CUST #102004-DISTRICT WIDE FUEL</t>
  </si>
  <si>
    <t>REIMBURSEMENT STATE POWERLIFTING MEET</t>
  </si>
  <si>
    <t xml:space="preserve">HOTEL LODGING </t>
  </si>
  <si>
    <t>GAS CARD</t>
  </si>
  <si>
    <t>REIMBURSEMENT FOR FOOD FOR TRACK MEET</t>
  </si>
  <si>
    <t xml:space="preserve">CUST #102004-DISTRICT WIDE FUEL </t>
  </si>
  <si>
    <t>REIMBURSEMENT FOR AG SCIENCE REPAIR</t>
  </si>
  <si>
    <t>GATE ENTRY FEE FOR TRACK STUDENTS</t>
  </si>
  <si>
    <t>STUDENT MEALS TO REGIONAL TRACK</t>
  </si>
  <si>
    <t>HEALTH CARDS FOR EACH CAMPUS NURSE</t>
  </si>
  <si>
    <t>STUDENT MEALS TENNIS PLAYOFFS</t>
  </si>
  <si>
    <t xml:space="preserve">RETIREMENT BOOK </t>
  </si>
  <si>
    <t>FAA UAS SYMPOSIUM</t>
  </si>
  <si>
    <t>MEALS FOR REGIONAL WRESTLING PLAYOFFS</t>
  </si>
  <si>
    <t>MEALS FOR TRACK MEET LUBBOCK</t>
  </si>
  <si>
    <t>REGIONAL TRACK MEET</t>
  </si>
  <si>
    <t xml:space="preserve">TEACHER APPRECIATION </t>
  </si>
  <si>
    <t>TIS BAND MEDALS</t>
  </si>
  <si>
    <t>PLAQUES SENIOR RECONGNITION</t>
  </si>
  <si>
    <t>TRACK MEET MEDALS</t>
  </si>
  <si>
    <t>AIR HOSE</t>
  </si>
  <si>
    <t xml:space="preserve">INVOICE OVERRAGE </t>
  </si>
  <si>
    <t>PIZZA 3RD GRADE STUDENT INCENTIVE</t>
  </si>
  <si>
    <t>BHS/BMS SING OFF MEAL</t>
  </si>
  <si>
    <t xml:space="preserve">CLASSROOM SUPPLIES 1ST GRADE </t>
  </si>
  <si>
    <t xml:space="preserve">BEARMART PRIZES </t>
  </si>
  <si>
    <t>W/O #23677- A/C BELTS FOR OPERATIONS</t>
  </si>
  <si>
    <t>Cheer Camp</t>
  </si>
  <si>
    <t xml:space="preserve">Cheer Camp </t>
  </si>
  <si>
    <t xml:space="preserve">TECHNOLOGY PACKAGE </t>
  </si>
  <si>
    <t>TECHNOLOGY PACKAGE</t>
  </si>
  <si>
    <t>FIAX LINES MONTHLY</t>
  </si>
  <si>
    <t>W/O #23958- REPAIR LEAKING WATER LINE</t>
  </si>
  <si>
    <t>REGINONAL TRACK MEET</t>
  </si>
  <si>
    <t>W/O #23381- LOCATE AND REPAIR WATER LEAKS</t>
  </si>
  <si>
    <t>DISTRICT-WIDE WHITE FLEET MAINTENANCE</t>
  </si>
  <si>
    <t>W/O #24083- REPAIR THE SPRINKLER</t>
  </si>
  <si>
    <t>INTERQUEST CONTRABAND SERVICES</t>
  </si>
  <si>
    <t>POLE LIGHTS BACK PARKING LOT</t>
  </si>
  <si>
    <t>Flower arrangement FORMER BOARD MEMEBER</t>
  </si>
  <si>
    <t>W/O #23530- REPAIR FREEZE BREAKS</t>
  </si>
  <si>
    <t>SEWER SMELL BOYS GYM TIS</t>
  </si>
  <si>
    <t>W/O #23451- REPLACE GEOTHERMAL WATER PUMP</t>
  </si>
  <si>
    <t xml:space="preserve">TEACHER NAME PLATES </t>
  </si>
  <si>
    <t>W/O #23786- INSTALL NETWORK PORTABLES</t>
  </si>
  <si>
    <t>TASBO MEMEBERSHIP</t>
  </si>
  <si>
    <t>SUPPLIES FOR EL STUDENTS SUMMER SCHOOL</t>
  </si>
  <si>
    <t>LETTERMAN JACKETS FOR FALL</t>
  </si>
  <si>
    <t>W/O #20981- DISTRICT- WIDE ELEVATOR MAINT</t>
  </si>
  <si>
    <t>MEALS FOR TRACK MEET</t>
  </si>
  <si>
    <t>DISTRICT AREA TRACK MEET MEALS</t>
  </si>
  <si>
    <t>BALL CART</t>
  </si>
  <si>
    <t>PLAY-OFF SHIRTS</t>
  </si>
  <si>
    <t>APRIL TEACHER SUPPORT STAFF</t>
  </si>
  <si>
    <t>MARCH TEACHER SUPPORT STAFF</t>
  </si>
  <si>
    <t>CONCESSIONS AAU TOURNAMENT</t>
  </si>
  <si>
    <t>INFANT SUPPLIES FCLC</t>
  </si>
  <si>
    <t>STARR TESTING BREAKFAST</t>
  </si>
  <si>
    <t xml:space="preserve">TEACHER APPREICAITON LUNCHEON </t>
  </si>
  <si>
    <t>OFFICE STAFF / CUSTODIAL LUNCHEON</t>
  </si>
  <si>
    <t>TECH AND MAIT APPRECIATION LUNCHEON</t>
  </si>
  <si>
    <t xml:space="preserve">BOOKS </t>
  </si>
  <si>
    <t>TEACHER OF THE YEAR CERAMONY</t>
  </si>
  <si>
    <t>ICE CREAM REWARDS FOR TEACHERS</t>
  </si>
  <si>
    <t>POSTGAME MEALS FOR SOFTBALL PLAYOFFS</t>
  </si>
  <si>
    <t>BHS HONEYCOMB BANQUET SUPPLIES</t>
  </si>
  <si>
    <t>MOBILE BUILD AND WHITE BOARD</t>
  </si>
  <si>
    <t>ELECTRICAL SERVICES DISTRICT WDIE</t>
  </si>
  <si>
    <t>W/O #23994- A/C REPAIR FOR BMS ROOMS</t>
  </si>
  <si>
    <t xml:space="preserve">W/O #23678- AIR FILTER DISTRICT WIDE </t>
  </si>
  <si>
    <t>INSTRUCTION MATERIALS SPANISH</t>
  </si>
  <si>
    <t>BUSES FOR BHS BASEBALL</t>
  </si>
  <si>
    <t>BUSES FOR SB PLAYOFFS</t>
  </si>
  <si>
    <t>SOFTBALL BUSES</t>
  </si>
  <si>
    <t>BHS COLOR GUARD COMP</t>
  </si>
  <si>
    <t>BUSES FOR BMS SOCCER</t>
  </si>
  <si>
    <t>TOP 30 STUDENTS TO RANGER GAME</t>
  </si>
  <si>
    <t>W/O #23969- PEST CONTROL @ NORTH</t>
  </si>
  <si>
    <t>W/O #23512- REPAIR ALL WATER LINE BREAKS</t>
  </si>
  <si>
    <t>WO #23530 -WATER LINE REPAIRS IN CTE</t>
  </si>
  <si>
    <t>WO #23381- REPAIR WATER MAIN LEAK PARKING LOT</t>
  </si>
  <si>
    <t>TOOLS NEEDED FOR REPAIRS TO KITCHEN</t>
  </si>
  <si>
    <t>W/O #22671- INSTALL SKIRTING TO PORTABLES</t>
  </si>
  <si>
    <t>W/O #23741- SECURE SOCCER NETS ON FIELDS</t>
  </si>
  <si>
    <t>W/O #23772- REPAIR HALLWAY FROM WATER LEAK</t>
  </si>
  <si>
    <t>W/O #23842- REPLACE MISSING DOOR STOPS</t>
  </si>
  <si>
    <t>W/O #23695- RUN NEW ELECTRIC IN CTE BUILDING</t>
  </si>
  <si>
    <t>W/O #23952- REMOVE TRIM TREES FOR BUSES</t>
  </si>
  <si>
    <t>LASER MEASURING SYSTEM FOR TRACK MEETS</t>
  </si>
  <si>
    <t>MASTER CLASSES /PRIVATE LESSONS</t>
  </si>
  <si>
    <t>DONUTS STARR TESTING</t>
  </si>
  <si>
    <t>Cake for Cheer Celebration</t>
  </si>
  <si>
    <t>GLITTER CARDSTOCK MEGAPHONES</t>
  </si>
  <si>
    <t>3RD and 4TH grade STAAR CARNIVAL</t>
  </si>
  <si>
    <t xml:space="preserve">JUNE PROFESSIONAL DEVELOPMENT SUPPLIES </t>
  </si>
  <si>
    <t>W/O #23978- REPLACEMENT TIRES ON DOLLIES</t>
  </si>
  <si>
    <t>W/O #23902- REPLACE WORN &amp; BROKEN SPRAYER</t>
  </si>
  <si>
    <t>W/O #22968- REPLACE STOLEN TOOLS FOR TECH</t>
  </si>
  <si>
    <t xml:space="preserve">BUILDING SUPPLIES </t>
  </si>
  <si>
    <t xml:space="preserve">TEACHER/ TA/ NURSE APPREICATION </t>
  </si>
  <si>
    <t>SUPPLIES TO HANG VIRTUAL SIGN</t>
  </si>
  <si>
    <t>APPRECIATION LUNCH FOR OPERATIONS</t>
  </si>
  <si>
    <t>MICROSOFT EXCEL TECHNIQUES WORKSHOP</t>
  </si>
  <si>
    <t>TEACHER END OF THE YEAR BREAKFAST</t>
  </si>
  <si>
    <t>APPRECIATION LUNCH FOR SPEECH PATHS</t>
  </si>
  <si>
    <t>2020-2021 CONTRACTED SPEECH SERVICES</t>
  </si>
  <si>
    <t>W/O #24032- REPAIR ICE MACHINE KITCHEN</t>
  </si>
  <si>
    <t>W/O #23862- REPAIR WALK-IN FREEZER</t>
  </si>
  <si>
    <t>STORAGE RACK FOR HELMETS BHS</t>
  </si>
  <si>
    <t>TRANSPORTATION TO LUBBOCK TRACK MEET</t>
  </si>
  <si>
    <t>W/O #22958- REPAINT SMALL AREAS FIELD HOUSE</t>
  </si>
  <si>
    <t>W/O #24200- PAINTING BLOCK WALLS IN GYM</t>
  </si>
  <si>
    <t>T-SHIRTS FOR SUMMER CREW OPERATIONS</t>
  </si>
  <si>
    <t>FURINITURE FOR VIRTUAL ACADEMY</t>
  </si>
  <si>
    <t>W/O #22671- MATERIALS NEEDED TO RUN ELECTRIC</t>
  </si>
  <si>
    <t>W/O #22671- RUNNING NEW ELECTRIC TO PORTABLE</t>
  </si>
  <si>
    <t>RUNNING NEW ELECTRICAL TO PORTABLES</t>
  </si>
  <si>
    <t>TEACHER OF THE YEAR FLOWERS</t>
  </si>
  <si>
    <t xml:space="preserve">PAPER </t>
  </si>
  <si>
    <t>WATER HEATER REPAIR KTICHEN</t>
  </si>
  <si>
    <t>TEACHER OF THE YEAR DOOR PLATE</t>
  </si>
  <si>
    <t>REPLACEMENT PART FOR TIS KITCHEN</t>
  </si>
  <si>
    <t xml:space="preserve">LITERACY FOOTPRINT BOOKS </t>
  </si>
  <si>
    <t>WSISD DOUBLE SIDED YARD SIGNS</t>
  </si>
  <si>
    <t>W/O #22385- REPAIR BROKEN SUPPLY LINE</t>
  </si>
  <si>
    <t>April 2021 COOLER FEE</t>
  </si>
  <si>
    <t>DEODORIZING SERVICE/ DISTRICT WIDE</t>
  </si>
  <si>
    <t>2020-2021 ELEVATOR INPSECTION</t>
  </si>
  <si>
    <t xml:space="preserve">Registration </t>
  </si>
  <si>
    <t>W/O #23389- REPLACE MOTOR IN EXHAUST FAN</t>
  </si>
  <si>
    <t xml:space="preserve">DRUG EVIDENCE TESTED </t>
  </si>
  <si>
    <t xml:space="preserve">SHOES </t>
  </si>
  <si>
    <t>GRAPHICS FOR 100TH DAY OF SCHOOL SHIRTS</t>
  </si>
  <si>
    <t>Remaining balance PO # 1032100099</t>
  </si>
  <si>
    <t>SNACKS TEACHER APPRECIATION</t>
  </si>
  <si>
    <t>STARR SNACKS AND DRINKS STUDENTS</t>
  </si>
  <si>
    <t>MACBOOK PRO</t>
  </si>
  <si>
    <t>After School Cub Academy JUICE BOXES</t>
  </si>
  <si>
    <t>PREGAME MEAL FOR SOFTBALL PLAYOFFS</t>
  </si>
  <si>
    <t>W/O #24194- BUILD SIGNS FOR VIRTUAL</t>
  </si>
  <si>
    <t>INSTRUCTIONAL SUPPLIES FOR SUMMER SCHOOL</t>
  </si>
  <si>
    <t>DRINKS AND SNACKS FOR SOFTBALL PLAYOFFS</t>
  </si>
  <si>
    <t>LEGAL NOTICE PNP PUBLIC MEETING</t>
  </si>
  <si>
    <t>LEGAL NOTICE DISCUSS BUDGET &amp; TAX RATE</t>
  </si>
  <si>
    <t>Printer supplies for Testing DEPT</t>
  </si>
  <si>
    <t>RENTAL GOWNS AND HOODS FOR GRADUATION</t>
  </si>
  <si>
    <t>W/O #24105- REPLACE FURNACE CONTROL BOARD</t>
  </si>
  <si>
    <t>TEACHER APPRECIATION SNACKS AND DRINKS</t>
  </si>
  <si>
    <t>CLEANER SUPPLIES</t>
  </si>
  <si>
    <t>PIZZA AND BREAKFAST TEACHER APPRECIATION</t>
  </si>
  <si>
    <t>BATTERIES FOR CLASSROOM</t>
  </si>
  <si>
    <t>WATER &amp; GATORADE FOR OPERATIONS</t>
  </si>
  <si>
    <t>FOOD TO MAKE CHARCUTERIE BOXES FOR TEACHERS</t>
  </si>
  <si>
    <t>Bereavement flowers for staff MEMBER</t>
  </si>
  <si>
    <t xml:space="preserve">LUNCH BAGS FOPR NEW HIRES </t>
  </si>
  <si>
    <t>AGENDA MEETING BOARD PRESIDENT</t>
  </si>
  <si>
    <t>Coffee traveler  for the LRF meeting</t>
  </si>
  <si>
    <t>LFR TOUR</t>
  </si>
  <si>
    <t xml:space="preserve">Boarding Training Luncheon </t>
  </si>
  <si>
    <t>RON CLARK ACADEMY CONFERENCE</t>
  </si>
  <si>
    <t>HOTEL, TRAINING FOR POLICE</t>
  </si>
  <si>
    <t>LODGING FOR TENNIS PLAYOFFS</t>
  </si>
  <si>
    <t>LODGING</t>
  </si>
  <si>
    <t>AIRLINE TICKET</t>
  </si>
  <si>
    <t>AIR TRAVEL</t>
  </si>
  <si>
    <t>STATE TRACK MEET</t>
  </si>
  <si>
    <t>MEAL REIMBURSEMENT FOR TRAINING</t>
  </si>
  <si>
    <t>REIMBURSEMENT FOR LEMIT CONFERENCE</t>
  </si>
  <si>
    <t>REIMBURSEMENT FOR STARR DONUTS</t>
  </si>
  <si>
    <t>5/6/2021-5/8/2021 STATE TRACK MEET</t>
  </si>
  <si>
    <t>MEALS FOR REGIONAL TENNIS TORUNAMENT</t>
  </si>
  <si>
    <t xml:space="preserve"> Meal REIMBURSMENT FOR STATES</t>
  </si>
  <si>
    <t xml:space="preserve">BRONZE COMPETITION </t>
  </si>
  <si>
    <t xml:space="preserve">SONIC DRINKS FOR TEACHER APPRECIATION </t>
  </si>
  <si>
    <t>Gas card for DISTRICT WRESTLING PLAYOFFS</t>
  </si>
  <si>
    <t>GAS CARD REGIONAL TENNIS PLAYOFFS</t>
  </si>
  <si>
    <t>GAS CARD REGIONAL PLAYOFFS TRACK</t>
  </si>
  <si>
    <t>MEAL REIMBURSEMENT TENNIS</t>
  </si>
  <si>
    <t>HOTEL FOR WRESTLING PLAYOFFS</t>
  </si>
  <si>
    <t>Hotel FOR WRESTLING PLAYOFFS</t>
  </si>
  <si>
    <t>LODGING FOR TRACK MEET LUBBOCK</t>
  </si>
  <si>
    <t>HOTEL FOR CAPTURING HEARTS</t>
  </si>
  <si>
    <t xml:space="preserve">Hotel </t>
  </si>
  <si>
    <t>INSTUCTIONAL COACHES APPRECIATION GIFTS</t>
  </si>
  <si>
    <t>TRACK MEET MEALS</t>
  </si>
  <si>
    <t>FACEBOOK ADS FOR PRE-K AND KINDER</t>
  </si>
  <si>
    <t xml:space="preserve">SUPPLIES FOR STRENGTH AND CONDITIONING </t>
  </si>
  <si>
    <t xml:space="preserve">Board Planning Lunch </t>
  </si>
  <si>
    <t xml:space="preserve">Teacher Retirement Meeting </t>
  </si>
  <si>
    <t>Meals for Students May 7 - 9</t>
  </si>
  <si>
    <t>Fuel</t>
  </si>
  <si>
    <t>DISTRICT WIDE TRAINING</t>
  </si>
  <si>
    <t>PROM VENUE</t>
  </si>
  <si>
    <t>DUAL CREDIT CLASSES TUITION</t>
  </si>
  <si>
    <t>DISTRICT WIDE FUEL</t>
  </si>
  <si>
    <t xml:space="preserve">Teacher Appreciation </t>
  </si>
  <si>
    <t>FINAL PAYMENT ON LITERZILLA BOARD</t>
  </si>
  <si>
    <t>CHILD NUTRITON FOOD</t>
  </si>
  <si>
    <t>ONLINE CURRICULUM SUBCRIPTION</t>
  </si>
  <si>
    <t>GRADUATION VENUE</t>
  </si>
  <si>
    <t>TUTITION FEE FOR VI STUDENTS</t>
  </si>
  <si>
    <t>COMPUTER SPEAEKRS</t>
  </si>
  <si>
    <t>DUAL CREDIT CLASES FOR STUDENTS</t>
  </si>
  <si>
    <t>W/O #23593- ELEVATOR MAINTENANCE</t>
  </si>
  <si>
    <t>REPLACE CARPET IN FLOODED ROOMS</t>
  </si>
  <si>
    <t>TRANSPORTATION FEES</t>
  </si>
  <si>
    <t>CONFERENCE REGISTRATION FEES</t>
  </si>
  <si>
    <t xml:space="preserve">YTD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</si>
</sst>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14" fontId="0" fillId="0" borderId="0" xfId="0" applyNumberFormat="1"/>
    <xf numFmtId="44" fontId="0" fillId="0" borderId="0" xfId="1" applyFont="1"/>
    <xf numFmtId="44" fontId="2" fillId="0" borderId="0" xfId="1" applyFont="1"/>
    <xf numFmtId="44" fontId="0" fillId="0" borderId="0" xfId="0" applyNumberFormat="1"/>
    <xf numFmtId="0" fontId="3" fillId="0" borderId="0" xfId="0" applyFont="1"/>
    <xf numFmtId="44" fontId="3" fillId="0" borderId="0" xfId="1" applyFont="1"/>
    <xf numFmtId="44" fontId="3" fillId="0" borderId="0" xfId="0" applyNumberFormat="1" applyFont="1"/>
    <xf numFmtId="43" fontId="3" fillId="0" borderId="0" xfId="2" applyFont="1"/>
    <xf numFmtId="44" fontId="0" fillId="0" borderId="0" xfId="1" applyFont="1" applyFill="1"/>
    <xf numFmtId="44" fontId="4" fillId="0" borderId="0" xfId="1" applyFont="1"/>
    <xf numFmtId="0" fontId="0" fillId="0" borderId="0" xfId="0" quotePrefix="1"/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79"/>
  <sheetViews>
    <sheetView tabSelected="1" workbookViewId="0">
      <selection activeCell="E6094" sqref="E6094"/>
    </sheetView>
  </sheetViews>
  <sheetFormatPr defaultRowHeight="15" x14ac:dyDescent="0.25"/>
  <cols>
    <col min="1" max="1" width="11.28515625" customWidth="1"/>
    <col min="2" max="2" width="10.42578125" customWidth="1"/>
    <col min="3" max="3" width="40.28515625" customWidth="1"/>
    <col min="4" max="4" width="20.5703125" customWidth="1"/>
    <col min="5" max="5" width="14.28515625" style="2" customWidth="1"/>
    <col min="6" max="6" width="15.28515625" bestFit="1" customWidth="1"/>
  </cols>
  <sheetData>
    <row r="1" spans="1:5" x14ac:dyDescent="0.25">
      <c r="A1" t="s">
        <v>1336</v>
      </c>
    </row>
    <row r="2" spans="1:5" x14ac:dyDescent="0.25">
      <c r="A2" t="s">
        <v>1337</v>
      </c>
      <c r="B2" t="s">
        <v>1338</v>
      </c>
      <c r="C2" t="s">
        <v>0</v>
      </c>
      <c r="D2" t="s">
        <v>1339</v>
      </c>
      <c r="E2" s="2" t="s">
        <v>1</v>
      </c>
    </row>
    <row r="3" spans="1:5" x14ac:dyDescent="0.25">
      <c r="A3" s="1">
        <v>44020</v>
      </c>
      <c r="B3">
        <v>128765</v>
      </c>
      <c r="C3" t="s">
        <v>2</v>
      </c>
      <c r="D3" t="s">
        <v>1086</v>
      </c>
      <c r="E3" s="2">
        <v>1200</v>
      </c>
    </row>
    <row r="4" spans="1:5" x14ac:dyDescent="0.25">
      <c r="A4" s="1">
        <v>44020</v>
      </c>
      <c r="B4">
        <v>128766</v>
      </c>
      <c r="C4" t="s">
        <v>3388</v>
      </c>
      <c r="D4" t="s">
        <v>166</v>
      </c>
      <c r="E4" s="2">
        <v>0</v>
      </c>
    </row>
    <row r="5" spans="1:5" x14ac:dyDescent="0.25">
      <c r="A5" s="1">
        <v>44020</v>
      </c>
      <c r="B5">
        <v>128767</v>
      </c>
      <c r="C5" t="s">
        <v>3</v>
      </c>
      <c r="D5" t="s">
        <v>1087</v>
      </c>
      <c r="E5" s="2">
        <v>63.84</v>
      </c>
    </row>
    <row r="6" spans="1:5" x14ac:dyDescent="0.25">
      <c r="A6" s="1">
        <v>44020</v>
      </c>
      <c r="B6">
        <v>128768</v>
      </c>
      <c r="C6" t="s">
        <v>4</v>
      </c>
      <c r="D6" t="s">
        <v>3738</v>
      </c>
      <c r="E6" s="2">
        <v>1000</v>
      </c>
    </row>
    <row r="7" spans="1:5" x14ac:dyDescent="0.25">
      <c r="A7" s="1">
        <v>44020</v>
      </c>
      <c r="B7">
        <v>128769</v>
      </c>
      <c r="C7" t="s">
        <v>5</v>
      </c>
      <c r="D7" t="s">
        <v>1088</v>
      </c>
      <c r="E7" s="2">
        <v>500</v>
      </c>
    </row>
    <row r="8" spans="1:5" x14ac:dyDescent="0.25">
      <c r="A8" s="1">
        <v>44020</v>
      </c>
      <c r="B8">
        <v>128770</v>
      </c>
      <c r="C8" t="s">
        <v>6</v>
      </c>
      <c r="D8" t="s">
        <v>1089</v>
      </c>
      <c r="E8" s="2">
        <v>250</v>
      </c>
    </row>
    <row r="9" spans="1:5" x14ac:dyDescent="0.25">
      <c r="A9" s="1">
        <v>44021</v>
      </c>
      <c r="B9">
        <v>128771</v>
      </c>
      <c r="C9" t="s">
        <v>7</v>
      </c>
      <c r="D9" t="s">
        <v>145</v>
      </c>
      <c r="E9" s="2">
        <v>285</v>
      </c>
    </row>
    <row r="10" spans="1:5" x14ac:dyDescent="0.25">
      <c r="A10" s="1">
        <v>44021</v>
      </c>
      <c r="B10">
        <v>128772</v>
      </c>
      <c r="C10" t="s">
        <v>8</v>
      </c>
      <c r="D10" t="s">
        <v>1090</v>
      </c>
      <c r="E10" s="2">
        <v>33.96</v>
      </c>
    </row>
    <row r="11" spans="1:5" x14ac:dyDescent="0.25">
      <c r="A11" s="1">
        <v>44021</v>
      </c>
      <c r="B11">
        <v>128774</v>
      </c>
      <c r="C11" t="s">
        <v>9</v>
      </c>
      <c r="D11" t="s">
        <v>1091</v>
      </c>
      <c r="E11" s="2">
        <v>5627.19</v>
      </c>
    </row>
    <row r="12" spans="1:5" x14ac:dyDescent="0.25">
      <c r="A12" s="1">
        <v>44021</v>
      </c>
      <c r="B12">
        <v>128778</v>
      </c>
      <c r="C12" t="s">
        <v>10</v>
      </c>
      <c r="D12" t="s">
        <v>117</v>
      </c>
      <c r="E12" s="2">
        <v>7771.1</v>
      </c>
    </row>
    <row r="13" spans="1:5" x14ac:dyDescent="0.25">
      <c r="A13" s="1">
        <v>44021</v>
      </c>
      <c r="B13">
        <v>128779</v>
      </c>
      <c r="C13" t="s">
        <v>3388</v>
      </c>
      <c r="D13" t="s">
        <v>166</v>
      </c>
      <c r="E13" s="2">
        <v>0</v>
      </c>
    </row>
    <row r="14" spans="1:5" x14ac:dyDescent="0.25">
      <c r="A14" s="1">
        <v>44021</v>
      </c>
      <c r="B14">
        <v>128780</v>
      </c>
      <c r="C14" t="s">
        <v>12</v>
      </c>
      <c r="D14" t="s">
        <v>13</v>
      </c>
      <c r="E14" s="2">
        <v>420320</v>
      </c>
    </row>
    <row r="15" spans="1:5" x14ac:dyDescent="0.25">
      <c r="A15" s="1">
        <v>44021</v>
      </c>
      <c r="B15">
        <v>128781</v>
      </c>
      <c r="C15" t="s">
        <v>14</v>
      </c>
      <c r="D15" t="s">
        <v>118</v>
      </c>
      <c r="E15" s="2">
        <v>450</v>
      </c>
    </row>
    <row r="16" spans="1:5" x14ac:dyDescent="0.25">
      <c r="A16" s="1">
        <v>44021</v>
      </c>
      <c r="B16">
        <v>128782</v>
      </c>
      <c r="C16" t="s">
        <v>15</v>
      </c>
      <c r="D16" t="s">
        <v>146</v>
      </c>
      <c r="E16" s="2">
        <v>5520</v>
      </c>
    </row>
    <row r="17" spans="1:5" x14ac:dyDescent="0.25">
      <c r="A17" s="1">
        <v>44021</v>
      </c>
      <c r="B17">
        <v>128783</v>
      </c>
      <c r="C17" t="s">
        <v>16</v>
      </c>
      <c r="D17" t="s">
        <v>147</v>
      </c>
      <c r="E17" s="2">
        <v>2659.32</v>
      </c>
    </row>
    <row r="18" spans="1:5" x14ac:dyDescent="0.25">
      <c r="A18" s="1">
        <v>44021</v>
      </c>
      <c r="B18">
        <v>128784</v>
      </c>
      <c r="C18" t="s">
        <v>17</v>
      </c>
      <c r="D18" t="s">
        <v>1093</v>
      </c>
      <c r="E18" s="2">
        <v>45</v>
      </c>
    </row>
    <row r="19" spans="1:5" x14ac:dyDescent="0.25">
      <c r="A19" s="1">
        <v>44021</v>
      </c>
      <c r="B19">
        <v>128785</v>
      </c>
      <c r="C19" t="s">
        <v>18</v>
      </c>
      <c r="D19" t="s">
        <v>19</v>
      </c>
      <c r="E19" s="2">
        <v>1130</v>
      </c>
    </row>
    <row r="20" spans="1:5" x14ac:dyDescent="0.25">
      <c r="A20" s="1">
        <v>44021</v>
      </c>
      <c r="B20">
        <v>128786</v>
      </c>
      <c r="C20" t="s">
        <v>20</v>
      </c>
      <c r="D20" t="s">
        <v>1094</v>
      </c>
      <c r="E20" s="2">
        <v>74308</v>
      </c>
    </row>
    <row r="21" spans="1:5" x14ac:dyDescent="0.25">
      <c r="A21" s="1">
        <v>44021</v>
      </c>
      <c r="B21">
        <v>128787</v>
      </c>
      <c r="C21" t="s">
        <v>21</v>
      </c>
      <c r="D21" t="s">
        <v>1095</v>
      </c>
      <c r="E21" s="2">
        <v>6.48</v>
      </c>
    </row>
    <row r="22" spans="1:5" x14ac:dyDescent="0.25">
      <c r="A22" s="1">
        <v>44021</v>
      </c>
      <c r="B22">
        <v>128788</v>
      </c>
      <c r="C22" t="s">
        <v>22</v>
      </c>
      <c r="D22" t="s">
        <v>148</v>
      </c>
      <c r="E22" s="2">
        <v>175</v>
      </c>
    </row>
    <row r="23" spans="1:5" x14ac:dyDescent="0.25">
      <c r="A23" s="1">
        <v>44021</v>
      </c>
      <c r="B23">
        <v>128789</v>
      </c>
      <c r="C23" t="s">
        <v>23</v>
      </c>
      <c r="D23" t="s">
        <v>24</v>
      </c>
      <c r="E23" s="2">
        <v>100</v>
      </c>
    </row>
    <row r="24" spans="1:5" x14ac:dyDescent="0.25">
      <c r="A24" s="1">
        <v>44027</v>
      </c>
      <c r="B24">
        <v>128790</v>
      </c>
      <c r="C24" t="s">
        <v>25</v>
      </c>
      <c r="D24" t="s">
        <v>119</v>
      </c>
      <c r="E24" s="2">
        <v>121.56</v>
      </c>
    </row>
    <row r="25" spans="1:5" x14ac:dyDescent="0.25">
      <c r="A25" s="1">
        <v>44027</v>
      </c>
      <c r="B25">
        <v>128791</v>
      </c>
      <c r="C25" t="s">
        <v>26</v>
      </c>
      <c r="D25" t="s">
        <v>149</v>
      </c>
      <c r="E25" s="2">
        <v>41.66</v>
      </c>
    </row>
    <row r="26" spans="1:5" x14ac:dyDescent="0.25">
      <c r="A26" s="1">
        <v>44027</v>
      </c>
      <c r="B26">
        <v>128792</v>
      </c>
      <c r="C26" t="s">
        <v>27</v>
      </c>
      <c r="D26" t="s">
        <v>1096</v>
      </c>
      <c r="E26" s="2">
        <v>3188.45</v>
      </c>
    </row>
    <row r="27" spans="1:5" x14ac:dyDescent="0.25">
      <c r="A27" s="1">
        <v>44027</v>
      </c>
      <c r="B27">
        <v>128793</v>
      </c>
      <c r="C27" t="s">
        <v>21</v>
      </c>
      <c r="D27" t="s">
        <v>1097</v>
      </c>
      <c r="E27" s="2">
        <v>5.99</v>
      </c>
    </row>
    <row r="28" spans="1:5" x14ac:dyDescent="0.25">
      <c r="A28" s="1">
        <v>44027</v>
      </c>
      <c r="B28">
        <v>128794</v>
      </c>
      <c r="C28" t="s">
        <v>28</v>
      </c>
      <c r="D28" t="s">
        <v>3739</v>
      </c>
      <c r="E28" s="2">
        <v>2400</v>
      </c>
    </row>
    <row r="29" spans="1:5" x14ac:dyDescent="0.25">
      <c r="A29" s="1">
        <v>44028</v>
      </c>
      <c r="B29">
        <v>128796</v>
      </c>
      <c r="C29" t="s">
        <v>29</v>
      </c>
      <c r="D29" t="s">
        <v>121</v>
      </c>
      <c r="E29" s="2">
        <v>324.98</v>
      </c>
    </row>
    <row r="30" spans="1:5" x14ac:dyDescent="0.25">
      <c r="A30" s="1">
        <v>44028</v>
      </c>
      <c r="B30">
        <v>128797</v>
      </c>
      <c r="C30" t="s">
        <v>30</v>
      </c>
      <c r="D30" t="s">
        <v>31</v>
      </c>
      <c r="E30" s="2">
        <v>2500</v>
      </c>
    </row>
    <row r="31" spans="1:5" x14ac:dyDescent="0.25">
      <c r="A31" s="1">
        <v>44028</v>
      </c>
      <c r="B31">
        <v>128798</v>
      </c>
      <c r="C31" t="s">
        <v>16</v>
      </c>
      <c r="D31" t="s">
        <v>150</v>
      </c>
      <c r="E31" s="2">
        <v>1215.76</v>
      </c>
    </row>
    <row r="32" spans="1:5" x14ac:dyDescent="0.25">
      <c r="A32" s="1">
        <v>44028</v>
      </c>
      <c r="B32">
        <v>128799</v>
      </c>
      <c r="C32" t="s">
        <v>32</v>
      </c>
      <c r="D32" t="s">
        <v>151</v>
      </c>
      <c r="E32" s="2">
        <v>3.66</v>
      </c>
    </row>
    <row r="33" spans="1:5" x14ac:dyDescent="0.25">
      <c r="A33" s="1">
        <v>44028</v>
      </c>
      <c r="B33">
        <v>128800</v>
      </c>
      <c r="C33" t="s">
        <v>33</v>
      </c>
      <c r="D33" t="s">
        <v>1098</v>
      </c>
      <c r="E33" s="2">
        <v>1000</v>
      </c>
    </row>
    <row r="34" spans="1:5" x14ac:dyDescent="0.25">
      <c r="A34" s="1">
        <v>44028</v>
      </c>
      <c r="B34">
        <v>128801</v>
      </c>
      <c r="C34" t="s">
        <v>34</v>
      </c>
      <c r="D34" t="s">
        <v>1099</v>
      </c>
      <c r="E34" s="2">
        <v>1825.31</v>
      </c>
    </row>
    <row r="35" spans="1:5" x14ac:dyDescent="0.25">
      <c r="A35" s="1">
        <v>44028</v>
      </c>
      <c r="B35">
        <v>128802</v>
      </c>
      <c r="C35" t="s">
        <v>35</v>
      </c>
      <c r="D35" t="s">
        <v>122</v>
      </c>
      <c r="E35" s="2">
        <v>66.08</v>
      </c>
    </row>
    <row r="36" spans="1:5" x14ac:dyDescent="0.25">
      <c r="A36" s="1">
        <v>44028</v>
      </c>
      <c r="B36">
        <v>128803</v>
      </c>
      <c r="C36" t="s">
        <v>36</v>
      </c>
      <c r="D36" t="s">
        <v>149</v>
      </c>
      <c r="E36" s="2">
        <v>1722.39</v>
      </c>
    </row>
    <row r="37" spans="1:5" x14ac:dyDescent="0.25">
      <c r="A37" s="1">
        <v>44028</v>
      </c>
      <c r="B37">
        <v>128804</v>
      </c>
      <c r="C37" t="s">
        <v>37</v>
      </c>
      <c r="D37" t="s">
        <v>1100</v>
      </c>
      <c r="E37" s="2">
        <v>13800</v>
      </c>
    </row>
    <row r="38" spans="1:5" x14ac:dyDescent="0.25">
      <c r="A38" s="1">
        <v>44028</v>
      </c>
      <c r="B38">
        <v>128805</v>
      </c>
      <c r="C38" t="s">
        <v>38</v>
      </c>
      <c r="D38" t="s">
        <v>171</v>
      </c>
      <c r="E38" s="2">
        <v>7755.7</v>
      </c>
    </row>
    <row r="39" spans="1:5" x14ac:dyDescent="0.25">
      <c r="A39" s="1">
        <v>44028</v>
      </c>
      <c r="B39">
        <v>128806</v>
      </c>
      <c r="C39" t="s">
        <v>39</v>
      </c>
      <c r="D39" t="s">
        <v>123</v>
      </c>
      <c r="E39" s="2">
        <v>12290</v>
      </c>
    </row>
    <row r="40" spans="1:5" x14ac:dyDescent="0.25">
      <c r="A40" s="1">
        <v>44028</v>
      </c>
      <c r="B40">
        <v>128807</v>
      </c>
      <c r="C40" t="s">
        <v>21</v>
      </c>
      <c r="D40" t="s">
        <v>124</v>
      </c>
      <c r="E40" s="2">
        <v>46.47</v>
      </c>
    </row>
    <row r="41" spans="1:5" x14ac:dyDescent="0.25">
      <c r="A41" s="1">
        <v>44028</v>
      </c>
      <c r="B41">
        <v>128808</v>
      </c>
      <c r="C41" t="s">
        <v>40</v>
      </c>
      <c r="D41" t="s">
        <v>41</v>
      </c>
      <c r="E41" s="2">
        <v>119</v>
      </c>
    </row>
    <row r="42" spans="1:5" x14ac:dyDescent="0.25">
      <c r="A42" s="1">
        <v>44028</v>
      </c>
      <c r="B42">
        <v>128809</v>
      </c>
      <c r="C42" t="s">
        <v>42</v>
      </c>
      <c r="D42" t="s">
        <v>152</v>
      </c>
      <c r="E42" s="2">
        <f>26.11+65.97</f>
        <v>92.08</v>
      </c>
    </row>
    <row r="43" spans="1:5" x14ac:dyDescent="0.25">
      <c r="A43" s="1">
        <v>44028</v>
      </c>
      <c r="B43">
        <v>128810</v>
      </c>
      <c r="C43" t="s">
        <v>43</v>
      </c>
      <c r="D43" t="s">
        <v>44</v>
      </c>
      <c r="E43" s="2">
        <v>29467.43</v>
      </c>
    </row>
    <row r="44" spans="1:5" x14ac:dyDescent="0.25">
      <c r="A44" s="1">
        <v>44028</v>
      </c>
      <c r="B44">
        <v>128811</v>
      </c>
      <c r="C44" t="s">
        <v>3388</v>
      </c>
      <c r="E44" s="2">
        <v>0</v>
      </c>
    </row>
    <row r="45" spans="1:5" x14ac:dyDescent="0.25">
      <c r="A45" s="1">
        <v>44028</v>
      </c>
      <c r="B45">
        <v>128812</v>
      </c>
      <c r="C45" t="s">
        <v>45</v>
      </c>
      <c r="D45" t="s">
        <v>153</v>
      </c>
      <c r="E45" s="2">
        <v>1690</v>
      </c>
    </row>
    <row r="46" spans="1:5" x14ac:dyDescent="0.25">
      <c r="A46" s="1">
        <v>44028</v>
      </c>
      <c r="B46">
        <v>128813</v>
      </c>
      <c r="C46" t="s">
        <v>46</v>
      </c>
      <c r="D46" t="s">
        <v>47</v>
      </c>
      <c r="E46" s="2">
        <v>1709.55</v>
      </c>
    </row>
    <row r="47" spans="1:5" x14ac:dyDescent="0.25">
      <c r="A47" s="1">
        <v>44028</v>
      </c>
      <c r="B47">
        <v>128814</v>
      </c>
      <c r="C47" t="s">
        <v>48</v>
      </c>
      <c r="D47" t="s">
        <v>1101</v>
      </c>
      <c r="E47" s="2">
        <v>600</v>
      </c>
    </row>
    <row r="48" spans="1:5" x14ac:dyDescent="0.25">
      <c r="A48" s="1">
        <v>44028</v>
      </c>
      <c r="B48">
        <v>128815</v>
      </c>
      <c r="C48" t="s">
        <v>49</v>
      </c>
      <c r="D48" t="s">
        <v>154</v>
      </c>
      <c r="E48" s="2">
        <v>2640</v>
      </c>
    </row>
    <row r="49" spans="1:5" x14ac:dyDescent="0.25">
      <c r="A49" s="1">
        <v>44028</v>
      </c>
      <c r="B49">
        <v>128816</v>
      </c>
      <c r="C49" t="s">
        <v>50</v>
      </c>
      <c r="D49" t="s">
        <v>155</v>
      </c>
      <c r="E49" s="2">
        <v>291</v>
      </c>
    </row>
    <row r="50" spans="1:5" x14ac:dyDescent="0.25">
      <c r="A50" s="1">
        <v>44028</v>
      </c>
      <c r="B50">
        <v>128817</v>
      </c>
      <c r="C50" t="s">
        <v>50</v>
      </c>
      <c r="D50" t="s">
        <v>156</v>
      </c>
      <c r="E50" s="2">
        <v>23409.05</v>
      </c>
    </row>
    <row r="51" spans="1:5" x14ac:dyDescent="0.25">
      <c r="A51" s="1">
        <v>44034</v>
      </c>
      <c r="B51">
        <v>128827</v>
      </c>
      <c r="C51" t="s">
        <v>51</v>
      </c>
      <c r="D51" t="s">
        <v>149</v>
      </c>
      <c r="E51" s="10">
        <v>330.88</v>
      </c>
    </row>
    <row r="52" spans="1:5" x14ac:dyDescent="0.25">
      <c r="A52" s="1">
        <v>44034</v>
      </c>
      <c r="B52">
        <v>128828</v>
      </c>
      <c r="C52" t="s">
        <v>52</v>
      </c>
      <c r="D52" t="s">
        <v>1103</v>
      </c>
      <c r="E52" s="2">
        <v>344</v>
      </c>
    </row>
    <row r="53" spans="1:5" x14ac:dyDescent="0.25">
      <c r="A53" s="1">
        <v>44034</v>
      </c>
      <c r="B53">
        <v>128829</v>
      </c>
      <c r="C53" t="s">
        <v>53</v>
      </c>
      <c r="D53" t="s">
        <v>125</v>
      </c>
      <c r="E53" s="2">
        <v>250</v>
      </c>
    </row>
    <row r="54" spans="1:5" x14ac:dyDescent="0.25">
      <c r="A54" s="1">
        <v>44034</v>
      </c>
      <c r="B54">
        <v>128830</v>
      </c>
      <c r="C54" t="s">
        <v>53</v>
      </c>
      <c r="D54" t="s">
        <v>120</v>
      </c>
      <c r="E54" s="2">
        <v>400</v>
      </c>
    </row>
    <row r="55" spans="1:5" x14ac:dyDescent="0.25">
      <c r="A55" s="1">
        <v>44034</v>
      </c>
      <c r="B55">
        <v>128831</v>
      </c>
      <c r="C55" t="s">
        <v>5</v>
      </c>
      <c r="D55" t="s">
        <v>144</v>
      </c>
      <c r="E55" s="2">
        <v>2400</v>
      </c>
    </row>
    <row r="56" spans="1:5" x14ac:dyDescent="0.25">
      <c r="A56" s="1">
        <v>44034</v>
      </c>
      <c r="B56">
        <v>128832</v>
      </c>
      <c r="C56" t="s">
        <v>28</v>
      </c>
      <c r="D56" t="s">
        <v>126</v>
      </c>
      <c r="E56" s="2">
        <v>500</v>
      </c>
    </row>
    <row r="57" spans="1:5" x14ac:dyDescent="0.25">
      <c r="A57" s="1">
        <v>44034</v>
      </c>
      <c r="B57">
        <v>128833</v>
      </c>
      <c r="C57" t="s">
        <v>54</v>
      </c>
      <c r="D57" t="s">
        <v>1104</v>
      </c>
      <c r="E57" s="2">
        <v>100</v>
      </c>
    </row>
    <row r="58" spans="1:5" x14ac:dyDescent="0.25">
      <c r="A58" s="1">
        <v>44035</v>
      </c>
      <c r="B58">
        <v>128834</v>
      </c>
      <c r="C58" t="s">
        <v>51</v>
      </c>
      <c r="D58" t="s">
        <v>149</v>
      </c>
      <c r="E58" s="2">
        <v>542.15</v>
      </c>
    </row>
    <row r="59" spans="1:5" x14ac:dyDescent="0.25">
      <c r="A59" s="1">
        <v>44035</v>
      </c>
      <c r="B59">
        <v>128835</v>
      </c>
      <c r="C59" t="s">
        <v>9</v>
      </c>
      <c r="D59" t="s">
        <v>894</v>
      </c>
      <c r="E59" s="2">
        <v>40.479999999999997</v>
      </c>
    </row>
    <row r="60" spans="1:5" x14ac:dyDescent="0.25">
      <c r="A60" s="1">
        <v>44035</v>
      </c>
      <c r="B60">
        <v>128836</v>
      </c>
      <c r="C60" t="s">
        <v>55</v>
      </c>
      <c r="D60" t="s">
        <v>1105</v>
      </c>
      <c r="E60" s="2">
        <v>3</v>
      </c>
    </row>
    <row r="61" spans="1:5" x14ac:dyDescent="0.25">
      <c r="A61" s="1">
        <v>44035</v>
      </c>
      <c r="B61">
        <v>128837</v>
      </c>
      <c r="C61" t="s">
        <v>56</v>
      </c>
      <c r="D61" t="s">
        <v>157</v>
      </c>
      <c r="E61" s="2">
        <v>259765.63</v>
      </c>
    </row>
    <row r="62" spans="1:5" x14ac:dyDescent="0.25">
      <c r="A62" s="1">
        <v>44035</v>
      </c>
      <c r="B62">
        <v>128838</v>
      </c>
      <c r="C62" t="s">
        <v>57</v>
      </c>
      <c r="D62" t="s">
        <v>158</v>
      </c>
      <c r="E62" s="2">
        <v>2202.4699999999998</v>
      </c>
    </row>
    <row r="63" spans="1:5" x14ac:dyDescent="0.25">
      <c r="A63" s="1">
        <v>44035</v>
      </c>
      <c r="B63">
        <v>128839</v>
      </c>
      <c r="C63" t="s">
        <v>58</v>
      </c>
      <c r="D63" t="s">
        <v>127</v>
      </c>
      <c r="E63" s="2">
        <v>21.25</v>
      </c>
    </row>
    <row r="64" spans="1:5" x14ac:dyDescent="0.25">
      <c r="A64" s="1">
        <v>44035</v>
      </c>
      <c r="B64">
        <v>128840</v>
      </c>
      <c r="C64" t="s">
        <v>59</v>
      </c>
      <c r="D64" t="s">
        <v>117</v>
      </c>
      <c r="E64" s="2">
        <v>3664.74</v>
      </c>
    </row>
    <row r="65" spans="1:5" x14ac:dyDescent="0.25">
      <c r="A65" s="1">
        <v>44035</v>
      </c>
      <c r="B65">
        <v>128843</v>
      </c>
      <c r="C65" t="s">
        <v>60</v>
      </c>
      <c r="D65" t="s">
        <v>149</v>
      </c>
      <c r="E65" s="2">
        <v>2697.85</v>
      </c>
    </row>
    <row r="66" spans="1:5" x14ac:dyDescent="0.25">
      <c r="A66" s="1">
        <v>44035</v>
      </c>
      <c r="B66">
        <v>128844</v>
      </c>
      <c r="C66" t="s">
        <v>12</v>
      </c>
      <c r="D66" t="s">
        <v>61</v>
      </c>
      <c r="E66" s="2">
        <v>17040</v>
      </c>
    </row>
    <row r="67" spans="1:5" x14ac:dyDescent="0.25">
      <c r="A67" s="1">
        <v>44035</v>
      </c>
      <c r="B67">
        <v>128845</v>
      </c>
      <c r="C67" t="s">
        <v>62</v>
      </c>
      <c r="D67" t="s">
        <v>128</v>
      </c>
      <c r="E67" s="2">
        <v>104.38</v>
      </c>
    </row>
    <row r="68" spans="1:5" x14ac:dyDescent="0.25">
      <c r="A68" s="1">
        <v>44035</v>
      </c>
      <c r="B68">
        <v>128846</v>
      </c>
      <c r="C68" t="s">
        <v>63</v>
      </c>
      <c r="D68" t="s">
        <v>129</v>
      </c>
      <c r="E68" s="2">
        <v>40.19</v>
      </c>
    </row>
    <row r="69" spans="1:5" x14ac:dyDescent="0.25">
      <c r="A69" s="1">
        <v>44035</v>
      </c>
      <c r="B69">
        <v>128847</v>
      </c>
      <c r="C69" t="s">
        <v>64</v>
      </c>
      <c r="D69" t="s">
        <v>1106</v>
      </c>
      <c r="E69" s="2">
        <v>7676.9</v>
      </c>
    </row>
    <row r="70" spans="1:5" x14ac:dyDescent="0.25">
      <c r="A70" s="1">
        <v>44035</v>
      </c>
      <c r="B70">
        <v>128849</v>
      </c>
      <c r="C70" t="s">
        <v>65</v>
      </c>
      <c r="D70" t="s">
        <v>130</v>
      </c>
      <c r="E70" s="2">
        <v>2375.94</v>
      </c>
    </row>
    <row r="71" spans="1:5" x14ac:dyDescent="0.25">
      <c r="A71" s="1">
        <v>44035</v>
      </c>
      <c r="B71">
        <v>128850</v>
      </c>
      <c r="C71" t="s">
        <v>3388</v>
      </c>
      <c r="D71" t="s">
        <v>166</v>
      </c>
      <c r="E71" s="2">
        <v>0</v>
      </c>
    </row>
    <row r="72" spans="1:5" x14ac:dyDescent="0.25">
      <c r="A72" s="1">
        <v>44035</v>
      </c>
      <c r="B72">
        <v>128851</v>
      </c>
      <c r="C72" t="s">
        <v>25</v>
      </c>
      <c r="D72" t="s">
        <v>1107</v>
      </c>
      <c r="E72" s="2">
        <v>187.44</v>
      </c>
    </row>
    <row r="73" spans="1:5" x14ac:dyDescent="0.25">
      <c r="A73" s="1">
        <v>44035</v>
      </c>
      <c r="B73">
        <v>128852</v>
      </c>
      <c r="C73" t="s">
        <v>67</v>
      </c>
      <c r="D73" t="s">
        <v>131</v>
      </c>
      <c r="E73" s="2">
        <v>184.91</v>
      </c>
    </row>
    <row r="74" spans="1:5" x14ac:dyDescent="0.25">
      <c r="A74" s="1">
        <v>44035</v>
      </c>
      <c r="B74">
        <v>128853</v>
      </c>
      <c r="C74" t="s">
        <v>68</v>
      </c>
      <c r="D74" t="s">
        <v>1108</v>
      </c>
      <c r="E74" s="2">
        <v>39.049999999999997</v>
      </c>
    </row>
    <row r="75" spans="1:5" x14ac:dyDescent="0.25">
      <c r="A75" s="1">
        <v>44035</v>
      </c>
      <c r="B75">
        <v>128854</v>
      </c>
      <c r="C75" t="s">
        <v>35</v>
      </c>
      <c r="D75" t="s">
        <v>149</v>
      </c>
      <c r="E75" s="2">
        <v>578.09</v>
      </c>
    </row>
    <row r="76" spans="1:5" x14ac:dyDescent="0.25">
      <c r="A76" s="1">
        <v>44035</v>
      </c>
      <c r="B76">
        <v>128855</v>
      </c>
      <c r="C76" t="s">
        <v>26</v>
      </c>
      <c r="D76" t="s">
        <v>3547</v>
      </c>
      <c r="E76" s="2">
        <v>430.3</v>
      </c>
    </row>
    <row r="77" spans="1:5" x14ac:dyDescent="0.25">
      <c r="A77" s="1">
        <v>44035</v>
      </c>
      <c r="B77">
        <v>128856</v>
      </c>
      <c r="C77" t="s">
        <v>69</v>
      </c>
      <c r="D77" t="s">
        <v>132</v>
      </c>
      <c r="E77" s="2">
        <v>541.5</v>
      </c>
    </row>
    <row r="78" spans="1:5" x14ac:dyDescent="0.25">
      <c r="A78" s="1">
        <v>44035</v>
      </c>
      <c r="B78">
        <v>128858</v>
      </c>
      <c r="C78" t="s">
        <v>70</v>
      </c>
      <c r="D78" t="s">
        <v>149</v>
      </c>
      <c r="E78" s="2">
        <v>303.99</v>
      </c>
    </row>
    <row r="79" spans="1:5" x14ac:dyDescent="0.25">
      <c r="A79" s="1">
        <v>44035</v>
      </c>
      <c r="B79">
        <v>128859</v>
      </c>
      <c r="C79" t="s">
        <v>72</v>
      </c>
      <c r="D79" t="s">
        <v>159</v>
      </c>
      <c r="E79" s="2">
        <v>120</v>
      </c>
    </row>
    <row r="80" spans="1:5" x14ac:dyDescent="0.25">
      <c r="A80" s="1">
        <v>44035</v>
      </c>
      <c r="B80">
        <v>128860</v>
      </c>
      <c r="C80" t="s">
        <v>73</v>
      </c>
      <c r="D80" t="s">
        <v>170</v>
      </c>
      <c r="E80" s="2">
        <v>12650</v>
      </c>
    </row>
    <row r="81" spans="1:5" x14ac:dyDescent="0.25">
      <c r="A81" s="1">
        <v>44035</v>
      </c>
      <c r="B81">
        <v>128861</v>
      </c>
      <c r="C81" t="s">
        <v>74</v>
      </c>
      <c r="D81" t="s">
        <v>133</v>
      </c>
      <c r="E81" s="2">
        <v>29716</v>
      </c>
    </row>
    <row r="82" spans="1:5" x14ac:dyDescent="0.25">
      <c r="A82" s="1">
        <v>44035</v>
      </c>
      <c r="B82">
        <v>128862</v>
      </c>
      <c r="C82" t="s">
        <v>75</v>
      </c>
      <c r="D82" t="s">
        <v>76</v>
      </c>
      <c r="E82" s="2">
        <v>40</v>
      </c>
    </row>
    <row r="83" spans="1:5" x14ac:dyDescent="0.25">
      <c r="A83" s="1">
        <v>44035</v>
      </c>
      <c r="B83">
        <v>128863</v>
      </c>
      <c r="C83" t="s">
        <v>42</v>
      </c>
      <c r="D83" t="s">
        <v>3622</v>
      </c>
      <c r="E83" s="2">
        <v>970.32</v>
      </c>
    </row>
    <row r="84" spans="1:5" x14ac:dyDescent="0.25">
      <c r="A84" s="1">
        <v>44035</v>
      </c>
      <c r="B84">
        <v>128864</v>
      </c>
      <c r="C84" t="s">
        <v>77</v>
      </c>
      <c r="D84" t="s">
        <v>1110</v>
      </c>
      <c r="E84" s="2">
        <f>516+285</f>
        <v>801</v>
      </c>
    </row>
    <row r="85" spans="1:5" x14ac:dyDescent="0.25">
      <c r="A85" s="1">
        <v>44035</v>
      </c>
      <c r="B85">
        <v>128865</v>
      </c>
      <c r="C85" t="s">
        <v>22</v>
      </c>
      <c r="D85" t="s">
        <v>1111</v>
      </c>
      <c r="E85" s="2">
        <v>180</v>
      </c>
    </row>
    <row r="86" spans="1:5" x14ac:dyDescent="0.25">
      <c r="A86" s="1">
        <v>44035</v>
      </c>
      <c r="B86">
        <v>128866</v>
      </c>
      <c r="C86" t="s">
        <v>78</v>
      </c>
      <c r="D86" t="s">
        <v>160</v>
      </c>
      <c r="E86" s="2">
        <v>24</v>
      </c>
    </row>
    <row r="87" spans="1:5" x14ac:dyDescent="0.25">
      <c r="A87" s="1">
        <v>44035</v>
      </c>
      <c r="B87">
        <v>128867</v>
      </c>
      <c r="C87" t="s">
        <v>79</v>
      </c>
      <c r="D87" t="s">
        <v>1112</v>
      </c>
      <c r="E87" s="2">
        <v>357.5</v>
      </c>
    </row>
    <row r="88" spans="1:5" x14ac:dyDescent="0.25">
      <c r="A88" s="1">
        <v>44035</v>
      </c>
      <c r="B88">
        <v>128868</v>
      </c>
      <c r="C88" t="s">
        <v>80</v>
      </c>
      <c r="D88" t="s">
        <v>149</v>
      </c>
      <c r="E88" s="2">
        <v>472.05</v>
      </c>
    </row>
    <row r="89" spans="1:5" x14ac:dyDescent="0.25">
      <c r="A89" s="1">
        <v>44035</v>
      </c>
      <c r="B89">
        <v>128869</v>
      </c>
      <c r="C89" t="s">
        <v>81</v>
      </c>
      <c r="D89" t="s">
        <v>1113</v>
      </c>
      <c r="E89" s="2">
        <v>154.59</v>
      </c>
    </row>
    <row r="90" spans="1:5" x14ac:dyDescent="0.25">
      <c r="A90" s="1">
        <v>44035</v>
      </c>
      <c r="B90">
        <v>128870</v>
      </c>
      <c r="C90" t="s">
        <v>49</v>
      </c>
      <c r="D90" t="s">
        <v>1114</v>
      </c>
      <c r="E90" s="2">
        <v>125</v>
      </c>
    </row>
    <row r="91" spans="1:5" x14ac:dyDescent="0.25">
      <c r="A91" s="1">
        <v>44035</v>
      </c>
      <c r="B91">
        <v>128871</v>
      </c>
      <c r="C91" t="s">
        <v>50</v>
      </c>
      <c r="D91" t="s">
        <v>156</v>
      </c>
      <c r="E91" s="2">
        <v>3074.56</v>
      </c>
    </row>
    <row r="92" spans="1:5" x14ac:dyDescent="0.25">
      <c r="A92" s="1">
        <v>44039</v>
      </c>
      <c r="B92">
        <v>128872</v>
      </c>
      <c r="C92" t="s">
        <v>82</v>
      </c>
      <c r="D92" t="s">
        <v>134</v>
      </c>
      <c r="E92" s="2">
        <v>7355.25</v>
      </c>
    </row>
    <row r="93" spans="1:5" x14ac:dyDescent="0.25">
      <c r="A93" s="1">
        <v>44041</v>
      </c>
      <c r="B93">
        <v>128873</v>
      </c>
      <c r="C93" t="s">
        <v>83</v>
      </c>
      <c r="D93" t="s">
        <v>1115</v>
      </c>
      <c r="E93" s="2">
        <v>144</v>
      </c>
    </row>
    <row r="94" spans="1:5" x14ac:dyDescent="0.25">
      <c r="A94" s="1">
        <v>44041</v>
      </c>
      <c r="B94">
        <v>128874</v>
      </c>
      <c r="C94" t="s">
        <v>21</v>
      </c>
      <c r="D94" t="s">
        <v>1116</v>
      </c>
      <c r="E94" s="2">
        <v>5.99</v>
      </c>
    </row>
    <row r="95" spans="1:5" x14ac:dyDescent="0.25">
      <c r="A95" s="1">
        <v>44041</v>
      </c>
      <c r="B95">
        <v>128875</v>
      </c>
      <c r="C95" t="s">
        <v>21</v>
      </c>
      <c r="D95" t="s">
        <v>135</v>
      </c>
      <c r="E95" s="2">
        <v>74.67</v>
      </c>
    </row>
    <row r="96" spans="1:5" x14ac:dyDescent="0.25">
      <c r="A96" s="1">
        <v>44041</v>
      </c>
      <c r="B96">
        <v>128876</v>
      </c>
      <c r="C96" t="s">
        <v>84</v>
      </c>
      <c r="D96" t="s">
        <v>136</v>
      </c>
      <c r="E96" s="2">
        <v>500</v>
      </c>
    </row>
    <row r="97" spans="1:5" x14ac:dyDescent="0.25">
      <c r="A97" s="1">
        <v>44041</v>
      </c>
      <c r="B97">
        <v>128877</v>
      </c>
      <c r="C97" t="s">
        <v>85</v>
      </c>
      <c r="D97" t="s">
        <v>120</v>
      </c>
      <c r="E97" s="2">
        <v>400</v>
      </c>
    </row>
    <row r="98" spans="1:5" x14ac:dyDescent="0.25">
      <c r="A98" s="1">
        <v>44042</v>
      </c>
      <c r="B98">
        <v>128879</v>
      </c>
      <c r="C98" t="s">
        <v>86</v>
      </c>
      <c r="D98" t="s">
        <v>149</v>
      </c>
      <c r="E98" s="2">
        <v>268.66000000000003</v>
      </c>
    </row>
    <row r="99" spans="1:5" x14ac:dyDescent="0.25">
      <c r="A99" s="1">
        <v>44042</v>
      </c>
      <c r="B99">
        <v>128880</v>
      </c>
      <c r="C99" t="s">
        <v>87</v>
      </c>
      <c r="D99" t="s">
        <v>137</v>
      </c>
      <c r="E99" s="2">
        <v>89</v>
      </c>
    </row>
    <row r="100" spans="1:5" x14ac:dyDescent="0.25">
      <c r="A100" s="1">
        <v>44042</v>
      </c>
      <c r="B100">
        <v>128881</v>
      </c>
      <c r="C100" t="s">
        <v>9</v>
      </c>
      <c r="D100" t="s">
        <v>169</v>
      </c>
      <c r="E100" s="2">
        <v>2479.4899999999998</v>
      </c>
    </row>
    <row r="101" spans="1:5" x14ac:dyDescent="0.25">
      <c r="A101" s="1">
        <v>44042</v>
      </c>
      <c r="B101">
        <v>128882</v>
      </c>
      <c r="C101" t="s">
        <v>88</v>
      </c>
      <c r="D101" t="s">
        <v>149</v>
      </c>
      <c r="E101" s="2">
        <v>992.59</v>
      </c>
    </row>
    <row r="102" spans="1:5" x14ac:dyDescent="0.25">
      <c r="A102" s="1">
        <v>44042</v>
      </c>
      <c r="B102">
        <v>128883</v>
      </c>
      <c r="C102" t="s">
        <v>89</v>
      </c>
      <c r="D102" t="s">
        <v>1117</v>
      </c>
      <c r="E102" s="2">
        <v>379.05</v>
      </c>
    </row>
    <row r="103" spans="1:5" x14ac:dyDescent="0.25">
      <c r="A103" s="1">
        <v>44042</v>
      </c>
      <c r="B103">
        <v>128884</v>
      </c>
      <c r="C103" t="s">
        <v>90</v>
      </c>
      <c r="D103" t="s">
        <v>91</v>
      </c>
      <c r="E103" s="2">
        <v>110.25</v>
      </c>
    </row>
    <row r="104" spans="1:5" x14ac:dyDescent="0.25">
      <c r="A104" s="1">
        <v>44042</v>
      </c>
      <c r="B104">
        <v>128885</v>
      </c>
      <c r="C104" t="s">
        <v>92</v>
      </c>
      <c r="D104" t="s">
        <v>168</v>
      </c>
      <c r="E104" s="2">
        <v>148.05000000000001</v>
      </c>
    </row>
    <row r="105" spans="1:5" x14ac:dyDescent="0.25">
      <c r="A105" s="1">
        <v>44042</v>
      </c>
      <c r="B105">
        <v>128886</v>
      </c>
      <c r="C105" t="s">
        <v>59</v>
      </c>
      <c r="D105" t="s">
        <v>124</v>
      </c>
      <c r="E105" s="2">
        <v>14647.14</v>
      </c>
    </row>
    <row r="106" spans="1:5" x14ac:dyDescent="0.25">
      <c r="A106" s="1">
        <v>44042</v>
      </c>
      <c r="B106">
        <v>128887</v>
      </c>
      <c r="C106" t="s">
        <v>93</v>
      </c>
      <c r="D106" t="s">
        <v>161</v>
      </c>
      <c r="E106" s="2">
        <v>22010</v>
      </c>
    </row>
    <row r="107" spans="1:5" x14ac:dyDescent="0.25">
      <c r="A107" s="1">
        <v>44042</v>
      </c>
      <c r="B107">
        <v>128888</v>
      </c>
      <c r="C107" t="s">
        <v>12</v>
      </c>
      <c r="D107" t="s">
        <v>13</v>
      </c>
      <c r="E107" s="2">
        <v>3206.96</v>
      </c>
    </row>
    <row r="108" spans="1:5" x14ac:dyDescent="0.25">
      <c r="A108" s="1">
        <v>44042</v>
      </c>
      <c r="B108">
        <v>128889</v>
      </c>
      <c r="C108" t="s">
        <v>30</v>
      </c>
      <c r="D108" t="s">
        <v>94</v>
      </c>
      <c r="E108" s="2">
        <v>3000</v>
      </c>
    </row>
    <row r="109" spans="1:5" x14ac:dyDescent="0.25">
      <c r="A109" s="1">
        <v>44042</v>
      </c>
      <c r="B109">
        <v>128890</v>
      </c>
      <c r="C109" t="s">
        <v>95</v>
      </c>
      <c r="D109" t="s">
        <v>1118</v>
      </c>
      <c r="E109" s="2">
        <v>20</v>
      </c>
    </row>
    <row r="110" spans="1:5" x14ac:dyDescent="0.25">
      <c r="A110" s="1">
        <v>44042</v>
      </c>
      <c r="B110">
        <v>128891</v>
      </c>
      <c r="C110" t="s">
        <v>33</v>
      </c>
      <c r="D110" t="s">
        <v>1119</v>
      </c>
      <c r="E110" s="2">
        <v>399.99</v>
      </c>
    </row>
    <row r="111" spans="1:5" x14ac:dyDescent="0.25">
      <c r="A111" s="1">
        <v>44042</v>
      </c>
      <c r="B111">
        <v>128892</v>
      </c>
      <c r="C111" t="s">
        <v>35</v>
      </c>
      <c r="D111" t="s">
        <v>149</v>
      </c>
      <c r="E111" s="2">
        <v>1489.69</v>
      </c>
    </row>
    <row r="112" spans="1:5" x14ac:dyDescent="0.25">
      <c r="A112" s="1">
        <v>44042</v>
      </c>
      <c r="B112">
        <v>128893</v>
      </c>
      <c r="C112" t="s">
        <v>36</v>
      </c>
      <c r="D112" t="s">
        <v>149</v>
      </c>
      <c r="E112" s="2">
        <v>3142.14</v>
      </c>
    </row>
    <row r="113" spans="1:5" x14ac:dyDescent="0.25">
      <c r="A113" s="1">
        <v>44042</v>
      </c>
      <c r="B113">
        <v>128895</v>
      </c>
      <c r="C113" t="s">
        <v>26</v>
      </c>
      <c r="D113" t="s">
        <v>149</v>
      </c>
      <c r="E113" s="2">
        <v>1608.51</v>
      </c>
    </row>
    <row r="114" spans="1:5" x14ac:dyDescent="0.25">
      <c r="A114" s="1">
        <v>44042</v>
      </c>
      <c r="B114">
        <v>128896</v>
      </c>
      <c r="C114" t="s">
        <v>96</v>
      </c>
      <c r="D114" t="s">
        <v>149</v>
      </c>
      <c r="E114" s="2">
        <v>1245</v>
      </c>
    </row>
    <row r="115" spans="1:5" x14ac:dyDescent="0.25">
      <c r="A115" s="1">
        <v>44042</v>
      </c>
      <c r="B115">
        <v>128897</v>
      </c>
      <c r="C115" t="s">
        <v>69</v>
      </c>
      <c r="D115" t="s">
        <v>162</v>
      </c>
      <c r="E115" s="2">
        <v>904.75</v>
      </c>
    </row>
    <row r="116" spans="1:5" x14ac:dyDescent="0.25">
      <c r="A116" s="1">
        <v>44042</v>
      </c>
      <c r="B116">
        <v>128898</v>
      </c>
      <c r="C116" t="s">
        <v>97</v>
      </c>
      <c r="D116" t="s">
        <v>163</v>
      </c>
      <c r="E116" s="2">
        <v>7875</v>
      </c>
    </row>
    <row r="117" spans="1:5" x14ac:dyDescent="0.25">
      <c r="A117" s="1">
        <v>44042</v>
      </c>
      <c r="B117">
        <v>128899</v>
      </c>
      <c r="C117" t="s">
        <v>70</v>
      </c>
      <c r="D117" t="s">
        <v>1120</v>
      </c>
      <c r="E117" s="2">
        <v>6.49</v>
      </c>
    </row>
    <row r="118" spans="1:5" x14ac:dyDescent="0.25">
      <c r="A118" s="1">
        <v>44042</v>
      </c>
      <c r="B118">
        <v>128900</v>
      </c>
      <c r="C118" t="s">
        <v>98</v>
      </c>
      <c r="D118" t="s">
        <v>138</v>
      </c>
      <c r="E118" s="2">
        <v>2744</v>
      </c>
    </row>
    <row r="119" spans="1:5" x14ac:dyDescent="0.25">
      <c r="A119" s="1">
        <v>44042</v>
      </c>
      <c r="B119">
        <v>128901</v>
      </c>
      <c r="C119" t="s">
        <v>99</v>
      </c>
      <c r="D119" t="s">
        <v>1121</v>
      </c>
      <c r="E119" s="2">
        <v>2532</v>
      </c>
    </row>
    <row r="120" spans="1:5" x14ac:dyDescent="0.25">
      <c r="A120" s="1">
        <v>44042</v>
      </c>
      <c r="B120">
        <v>128902</v>
      </c>
      <c r="C120" t="s">
        <v>100</v>
      </c>
      <c r="D120" t="s">
        <v>139</v>
      </c>
      <c r="E120" s="2">
        <v>872.5</v>
      </c>
    </row>
    <row r="121" spans="1:5" x14ac:dyDescent="0.25">
      <c r="A121" s="1">
        <v>44042</v>
      </c>
      <c r="B121">
        <v>128903</v>
      </c>
      <c r="C121" t="s">
        <v>101</v>
      </c>
      <c r="D121" t="s">
        <v>164</v>
      </c>
      <c r="E121" s="2">
        <v>12143.25</v>
      </c>
    </row>
    <row r="122" spans="1:5" x14ac:dyDescent="0.25">
      <c r="A122" s="1">
        <v>44042</v>
      </c>
      <c r="B122">
        <v>128904</v>
      </c>
      <c r="C122" t="s">
        <v>42</v>
      </c>
      <c r="D122" t="s">
        <v>1122</v>
      </c>
      <c r="E122" s="2">
        <v>510.82</v>
      </c>
    </row>
    <row r="123" spans="1:5" x14ac:dyDescent="0.25">
      <c r="A123" s="1">
        <v>44042</v>
      </c>
      <c r="B123">
        <v>128904</v>
      </c>
      <c r="C123" t="s">
        <v>42</v>
      </c>
      <c r="D123" t="s">
        <v>1109</v>
      </c>
      <c r="E123" s="2">
        <v>119.97</v>
      </c>
    </row>
    <row r="124" spans="1:5" x14ac:dyDescent="0.25">
      <c r="A124" s="1">
        <v>44042</v>
      </c>
      <c r="B124">
        <v>128905</v>
      </c>
      <c r="C124" t="s">
        <v>77</v>
      </c>
      <c r="D124" t="s">
        <v>145</v>
      </c>
      <c r="E124" s="2">
        <v>315</v>
      </c>
    </row>
    <row r="125" spans="1:5" x14ac:dyDescent="0.25">
      <c r="A125" s="1">
        <v>44042</v>
      </c>
      <c r="B125">
        <v>128906</v>
      </c>
      <c r="C125" t="s">
        <v>102</v>
      </c>
      <c r="D125" t="s">
        <v>1123</v>
      </c>
      <c r="E125" s="2">
        <v>8200</v>
      </c>
    </row>
    <row r="126" spans="1:5" x14ac:dyDescent="0.25">
      <c r="A126" s="1">
        <v>44042</v>
      </c>
      <c r="B126">
        <v>128907</v>
      </c>
      <c r="C126" t="s">
        <v>103</v>
      </c>
      <c r="D126" t="s">
        <v>1124</v>
      </c>
      <c r="E126" s="2">
        <v>1650</v>
      </c>
    </row>
    <row r="127" spans="1:5" x14ac:dyDescent="0.25">
      <c r="A127" s="1">
        <v>44042</v>
      </c>
      <c r="B127">
        <v>128909</v>
      </c>
      <c r="C127" t="s">
        <v>3388</v>
      </c>
      <c r="E127" s="2">
        <v>0</v>
      </c>
    </row>
    <row r="128" spans="1:5" x14ac:dyDescent="0.25">
      <c r="A128" s="1">
        <v>44042</v>
      </c>
      <c r="B128">
        <v>128910</v>
      </c>
      <c r="C128" t="s">
        <v>80</v>
      </c>
      <c r="D128" t="s">
        <v>105</v>
      </c>
      <c r="E128" s="2">
        <v>690.09</v>
      </c>
    </row>
    <row r="129" spans="1:6" x14ac:dyDescent="0.25">
      <c r="A129" s="1">
        <v>44042</v>
      </c>
      <c r="B129">
        <v>128911</v>
      </c>
      <c r="C129" t="s">
        <v>106</v>
      </c>
      <c r="D129" t="s">
        <v>1125</v>
      </c>
      <c r="E129" s="2">
        <v>950</v>
      </c>
    </row>
    <row r="130" spans="1:6" x14ac:dyDescent="0.25">
      <c r="A130" s="1">
        <v>44027</v>
      </c>
      <c r="B130">
        <v>202000001</v>
      </c>
      <c r="C130" t="s">
        <v>107</v>
      </c>
      <c r="D130" t="s">
        <v>1126</v>
      </c>
      <c r="E130" s="2">
        <v>1</v>
      </c>
    </row>
    <row r="131" spans="1:6" x14ac:dyDescent="0.25">
      <c r="A131" s="1">
        <v>44027</v>
      </c>
      <c r="B131">
        <v>202000002</v>
      </c>
      <c r="C131" t="s">
        <v>108</v>
      </c>
      <c r="D131" t="s">
        <v>1127</v>
      </c>
      <c r="E131" s="2">
        <v>377</v>
      </c>
    </row>
    <row r="132" spans="1:6" x14ac:dyDescent="0.25">
      <c r="A132" s="1">
        <v>44028</v>
      </c>
      <c r="B132">
        <v>202000003</v>
      </c>
      <c r="C132" t="s">
        <v>109</v>
      </c>
      <c r="D132" t="s">
        <v>140</v>
      </c>
      <c r="E132" s="2">
        <v>7.73</v>
      </c>
    </row>
    <row r="133" spans="1:6" x14ac:dyDescent="0.25">
      <c r="A133" s="1">
        <v>44020</v>
      </c>
      <c r="B133">
        <v>202100001</v>
      </c>
      <c r="C133" t="s">
        <v>110</v>
      </c>
      <c r="D133" t="s">
        <v>1128</v>
      </c>
      <c r="E133" s="2">
        <v>120</v>
      </c>
    </row>
    <row r="134" spans="1:6" x14ac:dyDescent="0.25">
      <c r="A134" s="1">
        <v>44028</v>
      </c>
      <c r="B134">
        <v>202100004</v>
      </c>
      <c r="C134" t="s">
        <v>111</v>
      </c>
      <c r="D134" t="s">
        <v>141</v>
      </c>
      <c r="E134" s="2">
        <v>137333.13</v>
      </c>
    </row>
    <row r="135" spans="1:6" x14ac:dyDescent="0.25">
      <c r="A135" s="1">
        <v>44028</v>
      </c>
      <c r="B135">
        <v>202100004</v>
      </c>
      <c r="C135" t="s">
        <v>111</v>
      </c>
      <c r="D135" t="s">
        <v>165</v>
      </c>
      <c r="E135" s="2">
        <v>3353.11</v>
      </c>
    </row>
    <row r="136" spans="1:6" x14ac:dyDescent="0.25">
      <c r="A136" s="1">
        <v>44028</v>
      </c>
      <c r="B136">
        <v>202100005</v>
      </c>
      <c r="C136" t="s">
        <v>112</v>
      </c>
      <c r="D136" t="s">
        <v>1129</v>
      </c>
      <c r="E136" s="2">
        <v>4691.6499999999996</v>
      </c>
    </row>
    <row r="137" spans="1:6" x14ac:dyDescent="0.25">
      <c r="A137" s="1">
        <v>44028</v>
      </c>
      <c r="B137">
        <v>202100006</v>
      </c>
      <c r="C137" t="s">
        <v>113</v>
      </c>
      <c r="D137" t="s">
        <v>1130</v>
      </c>
      <c r="E137" s="2">
        <v>43659.78</v>
      </c>
    </row>
    <row r="138" spans="1:6" x14ac:dyDescent="0.25">
      <c r="A138" s="1">
        <v>44035</v>
      </c>
      <c r="B138">
        <v>202100012</v>
      </c>
      <c r="C138" t="s">
        <v>114</v>
      </c>
      <c r="D138" t="s">
        <v>142</v>
      </c>
      <c r="E138" s="2">
        <v>1569.6</v>
      </c>
    </row>
    <row r="139" spans="1:6" x14ac:dyDescent="0.25">
      <c r="A139" s="1">
        <v>44035</v>
      </c>
      <c r="B139">
        <v>202100012</v>
      </c>
      <c r="C139" t="s">
        <v>114</v>
      </c>
      <c r="D139" t="s">
        <v>143</v>
      </c>
      <c r="E139" s="2">
        <v>370</v>
      </c>
    </row>
    <row r="140" spans="1:6" x14ac:dyDescent="0.25">
      <c r="A140" s="1">
        <v>44035</v>
      </c>
      <c r="B140">
        <v>202100013</v>
      </c>
      <c r="C140" t="s">
        <v>110</v>
      </c>
      <c r="D140" t="s">
        <v>1131</v>
      </c>
      <c r="E140" s="2">
        <v>102.74</v>
      </c>
    </row>
    <row r="141" spans="1:6" x14ac:dyDescent="0.25">
      <c r="A141" s="1">
        <v>44042</v>
      </c>
      <c r="B141">
        <v>202100014</v>
      </c>
      <c r="C141" t="s">
        <v>115</v>
      </c>
      <c r="D141" t="s">
        <v>1132</v>
      </c>
      <c r="E141" s="2">
        <v>41.44</v>
      </c>
    </row>
    <row r="142" spans="1:6" x14ac:dyDescent="0.25">
      <c r="A142" s="1">
        <v>44042</v>
      </c>
      <c r="B142">
        <v>202100015</v>
      </c>
      <c r="C142" t="s">
        <v>116</v>
      </c>
      <c r="D142" t="s">
        <v>1133</v>
      </c>
      <c r="E142" s="2">
        <v>290.8</v>
      </c>
    </row>
    <row r="143" spans="1:6" x14ac:dyDescent="0.25">
      <c r="A143" s="1">
        <v>44042</v>
      </c>
      <c r="B143">
        <v>202100016</v>
      </c>
      <c r="C143" t="s">
        <v>112</v>
      </c>
      <c r="D143" t="s">
        <v>1134</v>
      </c>
      <c r="E143" s="2">
        <v>2941.57</v>
      </c>
    </row>
    <row r="144" spans="1:6" x14ac:dyDescent="0.25">
      <c r="D144" t="s">
        <v>167</v>
      </c>
      <c r="E144" s="6"/>
      <c r="F144" s="7">
        <f>SUM(E3:E143)</f>
        <v>1279311.0200000003</v>
      </c>
    </row>
    <row r="145" spans="1:5" x14ac:dyDescent="0.25">
      <c r="D145" t="s">
        <v>1135</v>
      </c>
    </row>
    <row r="146" spans="1:5" x14ac:dyDescent="0.25">
      <c r="A146" s="1">
        <v>44048</v>
      </c>
      <c r="B146">
        <v>128912</v>
      </c>
      <c r="C146" t="s">
        <v>25</v>
      </c>
      <c r="D146" t="s">
        <v>172</v>
      </c>
      <c r="E146" s="2">
        <v>64.59</v>
      </c>
    </row>
    <row r="147" spans="1:5" x14ac:dyDescent="0.25">
      <c r="A147" s="1">
        <v>44048</v>
      </c>
      <c r="B147">
        <v>128912</v>
      </c>
      <c r="C147" t="s">
        <v>25</v>
      </c>
      <c r="D147" t="s">
        <v>172</v>
      </c>
      <c r="E147" s="2">
        <v>71.510000000000005</v>
      </c>
    </row>
    <row r="148" spans="1:5" x14ac:dyDescent="0.25">
      <c r="A148" s="1">
        <v>44048</v>
      </c>
      <c r="B148">
        <v>128913</v>
      </c>
      <c r="C148" t="s">
        <v>17</v>
      </c>
      <c r="D148" t="s">
        <v>173</v>
      </c>
      <c r="E148" s="2">
        <v>64.989999999999995</v>
      </c>
    </row>
    <row r="149" spans="1:5" x14ac:dyDescent="0.25">
      <c r="A149" s="1">
        <v>44048</v>
      </c>
      <c r="B149">
        <v>128914</v>
      </c>
      <c r="C149" t="s">
        <v>174</v>
      </c>
      <c r="D149" t="s">
        <v>1136</v>
      </c>
      <c r="E149" s="2">
        <v>170</v>
      </c>
    </row>
    <row r="150" spans="1:5" x14ac:dyDescent="0.25">
      <c r="A150" s="1">
        <v>44048</v>
      </c>
      <c r="B150">
        <v>128915</v>
      </c>
      <c r="C150" t="s">
        <v>175</v>
      </c>
      <c r="D150" t="s">
        <v>1137</v>
      </c>
      <c r="E150" s="2">
        <v>77.98</v>
      </c>
    </row>
    <row r="151" spans="1:5" x14ac:dyDescent="0.25">
      <c r="A151" s="1">
        <v>44048</v>
      </c>
      <c r="B151">
        <v>128916</v>
      </c>
      <c r="C151" t="s">
        <v>4</v>
      </c>
      <c r="D151" t="s">
        <v>176</v>
      </c>
      <c r="E151" s="2">
        <v>500</v>
      </c>
    </row>
    <row r="152" spans="1:5" x14ac:dyDescent="0.25">
      <c r="A152" s="1">
        <v>44048</v>
      </c>
      <c r="B152">
        <v>128917</v>
      </c>
      <c r="C152" t="s">
        <v>4</v>
      </c>
      <c r="D152" t="s">
        <v>1138</v>
      </c>
      <c r="E152" s="2">
        <v>400</v>
      </c>
    </row>
    <row r="153" spans="1:5" x14ac:dyDescent="0.25">
      <c r="A153" s="1">
        <v>44048</v>
      </c>
      <c r="B153">
        <v>128918</v>
      </c>
      <c r="C153" t="s">
        <v>177</v>
      </c>
      <c r="D153" t="s">
        <v>717</v>
      </c>
      <c r="E153" s="2">
        <v>1128</v>
      </c>
    </row>
    <row r="154" spans="1:5" x14ac:dyDescent="0.25">
      <c r="A154" s="1">
        <v>44049</v>
      </c>
      <c r="B154">
        <v>128919</v>
      </c>
      <c r="C154" t="s">
        <v>86</v>
      </c>
      <c r="D154" t="s">
        <v>178</v>
      </c>
      <c r="E154" s="2">
        <v>91.47</v>
      </c>
    </row>
    <row r="155" spans="1:5" x14ac:dyDescent="0.25">
      <c r="A155" s="1">
        <v>44049</v>
      </c>
      <c r="B155">
        <v>128920</v>
      </c>
      <c r="C155" t="s">
        <v>179</v>
      </c>
      <c r="D155" t="s">
        <v>180</v>
      </c>
      <c r="E155" s="2">
        <v>42.65</v>
      </c>
    </row>
    <row r="156" spans="1:5" x14ac:dyDescent="0.25">
      <c r="A156" s="1">
        <v>44049</v>
      </c>
      <c r="B156">
        <v>128921</v>
      </c>
      <c r="C156" t="s">
        <v>181</v>
      </c>
      <c r="D156" t="s">
        <v>182</v>
      </c>
      <c r="E156" s="2">
        <v>109879.4</v>
      </c>
    </row>
    <row r="157" spans="1:5" x14ac:dyDescent="0.25">
      <c r="A157" s="1">
        <v>44049</v>
      </c>
      <c r="B157">
        <v>128922</v>
      </c>
      <c r="C157" t="s">
        <v>183</v>
      </c>
      <c r="D157" t="s">
        <v>184</v>
      </c>
      <c r="E157" s="2">
        <v>230</v>
      </c>
    </row>
    <row r="158" spans="1:5" x14ac:dyDescent="0.25">
      <c r="A158" s="1">
        <v>44049</v>
      </c>
      <c r="B158">
        <v>128923</v>
      </c>
      <c r="C158" t="s">
        <v>9</v>
      </c>
      <c r="D158" t="s">
        <v>1092</v>
      </c>
      <c r="E158" s="2">
        <v>4043.65</v>
      </c>
    </row>
    <row r="159" spans="1:5" x14ac:dyDescent="0.25">
      <c r="A159" s="1">
        <v>44049</v>
      </c>
      <c r="B159">
        <v>128924</v>
      </c>
      <c r="C159" t="s">
        <v>9</v>
      </c>
      <c r="D159" t="s">
        <v>1139</v>
      </c>
      <c r="E159" s="2">
        <v>3173.52</v>
      </c>
    </row>
    <row r="160" spans="1:5" x14ac:dyDescent="0.25">
      <c r="A160" s="1">
        <v>44049</v>
      </c>
      <c r="B160">
        <v>128925</v>
      </c>
      <c r="C160" t="s">
        <v>9</v>
      </c>
      <c r="D160" t="s">
        <v>185</v>
      </c>
      <c r="E160" s="2">
        <v>1665.19</v>
      </c>
    </row>
    <row r="161" spans="1:5" x14ac:dyDescent="0.25">
      <c r="A161" s="1">
        <v>44049</v>
      </c>
      <c r="B161">
        <v>128926</v>
      </c>
      <c r="C161" t="s">
        <v>186</v>
      </c>
      <c r="D161" t="s">
        <v>1140</v>
      </c>
      <c r="E161" s="2">
        <v>2615.36</v>
      </c>
    </row>
    <row r="162" spans="1:5" x14ac:dyDescent="0.25">
      <c r="A162" s="1">
        <v>44049</v>
      </c>
      <c r="B162">
        <v>128928</v>
      </c>
      <c r="C162" t="s">
        <v>88</v>
      </c>
      <c r="D162" t="s">
        <v>187</v>
      </c>
      <c r="E162" s="2">
        <v>259.99</v>
      </c>
    </row>
    <row r="163" spans="1:5" x14ac:dyDescent="0.25">
      <c r="A163" s="1">
        <v>44049</v>
      </c>
      <c r="B163">
        <v>128928</v>
      </c>
      <c r="C163" t="s">
        <v>88</v>
      </c>
      <c r="D163" t="s">
        <v>187</v>
      </c>
      <c r="E163" s="2">
        <v>259.99</v>
      </c>
    </row>
    <row r="164" spans="1:5" x14ac:dyDescent="0.25">
      <c r="A164" s="1">
        <v>44049</v>
      </c>
      <c r="B164">
        <v>128928</v>
      </c>
      <c r="C164" t="s">
        <v>88</v>
      </c>
      <c r="D164" t="s">
        <v>188</v>
      </c>
      <c r="E164" s="2">
        <v>474.97</v>
      </c>
    </row>
    <row r="165" spans="1:5" x14ac:dyDescent="0.25">
      <c r="A165" s="1">
        <v>44049</v>
      </c>
      <c r="B165">
        <v>128928</v>
      </c>
      <c r="C165" t="s">
        <v>88</v>
      </c>
      <c r="D165" t="s">
        <v>189</v>
      </c>
      <c r="E165" s="2">
        <v>438.95</v>
      </c>
    </row>
    <row r="166" spans="1:5" x14ac:dyDescent="0.25">
      <c r="A166" s="1">
        <v>44049</v>
      </c>
      <c r="B166">
        <v>128928</v>
      </c>
      <c r="C166" t="s">
        <v>88</v>
      </c>
      <c r="D166" t="s">
        <v>190</v>
      </c>
      <c r="E166" s="2">
        <v>7730.97</v>
      </c>
    </row>
    <row r="167" spans="1:5" x14ac:dyDescent="0.25">
      <c r="A167" s="1">
        <v>44049</v>
      </c>
      <c r="B167">
        <v>128929</v>
      </c>
      <c r="C167" t="s">
        <v>191</v>
      </c>
      <c r="D167" t="s">
        <v>1141</v>
      </c>
      <c r="E167" s="2">
        <v>160</v>
      </c>
    </row>
    <row r="168" spans="1:5" x14ac:dyDescent="0.25">
      <c r="A168" s="1">
        <v>44049</v>
      </c>
      <c r="B168">
        <v>128930</v>
      </c>
      <c r="C168" t="s">
        <v>192</v>
      </c>
      <c r="D168" t="s">
        <v>1142</v>
      </c>
      <c r="E168" s="2">
        <v>396</v>
      </c>
    </row>
    <row r="169" spans="1:5" x14ac:dyDescent="0.25">
      <c r="A169" s="1">
        <v>44049</v>
      </c>
      <c r="B169">
        <v>128931</v>
      </c>
      <c r="C169" t="s">
        <v>63</v>
      </c>
      <c r="D169" t="s">
        <v>193</v>
      </c>
      <c r="E169" s="2">
        <v>54826.46</v>
      </c>
    </row>
    <row r="170" spans="1:5" x14ac:dyDescent="0.25">
      <c r="A170" s="1">
        <v>44049</v>
      </c>
      <c r="B170">
        <v>128932</v>
      </c>
      <c r="C170" t="s">
        <v>194</v>
      </c>
      <c r="D170" t="s">
        <v>1143</v>
      </c>
      <c r="E170" s="2">
        <v>6000</v>
      </c>
    </row>
    <row r="171" spans="1:5" x14ac:dyDescent="0.25">
      <c r="A171" s="1">
        <v>44049</v>
      </c>
      <c r="B171">
        <v>128932</v>
      </c>
      <c r="C171" t="s">
        <v>194</v>
      </c>
      <c r="D171" t="s">
        <v>1144</v>
      </c>
      <c r="E171" s="2">
        <v>22521.919999999998</v>
      </c>
    </row>
    <row r="172" spans="1:5" x14ac:dyDescent="0.25">
      <c r="A172" s="1">
        <v>44049</v>
      </c>
      <c r="B172">
        <v>128933</v>
      </c>
      <c r="C172" t="s">
        <v>195</v>
      </c>
      <c r="D172" t="s">
        <v>196</v>
      </c>
      <c r="E172" s="2">
        <v>100</v>
      </c>
    </row>
    <row r="173" spans="1:5" x14ac:dyDescent="0.25">
      <c r="A173" s="1">
        <v>44049</v>
      </c>
      <c r="B173">
        <v>128934</v>
      </c>
      <c r="C173" t="s">
        <v>30</v>
      </c>
      <c r="D173" t="s">
        <v>197</v>
      </c>
      <c r="E173" s="2">
        <v>2500</v>
      </c>
    </row>
    <row r="174" spans="1:5" x14ac:dyDescent="0.25">
      <c r="A174" s="1">
        <v>44049</v>
      </c>
      <c r="B174">
        <v>128935</v>
      </c>
      <c r="C174" t="s">
        <v>198</v>
      </c>
      <c r="D174" t="s">
        <v>1145</v>
      </c>
      <c r="E174" s="2">
        <v>2000</v>
      </c>
    </row>
    <row r="175" spans="1:5" x14ac:dyDescent="0.25">
      <c r="A175" s="1">
        <v>44049</v>
      </c>
      <c r="B175">
        <v>128936</v>
      </c>
      <c r="C175" t="s">
        <v>16</v>
      </c>
      <c r="D175" t="s">
        <v>199</v>
      </c>
      <c r="E175" s="2">
        <v>418.75</v>
      </c>
    </row>
    <row r="176" spans="1:5" x14ac:dyDescent="0.25">
      <c r="A176" s="1">
        <v>44049</v>
      </c>
      <c r="B176">
        <v>128937</v>
      </c>
      <c r="C176" t="s">
        <v>32</v>
      </c>
      <c r="D176" t="s">
        <v>200</v>
      </c>
      <c r="E176" s="2">
        <v>4.28</v>
      </c>
    </row>
    <row r="177" spans="1:5" x14ac:dyDescent="0.25">
      <c r="A177" s="1">
        <v>44049</v>
      </c>
      <c r="B177">
        <v>128938</v>
      </c>
      <c r="C177" t="s">
        <v>201</v>
      </c>
      <c r="D177" t="s">
        <v>1146</v>
      </c>
      <c r="E177" s="2">
        <v>291.13</v>
      </c>
    </row>
    <row r="178" spans="1:5" x14ac:dyDescent="0.25">
      <c r="A178" s="1">
        <v>44049</v>
      </c>
      <c r="B178">
        <v>128938</v>
      </c>
      <c r="C178" t="s">
        <v>201</v>
      </c>
      <c r="D178" t="s">
        <v>1147</v>
      </c>
      <c r="E178" s="2">
        <v>291.13</v>
      </c>
    </row>
    <row r="179" spans="1:5" x14ac:dyDescent="0.25">
      <c r="A179" s="1">
        <v>44049</v>
      </c>
      <c r="B179">
        <v>128939</v>
      </c>
      <c r="C179" t="s">
        <v>202</v>
      </c>
      <c r="D179" t="s">
        <v>1148</v>
      </c>
      <c r="E179" s="2">
        <v>7996.12</v>
      </c>
    </row>
    <row r="180" spans="1:5" x14ac:dyDescent="0.25">
      <c r="A180" s="1">
        <v>44049</v>
      </c>
      <c r="B180">
        <v>128940</v>
      </c>
      <c r="C180" t="s">
        <v>203</v>
      </c>
      <c r="D180" t="s">
        <v>204</v>
      </c>
      <c r="E180" s="2">
        <v>610.38</v>
      </c>
    </row>
    <row r="181" spans="1:5" x14ac:dyDescent="0.25">
      <c r="A181" s="1">
        <v>44049</v>
      </c>
      <c r="B181">
        <v>128941</v>
      </c>
      <c r="C181" t="s">
        <v>36</v>
      </c>
      <c r="D181" t="s">
        <v>205</v>
      </c>
      <c r="E181" s="2">
        <v>2129.81</v>
      </c>
    </row>
    <row r="182" spans="1:5" x14ac:dyDescent="0.25">
      <c r="A182" s="1">
        <v>44049</v>
      </c>
      <c r="B182">
        <v>128942</v>
      </c>
      <c r="C182" t="s">
        <v>26</v>
      </c>
      <c r="D182" t="s">
        <v>1149</v>
      </c>
      <c r="E182" s="2">
        <v>145.9</v>
      </c>
    </row>
    <row r="183" spans="1:5" x14ac:dyDescent="0.25">
      <c r="A183" s="1">
        <v>44049</v>
      </c>
      <c r="B183">
        <v>128942</v>
      </c>
      <c r="C183" t="s">
        <v>26</v>
      </c>
      <c r="D183" t="s">
        <v>206</v>
      </c>
      <c r="E183" s="2">
        <v>78.98</v>
      </c>
    </row>
    <row r="184" spans="1:5" x14ac:dyDescent="0.25">
      <c r="A184" s="1">
        <v>44049</v>
      </c>
      <c r="B184">
        <v>128942</v>
      </c>
      <c r="C184" t="s">
        <v>26</v>
      </c>
      <c r="D184" t="s">
        <v>1150</v>
      </c>
      <c r="E184" s="2">
        <v>68.86</v>
      </c>
    </row>
    <row r="185" spans="1:5" x14ac:dyDescent="0.25">
      <c r="A185" s="1">
        <v>44049</v>
      </c>
      <c r="B185">
        <v>128942</v>
      </c>
      <c r="C185" t="s">
        <v>26</v>
      </c>
      <c r="D185" t="s">
        <v>207</v>
      </c>
      <c r="E185" s="3">
        <v>-199.99</v>
      </c>
    </row>
    <row r="186" spans="1:5" x14ac:dyDescent="0.25">
      <c r="A186" s="1">
        <v>44049</v>
      </c>
      <c r="B186">
        <v>128943</v>
      </c>
      <c r="C186" t="s">
        <v>208</v>
      </c>
      <c r="D186" t="s">
        <v>209</v>
      </c>
      <c r="E186" s="2">
        <v>25.5</v>
      </c>
    </row>
    <row r="187" spans="1:5" x14ac:dyDescent="0.25">
      <c r="A187" s="1">
        <v>44049</v>
      </c>
      <c r="B187">
        <v>128943</v>
      </c>
      <c r="C187" t="s">
        <v>208</v>
      </c>
      <c r="D187" t="s">
        <v>209</v>
      </c>
      <c r="E187" s="2">
        <v>25.5</v>
      </c>
    </row>
    <row r="188" spans="1:5" x14ac:dyDescent="0.25">
      <c r="A188" s="1">
        <v>44049</v>
      </c>
      <c r="B188">
        <v>128943</v>
      </c>
      <c r="C188" t="s">
        <v>208</v>
      </c>
      <c r="D188" t="s">
        <v>209</v>
      </c>
      <c r="E188" s="2">
        <v>25.5</v>
      </c>
    </row>
    <row r="189" spans="1:5" x14ac:dyDescent="0.25">
      <c r="A189" s="1">
        <v>44049</v>
      </c>
      <c r="B189">
        <v>128943</v>
      </c>
      <c r="C189" t="s">
        <v>208</v>
      </c>
      <c r="D189" t="s">
        <v>209</v>
      </c>
      <c r="E189" s="2">
        <v>25.5</v>
      </c>
    </row>
    <row r="190" spans="1:5" x14ac:dyDescent="0.25">
      <c r="A190" s="1">
        <v>44049</v>
      </c>
      <c r="B190">
        <v>128944</v>
      </c>
      <c r="C190" t="s">
        <v>210</v>
      </c>
      <c r="D190" t="s">
        <v>211</v>
      </c>
      <c r="E190" s="2">
        <v>1595.45</v>
      </c>
    </row>
    <row r="191" spans="1:5" x14ac:dyDescent="0.25">
      <c r="A191" s="1">
        <v>44049</v>
      </c>
      <c r="B191">
        <v>128944</v>
      </c>
      <c r="C191" t="s">
        <v>210</v>
      </c>
      <c r="D191" t="s">
        <v>212</v>
      </c>
      <c r="E191" s="2">
        <v>1498.97</v>
      </c>
    </row>
    <row r="192" spans="1:5" x14ac:dyDescent="0.25">
      <c r="A192" s="1">
        <v>44049</v>
      </c>
      <c r="B192">
        <v>128945</v>
      </c>
      <c r="C192" t="s">
        <v>3388</v>
      </c>
      <c r="E192" s="2">
        <v>0</v>
      </c>
    </row>
    <row r="193" spans="1:5" x14ac:dyDescent="0.25">
      <c r="A193" s="1">
        <v>44049</v>
      </c>
      <c r="B193">
        <v>128946</v>
      </c>
      <c r="C193" t="s">
        <v>215</v>
      </c>
      <c r="D193" t="s">
        <v>1151</v>
      </c>
      <c r="E193" s="2">
        <v>6000</v>
      </c>
    </row>
    <row r="194" spans="1:5" x14ac:dyDescent="0.25">
      <c r="A194" s="1">
        <v>44049</v>
      </c>
      <c r="B194">
        <v>128947</v>
      </c>
      <c r="C194" t="s">
        <v>100</v>
      </c>
      <c r="D194" t="s">
        <v>1152</v>
      </c>
      <c r="E194" s="2">
        <v>2300</v>
      </c>
    </row>
    <row r="195" spans="1:5" x14ac:dyDescent="0.25">
      <c r="A195" s="1">
        <v>44049</v>
      </c>
      <c r="B195">
        <v>128947</v>
      </c>
      <c r="C195" t="s">
        <v>100</v>
      </c>
      <c r="D195" t="s">
        <v>1153</v>
      </c>
      <c r="E195" s="2">
        <v>102</v>
      </c>
    </row>
    <row r="196" spans="1:5" x14ac:dyDescent="0.25">
      <c r="A196" s="1">
        <v>44049</v>
      </c>
      <c r="B196">
        <v>128948</v>
      </c>
      <c r="C196" t="s">
        <v>216</v>
      </c>
      <c r="D196" t="s">
        <v>1154</v>
      </c>
      <c r="E196" s="2">
        <v>1250</v>
      </c>
    </row>
    <row r="197" spans="1:5" x14ac:dyDescent="0.25">
      <c r="A197" s="1">
        <v>44049</v>
      </c>
      <c r="B197">
        <v>128948</v>
      </c>
      <c r="C197" t="s">
        <v>216</v>
      </c>
      <c r="D197" t="s">
        <v>1155</v>
      </c>
      <c r="E197" s="2">
        <v>60</v>
      </c>
    </row>
    <row r="198" spans="1:5" x14ac:dyDescent="0.25">
      <c r="A198" s="1">
        <v>44049</v>
      </c>
      <c r="B198">
        <v>128948</v>
      </c>
      <c r="C198" t="s">
        <v>216</v>
      </c>
      <c r="D198" t="s">
        <v>1155</v>
      </c>
      <c r="E198" s="2">
        <v>1075</v>
      </c>
    </row>
    <row r="199" spans="1:5" x14ac:dyDescent="0.25">
      <c r="A199" s="1">
        <v>44049</v>
      </c>
      <c r="B199">
        <v>128948</v>
      </c>
      <c r="C199" t="s">
        <v>216</v>
      </c>
      <c r="D199" t="s">
        <v>1155</v>
      </c>
      <c r="E199" s="2">
        <v>1300</v>
      </c>
    </row>
    <row r="200" spans="1:5" x14ac:dyDescent="0.25">
      <c r="A200" s="1">
        <v>44049</v>
      </c>
      <c r="B200">
        <v>128949</v>
      </c>
      <c r="C200" t="s">
        <v>217</v>
      </c>
      <c r="D200" t="s">
        <v>1156</v>
      </c>
      <c r="E200" s="2">
        <v>225</v>
      </c>
    </row>
    <row r="201" spans="1:5" x14ac:dyDescent="0.25">
      <c r="A201" s="1">
        <v>44049</v>
      </c>
      <c r="B201">
        <v>128950</v>
      </c>
      <c r="C201" t="s">
        <v>218</v>
      </c>
      <c r="D201" t="s">
        <v>292</v>
      </c>
      <c r="E201" s="2">
        <v>255</v>
      </c>
    </row>
    <row r="202" spans="1:5" x14ac:dyDescent="0.25">
      <c r="A202" s="1">
        <v>44049</v>
      </c>
      <c r="B202">
        <v>128950</v>
      </c>
      <c r="C202" t="s">
        <v>218</v>
      </c>
      <c r="D202" t="s">
        <v>292</v>
      </c>
      <c r="E202" s="2">
        <v>255</v>
      </c>
    </row>
    <row r="203" spans="1:5" x14ac:dyDescent="0.25">
      <c r="A203" s="1">
        <v>44049</v>
      </c>
      <c r="B203">
        <v>128950</v>
      </c>
      <c r="C203" t="s">
        <v>218</v>
      </c>
      <c r="D203" t="s">
        <v>292</v>
      </c>
      <c r="E203" s="2">
        <v>255</v>
      </c>
    </row>
    <row r="204" spans="1:5" x14ac:dyDescent="0.25">
      <c r="A204" s="1">
        <v>44049</v>
      </c>
      <c r="B204">
        <v>128951</v>
      </c>
      <c r="C204" t="s">
        <v>219</v>
      </c>
      <c r="D204" t="s">
        <v>220</v>
      </c>
      <c r="E204" s="2">
        <v>295.12</v>
      </c>
    </row>
    <row r="205" spans="1:5" x14ac:dyDescent="0.25">
      <c r="A205" s="1">
        <v>44049</v>
      </c>
      <c r="B205">
        <v>128952</v>
      </c>
      <c r="C205" t="s">
        <v>221</v>
      </c>
      <c r="D205" t="s">
        <v>222</v>
      </c>
      <c r="E205" s="2">
        <v>9839.7000000000007</v>
      </c>
    </row>
    <row r="206" spans="1:5" x14ac:dyDescent="0.25">
      <c r="A206" s="1">
        <v>44049</v>
      </c>
      <c r="B206">
        <v>128952</v>
      </c>
      <c r="C206" t="s">
        <v>221</v>
      </c>
      <c r="D206" t="s">
        <v>459</v>
      </c>
      <c r="E206" s="2">
        <v>9304.15</v>
      </c>
    </row>
    <row r="207" spans="1:5" x14ac:dyDescent="0.25">
      <c r="A207" s="1">
        <v>44049</v>
      </c>
      <c r="B207">
        <v>128952</v>
      </c>
      <c r="C207" t="s">
        <v>221</v>
      </c>
      <c r="D207" t="s">
        <v>223</v>
      </c>
      <c r="E207" s="2">
        <v>378.75</v>
      </c>
    </row>
    <row r="208" spans="1:5" x14ac:dyDescent="0.25">
      <c r="A208" s="1">
        <v>44049</v>
      </c>
      <c r="B208">
        <v>128953</v>
      </c>
      <c r="C208" t="s">
        <v>49</v>
      </c>
      <c r="D208" t="s">
        <v>224</v>
      </c>
      <c r="E208" s="2">
        <v>2314.2600000000002</v>
      </c>
    </row>
    <row r="209" spans="1:5" x14ac:dyDescent="0.25">
      <c r="A209" s="1">
        <v>44049</v>
      </c>
      <c r="B209">
        <v>128954</v>
      </c>
      <c r="C209" t="s">
        <v>50</v>
      </c>
      <c r="D209" t="s">
        <v>225</v>
      </c>
      <c r="E209" s="2">
        <v>773</v>
      </c>
    </row>
    <row r="210" spans="1:5" x14ac:dyDescent="0.25">
      <c r="A210" s="1">
        <v>44049</v>
      </c>
      <c r="B210">
        <v>128955</v>
      </c>
      <c r="C210" t="s">
        <v>50</v>
      </c>
      <c r="D210" t="s">
        <v>225</v>
      </c>
      <c r="E210" s="2">
        <v>1700.97</v>
      </c>
    </row>
    <row r="211" spans="1:5" x14ac:dyDescent="0.25">
      <c r="A211" s="1">
        <v>44049</v>
      </c>
      <c r="B211">
        <v>128956</v>
      </c>
      <c r="C211" t="s">
        <v>50</v>
      </c>
      <c r="D211" t="s">
        <v>225</v>
      </c>
      <c r="E211" s="2">
        <v>1322.21</v>
      </c>
    </row>
    <row r="212" spans="1:5" x14ac:dyDescent="0.25">
      <c r="A212" s="1">
        <v>44049</v>
      </c>
      <c r="B212">
        <v>128957</v>
      </c>
      <c r="C212" t="s">
        <v>50</v>
      </c>
      <c r="D212" t="s">
        <v>225</v>
      </c>
      <c r="E212" s="2">
        <v>9556.0499999999993</v>
      </c>
    </row>
    <row r="213" spans="1:5" x14ac:dyDescent="0.25">
      <c r="A213" s="1">
        <v>44049</v>
      </c>
      <c r="B213">
        <v>128958</v>
      </c>
      <c r="C213" t="s">
        <v>50</v>
      </c>
      <c r="D213" t="s">
        <v>225</v>
      </c>
      <c r="E213" s="2">
        <v>3015.44</v>
      </c>
    </row>
    <row r="214" spans="1:5" x14ac:dyDescent="0.25">
      <c r="A214" s="1">
        <v>44049</v>
      </c>
      <c r="B214">
        <v>128959</v>
      </c>
      <c r="C214" t="s">
        <v>50</v>
      </c>
      <c r="D214" t="s">
        <v>225</v>
      </c>
      <c r="E214" s="2">
        <v>467.3</v>
      </c>
    </row>
    <row r="215" spans="1:5" x14ac:dyDescent="0.25">
      <c r="A215" s="1">
        <v>44049</v>
      </c>
      <c r="B215">
        <v>128960</v>
      </c>
      <c r="C215" t="s">
        <v>50</v>
      </c>
      <c r="D215" t="s">
        <v>225</v>
      </c>
      <c r="E215" s="2">
        <v>159.4</v>
      </c>
    </row>
    <row r="216" spans="1:5" x14ac:dyDescent="0.25">
      <c r="A216" s="1">
        <v>44049</v>
      </c>
      <c r="B216">
        <v>128961</v>
      </c>
      <c r="C216" t="s">
        <v>226</v>
      </c>
      <c r="D216" t="s">
        <v>227</v>
      </c>
      <c r="E216" s="2">
        <v>30.71</v>
      </c>
    </row>
    <row r="217" spans="1:5" x14ac:dyDescent="0.25">
      <c r="A217" s="1">
        <v>44049</v>
      </c>
      <c r="B217">
        <v>128962</v>
      </c>
      <c r="C217" t="s">
        <v>228</v>
      </c>
      <c r="D217" t="s">
        <v>229</v>
      </c>
      <c r="E217" s="2">
        <v>80.900000000000006</v>
      </c>
    </row>
    <row r="218" spans="1:5" x14ac:dyDescent="0.25">
      <c r="A218" s="1">
        <v>44049</v>
      </c>
      <c r="B218">
        <v>128963</v>
      </c>
      <c r="C218" t="s">
        <v>230</v>
      </c>
      <c r="D218" t="s">
        <v>231</v>
      </c>
      <c r="E218" s="2">
        <v>15628.41</v>
      </c>
    </row>
    <row r="219" spans="1:5" x14ac:dyDescent="0.25">
      <c r="A219" s="1">
        <v>44055</v>
      </c>
      <c r="B219">
        <v>128964</v>
      </c>
      <c r="C219" t="s">
        <v>232</v>
      </c>
      <c r="D219" t="s">
        <v>475</v>
      </c>
      <c r="E219" s="2">
        <v>500</v>
      </c>
    </row>
    <row r="220" spans="1:5" x14ac:dyDescent="0.25">
      <c r="A220" s="1">
        <v>44055</v>
      </c>
      <c r="B220">
        <v>128965</v>
      </c>
      <c r="C220" t="s">
        <v>233</v>
      </c>
      <c r="D220" t="s">
        <v>475</v>
      </c>
      <c r="E220" s="2">
        <v>500</v>
      </c>
    </row>
    <row r="221" spans="1:5" x14ac:dyDescent="0.25">
      <c r="A221" s="1">
        <v>44055</v>
      </c>
      <c r="B221">
        <v>128966</v>
      </c>
      <c r="C221" t="s">
        <v>234</v>
      </c>
      <c r="D221" t="s">
        <v>475</v>
      </c>
      <c r="E221" s="2">
        <v>500</v>
      </c>
    </row>
    <row r="222" spans="1:5" x14ac:dyDescent="0.25">
      <c r="A222" s="1">
        <v>44055</v>
      </c>
      <c r="B222">
        <v>128967</v>
      </c>
      <c r="C222" t="s">
        <v>235</v>
      </c>
      <c r="D222" t="s">
        <v>475</v>
      </c>
      <c r="E222" s="2">
        <v>650</v>
      </c>
    </row>
    <row r="223" spans="1:5" x14ac:dyDescent="0.25">
      <c r="A223" s="1">
        <v>44055</v>
      </c>
      <c r="B223">
        <v>128968</v>
      </c>
      <c r="C223" t="s">
        <v>236</v>
      </c>
      <c r="D223" t="s">
        <v>475</v>
      </c>
      <c r="E223" s="2">
        <v>250</v>
      </c>
    </row>
    <row r="224" spans="1:5" x14ac:dyDescent="0.25">
      <c r="A224" s="1">
        <v>44055</v>
      </c>
      <c r="B224">
        <v>128969</v>
      </c>
      <c r="C224" t="s">
        <v>92</v>
      </c>
      <c r="D224" t="s">
        <v>1157</v>
      </c>
      <c r="E224" s="2">
        <v>71.52</v>
      </c>
    </row>
    <row r="225" spans="1:5" x14ac:dyDescent="0.25">
      <c r="A225" s="1">
        <v>44055</v>
      </c>
      <c r="B225">
        <v>128970</v>
      </c>
      <c r="C225" t="s">
        <v>237</v>
      </c>
      <c r="D225" t="s">
        <v>475</v>
      </c>
      <c r="E225" s="2">
        <v>250</v>
      </c>
    </row>
    <row r="226" spans="1:5" x14ac:dyDescent="0.25">
      <c r="A226" s="1">
        <v>44055</v>
      </c>
      <c r="B226">
        <v>128971</v>
      </c>
      <c r="C226" t="s">
        <v>238</v>
      </c>
      <c r="D226" t="s">
        <v>1158</v>
      </c>
      <c r="E226" s="2">
        <v>36</v>
      </c>
    </row>
    <row r="227" spans="1:5" x14ac:dyDescent="0.25">
      <c r="A227" s="1">
        <v>44055</v>
      </c>
      <c r="B227">
        <v>128972</v>
      </c>
      <c r="C227" t="s">
        <v>239</v>
      </c>
      <c r="D227" t="s">
        <v>1159</v>
      </c>
      <c r="E227" s="2">
        <v>40</v>
      </c>
    </row>
    <row r="228" spans="1:5" x14ac:dyDescent="0.25">
      <c r="A228" s="1">
        <v>44055</v>
      </c>
      <c r="B228">
        <v>128973</v>
      </c>
      <c r="C228" t="s">
        <v>3388</v>
      </c>
      <c r="D228" t="s">
        <v>166</v>
      </c>
      <c r="E228" s="2">
        <v>0</v>
      </c>
    </row>
    <row r="229" spans="1:5" x14ac:dyDescent="0.25">
      <c r="A229" s="1">
        <v>44055</v>
      </c>
      <c r="B229">
        <v>128974</v>
      </c>
      <c r="C229" t="s">
        <v>240</v>
      </c>
      <c r="D229" t="s">
        <v>475</v>
      </c>
      <c r="E229" s="2">
        <v>1400</v>
      </c>
    </row>
    <row r="230" spans="1:5" x14ac:dyDescent="0.25">
      <c r="A230" s="1">
        <v>44055</v>
      </c>
      <c r="B230">
        <v>128975</v>
      </c>
      <c r="C230" t="s">
        <v>241</v>
      </c>
      <c r="D230" t="s">
        <v>475</v>
      </c>
      <c r="E230" s="2">
        <v>500</v>
      </c>
    </row>
    <row r="231" spans="1:5" x14ac:dyDescent="0.25">
      <c r="A231" s="1">
        <v>44055</v>
      </c>
      <c r="B231">
        <v>128976</v>
      </c>
      <c r="C231" t="s">
        <v>25</v>
      </c>
      <c r="D231" t="s">
        <v>172</v>
      </c>
      <c r="E231" s="2">
        <v>125.95</v>
      </c>
    </row>
    <row r="232" spans="1:5" x14ac:dyDescent="0.25">
      <c r="A232" s="1">
        <v>44055</v>
      </c>
      <c r="B232">
        <v>128976</v>
      </c>
      <c r="C232" t="s">
        <v>25</v>
      </c>
      <c r="D232" t="s">
        <v>1160</v>
      </c>
      <c r="E232" s="2">
        <v>245.57</v>
      </c>
    </row>
    <row r="233" spans="1:5" x14ac:dyDescent="0.25">
      <c r="A233" s="1">
        <v>44055</v>
      </c>
      <c r="B233">
        <v>128976</v>
      </c>
      <c r="C233" t="s">
        <v>25</v>
      </c>
      <c r="D233" t="s">
        <v>1161</v>
      </c>
      <c r="E233" s="2">
        <v>244.87</v>
      </c>
    </row>
    <row r="234" spans="1:5" x14ac:dyDescent="0.25">
      <c r="A234" s="1">
        <v>44055</v>
      </c>
      <c r="B234">
        <v>128977</v>
      </c>
      <c r="C234" t="s">
        <v>242</v>
      </c>
      <c r="D234" t="s">
        <v>475</v>
      </c>
      <c r="E234" s="2">
        <v>250</v>
      </c>
    </row>
    <row r="235" spans="1:5" x14ac:dyDescent="0.25">
      <c r="A235" s="1">
        <v>44055</v>
      </c>
      <c r="B235">
        <v>128978</v>
      </c>
      <c r="C235" t="s">
        <v>243</v>
      </c>
      <c r="D235" t="s">
        <v>475</v>
      </c>
      <c r="E235" s="2">
        <v>750</v>
      </c>
    </row>
    <row r="236" spans="1:5" x14ac:dyDescent="0.25">
      <c r="A236" s="1">
        <v>44055</v>
      </c>
      <c r="B236">
        <v>128979</v>
      </c>
      <c r="C236" t="s">
        <v>201</v>
      </c>
      <c r="D236" t="s">
        <v>1162</v>
      </c>
      <c r="E236" s="2">
        <v>200</v>
      </c>
    </row>
    <row r="237" spans="1:5" x14ac:dyDescent="0.25">
      <c r="A237" s="1">
        <v>44055</v>
      </c>
      <c r="B237">
        <v>128980</v>
      </c>
      <c r="C237" t="s">
        <v>3388</v>
      </c>
      <c r="D237" t="s">
        <v>166</v>
      </c>
      <c r="E237" s="2">
        <v>0</v>
      </c>
    </row>
    <row r="238" spans="1:5" x14ac:dyDescent="0.25">
      <c r="A238" s="1">
        <v>44055</v>
      </c>
      <c r="B238">
        <v>128981</v>
      </c>
      <c r="C238" t="s">
        <v>244</v>
      </c>
      <c r="D238" t="s">
        <v>475</v>
      </c>
      <c r="E238" s="2">
        <v>250</v>
      </c>
    </row>
    <row r="239" spans="1:5" x14ac:dyDescent="0.25">
      <c r="A239" s="1">
        <v>44055</v>
      </c>
      <c r="B239">
        <v>128982</v>
      </c>
      <c r="C239" t="s">
        <v>245</v>
      </c>
      <c r="D239" t="s">
        <v>475</v>
      </c>
      <c r="E239" s="2">
        <v>300</v>
      </c>
    </row>
    <row r="240" spans="1:5" x14ac:dyDescent="0.25">
      <c r="A240" s="1">
        <v>44055</v>
      </c>
      <c r="B240">
        <v>128983</v>
      </c>
      <c r="C240" t="s">
        <v>246</v>
      </c>
      <c r="D240" t="s">
        <v>475</v>
      </c>
      <c r="E240" s="2">
        <v>750</v>
      </c>
    </row>
    <row r="241" spans="1:5" x14ac:dyDescent="0.25">
      <c r="A241" s="1">
        <v>44055</v>
      </c>
      <c r="B241">
        <v>128984</v>
      </c>
      <c r="C241" t="s">
        <v>247</v>
      </c>
      <c r="D241" t="s">
        <v>475</v>
      </c>
      <c r="E241" s="2">
        <v>750</v>
      </c>
    </row>
    <row r="242" spans="1:5" x14ac:dyDescent="0.25">
      <c r="A242" s="1">
        <v>44055</v>
      </c>
      <c r="B242">
        <v>128985</v>
      </c>
      <c r="C242" t="s">
        <v>17</v>
      </c>
      <c r="D242" t="s">
        <v>1163</v>
      </c>
      <c r="E242" s="2">
        <v>100</v>
      </c>
    </row>
    <row r="243" spans="1:5" x14ac:dyDescent="0.25">
      <c r="A243" s="1">
        <v>44055</v>
      </c>
      <c r="B243">
        <v>128986</v>
      </c>
      <c r="C243" t="s">
        <v>26</v>
      </c>
      <c r="D243" t="s">
        <v>1164</v>
      </c>
      <c r="E243" s="2">
        <v>31.99</v>
      </c>
    </row>
    <row r="244" spans="1:5" x14ac:dyDescent="0.25">
      <c r="A244" s="1">
        <v>44055</v>
      </c>
      <c r="B244">
        <v>128987</v>
      </c>
      <c r="C244" t="s">
        <v>248</v>
      </c>
      <c r="D244" t="s">
        <v>475</v>
      </c>
      <c r="E244" s="2">
        <v>500</v>
      </c>
    </row>
    <row r="245" spans="1:5" x14ac:dyDescent="0.25">
      <c r="A245" s="1">
        <v>44055</v>
      </c>
      <c r="B245">
        <v>128988</v>
      </c>
      <c r="C245" t="s">
        <v>249</v>
      </c>
      <c r="D245" t="s">
        <v>1165</v>
      </c>
      <c r="E245" s="2">
        <v>2215</v>
      </c>
    </row>
    <row r="246" spans="1:5" x14ac:dyDescent="0.25">
      <c r="A246" s="1">
        <v>44055</v>
      </c>
      <c r="B246">
        <v>128989</v>
      </c>
      <c r="C246" t="s">
        <v>250</v>
      </c>
      <c r="D246" t="s">
        <v>475</v>
      </c>
      <c r="E246" s="2">
        <v>450</v>
      </c>
    </row>
    <row r="247" spans="1:5" x14ac:dyDescent="0.25">
      <c r="A247" s="1">
        <v>44055</v>
      </c>
      <c r="B247">
        <v>128990</v>
      </c>
      <c r="C247" t="s">
        <v>251</v>
      </c>
      <c r="D247" t="s">
        <v>475</v>
      </c>
      <c r="E247" s="2">
        <v>750</v>
      </c>
    </row>
    <row r="248" spans="1:5" x14ac:dyDescent="0.25">
      <c r="A248" s="1">
        <v>44055</v>
      </c>
      <c r="B248">
        <v>128991</v>
      </c>
      <c r="C248" t="s">
        <v>252</v>
      </c>
      <c r="D248" t="s">
        <v>475</v>
      </c>
      <c r="E248" s="2">
        <v>250</v>
      </c>
    </row>
    <row r="249" spans="1:5" x14ac:dyDescent="0.25">
      <c r="A249" s="1">
        <v>44055</v>
      </c>
      <c r="B249">
        <v>128992</v>
      </c>
      <c r="C249" t="s">
        <v>4</v>
      </c>
      <c r="D249" t="s">
        <v>1138</v>
      </c>
      <c r="E249" s="2">
        <v>400</v>
      </c>
    </row>
    <row r="250" spans="1:5" x14ac:dyDescent="0.25">
      <c r="A250" s="1">
        <v>44055</v>
      </c>
      <c r="B250">
        <v>128993</v>
      </c>
      <c r="C250" t="s">
        <v>253</v>
      </c>
      <c r="D250" t="s">
        <v>1166</v>
      </c>
      <c r="E250" s="2">
        <v>2500</v>
      </c>
    </row>
    <row r="251" spans="1:5" x14ac:dyDescent="0.25">
      <c r="A251" s="1">
        <v>44055</v>
      </c>
      <c r="B251">
        <v>128994</v>
      </c>
      <c r="C251" t="s">
        <v>254</v>
      </c>
      <c r="D251" t="s">
        <v>475</v>
      </c>
      <c r="E251" s="2">
        <v>300</v>
      </c>
    </row>
    <row r="252" spans="1:5" x14ac:dyDescent="0.25">
      <c r="A252" s="1">
        <v>44055</v>
      </c>
      <c r="B252">
        <v>128995</v>
      </c>
      <c r="C252" t="s">
        <v>255</v>
      </c>
      <c r="D252" t="s">
        <v>1167</v>
      </c>
      <c r="E252" s="2">
        <v>500</v>
      </c>
    </row>
    <row r="253" spans="1:5" x14ac:dyDescent="0.25">
      <c r="A253" s="1">
        <v>44055</v>
      </c>
      <c r="B253">
        <v>128995</v>
      </c>
      <c r="C253" t="s">
        <v>255</v>
      </c>
      <c r="D253" t="s">
        <v>1168</v>
      </c>
      <c r="E253" s="2">
        <v>2000</v>
      </c>
    </row>
    <row r="254" spans="1:5" x14ac:dyDescent="0.25">
      <c r="A254" s="1">
        <v>44055</v>
      </c>
      <c r="B254">
        <v>128996</v>
      </c>
      <c r="C254" t="s">
        <v>256</v>
      </c>
      <c r="D254" t="s">
        <v>1169</v>
      </c>
      <c r="E254" s="2">
        <v>207.6</v>
      </c>
    </row>
    <row r="255" spans="1:5" x14ac:dyDescent="0.25">
      <c r="A255" s="1">
        <v>44055</v>
      </c>
      <c r="B255">
        <v>128997</v>
      </c>
      <c r="C255" t="s">
        <v>257</v>
      </c>
      <c r="D255" t="s">
        <v>1170</v>
      </c>
      <c r="E255" s="2">
        <v>275.8</v>
      </c>
    </row>
    <row r="256" spans="1:5" x14ac:dyDescent="0.25">
      <c r="A256" s="1">
        <v>44055</v>
      </c>
      <c r="B256">
        <v>128998</v>
      </c>
      <c r="C256" t="s">
        <v>177</v>
      </c>
      <c r="D256" t="s">
        <v>1171</v>
      </c>
      <c r="E256" s="2">
        <v>495.75</v>
      </c>
    </row>
    <row r="257" spans="1:5" x14ac:dyDescent="0.25">
      <c r="A257" s="1">
        <v>44056</v>
      </c>
      <c r="B257">
        <v>128999</v>
      </c>
      <c r="C257" t="s">
        <v>84</v>
      </c>
      <c r="D257" t="s">
        <v>1172</v>
      </c>
      <c r="E257" s="2">
        <v>500</v>
      </c>
    </row>
    <row r="258" spans="1:5" x14ac:dyDescent="0.25">
      <c r="A258" s="1">
        <v>44056</v>
      </c>
      <c r="B258">
        <v>129000</v>
      </c>
      <c r="C258" t="s">
        <v>258</v>
      </c>
      <c r="D258" t="s">
        <v>1173</v>
      </c>
      <c r="E258" s="2">
        <v>175</v>
      </c>
    </row>
    <row r="259" spans="1:5" x14ac:dyDescent="0.25">
      <c r="A259" s="1">
        <v>44056</v>
      </c>
      <c r="B259">
        <v>129002</v>
      </c>
      <c r="C259" t="s">
        <v>29</v>
      </c>
      <c r="D259" t="s">
        <v>121</v>
      </c>
      <c r="E259" s="2">
        <v>62.35</v>
      </c>
    </row>
    <row r="260" spans="1:5" x14ac:dyDescent="0.25">
      <c r="A260" s="1">
        <v>44056</v>
      </c>
      <c r="B260">
        <v>129002</v>
      </c>
      <c r="C260" t="s">
        <v>29</v>
      </c>
      <c r="D260" t="s">
        <v>121</v>
      </c>
      <c r="E260" s="2">
        <v>52.16</v>
      </c>
    </row>
    <row r="261" spans="1:5" x14ac:dyDescent="0.25">
      <c r="A261" s="1">
        <v>44056</v>
      </c>
      <c r="B261">
        <v>129002</v>
      </c>
      <c r="C261" t="s">
        <v>29</v>
      </c>
      <c r="D261" t="s">
        <v>121</v>
      </c>
      <c r="E261" s="2">
        <v>13.01</v>
      </c>
    </row>
    <row r="262" spans="1:5" x14ac:dyDescent="0.25">
      <c r="A262" s="1">
        <v>44056</v>
      </c>
      <c r="B262">
        <v>129002</v>
      </c>
      <c r="C262" t="s">
        <v>29</v>
      </c>
      <c r="D262" t="s">
        <v>121</v>
      </c>
      <c r="E262" s="2">
        <v>57.05</v>
      </c>
    </row>
    <row r="263" spans="1:5" x14ac:dyDescent="0.25">
      <c r="A263" s="1">
        <v>44056</v>
      </c>
      <c r="B263">
        <v>129002</v>
      </c>
      <c r="C263" t="s">
        <v>29</v>
      </c>
      <c r="D263" t="s">
        <v>121</v>
      </c>
      <c r="E263" s="2">
        <v>60.45</v>
      </c>
    </row>
    <row r="264" spans="1:5" x14ac:dyDescent="0.25">
      <c r="A264" s="1">
        <v>44056</v>
      </c>
      <c r="B264">
        <v>129002</v>
      </c>
      <c r="C264" t="s">
        <v>29</v>
      </c>
      <c r="D264" t="s">
        <v>121</v>
      </c>
      <c r="E264" s="2">
        <v>50.55</v>
      </c>
    </row>
    <row r="265" spans="1:5" x14ac:dyDescent="0.25">
      <c r="A265" s="1">
        <v>44056</v>
      </c>
      <c r="B265">
        <v>129002</v>
      </c>
      <c r="C265" t="s">
        <v>29</v>
      </c>
      <c r="D265" t="s">
        <v>121</v>
      </c>
      <c r="E265" s="2">
        <v>32.630000000000003</v>
      </c>
    </row>
    <row r="266" spans="1:5" x14ac:dyDescent="0.25">
      <c r="A266" s="1">
        <v>44056</v>
      </c>
      <c r="B266">
        <v>129003</v>
      </c>
      <c r="C266" t="s">
        <v>259</v>
      </c>
      <c r="D266" t="s">
        <v>260</v>
      </c>
      <c r="E266" s="2">
        <v>9000</v>
      </c>
    </row>
    <row r="267" spans="1:5" x14ac:dyDescent="0.25">
      <c r="A267" s="1">
        <v>44056</v>
      </c>
      <c r="B267">
        <v>129004</v>
      </c>
      <c r="C267" t="s">
        <v>88</v>
      </c>
      <c r="D267" t="s">
        <v>261</v>
      </c>
      <c r="E267" s="2">
        <v>199.99</v>
      </c>
    </row>
    <row r="268" spans="1:5" x14ac:dyDescent="0.25">
      <c r="A268" s="1">
        <v>44056</v>
      </c>
      <c r="B268">
        <v>129004</v>
      </c>
      <c r="C268" t="s">
        <v>88</v>
      </c>
      <c r="D268" t="s">
        <v>1174</v>
      </c>
      <c r="E268" s="2">
        <v>357.98</v>
      </c>
    </row>
    <row r="269" spans="1:5" x14ac:dyDescent="0.25">
      <c r="A269" s="1">
        <v>44056</v>
      </c>
      <c r="B269">
        <v>129004</v>
      </c>
      <c r="C269" t="s">
        <v>88</v>
      </c>
      <c r="D269" t="s">
        <v>262</v>
      </c>
      <c r="E269" s="2">
        <v>199.99</v>
      </c>
    </row>
    <row r="270" spans="1:5" x14ac:dyDescent="0.25">
      <c r="A270" s="1">
        <v>44056</v>
      </c>
      <c r="B270">
        <v>129005</v>
      </c>
      <c r="C270" t="s">
        <v>263</v>
      </c>
      <c r="D270" t="s">
        <v>264</v>
      </c>
      <c r="E270" s="2">
        <v>390</v>
      </c>
    </row>
    <row r="271" spans="1:5" x14ac:dyDescent="0.25">
      <c r="A271" s="1">
        <v>44056</v>
      </c>
      <c r="B271">
        <v>129005</v>
      </c>
      <c r="C271" t="s">
        <v>263</v>
      </c>
      <c r="D271" t="s">
        <v>264</v>
      </c>
      <c r="E271" s="2">
        <v>95</v>
      </c>
    </row>
    <row r="272" spans="1:5" x14ac:dyDescent="0.25">
      <c r="A272" s="1">
        <v>44056</v>
      </c>
      <c r="B272">
        <v>129006</v>
      </c>
      <c r="C272" t="s">
        <v>265</v>
      </c>
      <c r="D272" t="s">
        <v>266</v>
      </c>
      <c r="E272" s="2">
        <v>275.52</v>
      </c>
    </row>
    <row r="273" spans="1:5" x14ac:dyDescent="0.25">
      <c r="A273" s="1">
        <v>44056</v>
      </c>
      <c r="B273">
        <v>129007</v>
      </c>
      <c r="C273" t="s">
        <v>267</v>
      </c>
      <c r="D273" t="s">
        <v>1175</v>
      </c>
      <c r="E273" s="2">
        <v>1750.8</v>
      </c>
    </row>
    <row r="274" spans="1:5" x14ac:dyDescent="0.25">
      <c r="A274" s="1">
        <v>44056</v>
      </c>
      <c r="B274">
        <v>129011</v>
      </c>
      <c r="C274" t="s">
        <v>10</v>
      </c>
      <c r="D274" t="s">
        <v>117</v>
      </c>
      <c r="E274" s="2">
        <v>14920.25</v>
      </c>
    </row>
    <row r="275" spans="1:5" x14ac:dyDescent="0.25">
      <c r="A275" s="1">
        <v>44056</v>
      </c>
      <c r="B275">
        <v>129012</v>
      </c>
      <c r="C275" t="s">
        <v>268</v>
      </c>
      <c r="D275" t="s">
        <v>269</v>
      </c>
      <c r="E275" s="2">
        <v>6531</v>
      </c>
    </row>
    <row r="276" spans="1:5" x14ac:dyDescent="0.25">
      <c r="A276" s="1">
        <v>44056</v>
      </c>
      <c r="B276">
        <v>129013</v>
      </c>
      <c r="C276" t="s">
        <v>192</v>
      </c>
      <c r="D276" t="s">
        <v>1176</v>
      </c>
      <c r="E276" s="2">
        <v>799</v>
      </c>
    </row>
    <row r="277" spans="1:5" x14ac:dyDescent="0.25">
      <c r="A277" s="1">
        <v>44056</v>
      </c>
      <c r="B277">
        <v>129013</v>
      </c>
      <c r="C277" t="s">
        <v>192</v>
      </c>
      <c r="D277" t="s">
        <v>270</v>
      </c>
      <c r="E277" s="2">
        <v>965</v>
      </c>
    </row>
    <row r="278" spans="1:5" x14ac:dyDescent="0.25">
      <c r="A278" s="1">
        <v>44056</v>
      </c>
      <c r="B278">
        <v>129014</v>
      </c>
      <c r="C278" t="s">
        <v>95</v>
      </c>
      <c r="D278" t="s">
        <v>1177</v>
      </c>
      <c r="E278" s="2">
        <v>80</v>
      </c>
    </row>
    <row r="279" spans="1:5" x14ac:dyDescent="0.25">
      <c r="A279" s="1">
        <v>44056</v>
      </c>
      <c r="B279">
        <v>129015</v>
      </c>
      <c r="C279" t="s">
        <v>65</v>
      </c>
      <c r="D279" t="s">
        <v>271</v>
      </c>
      <c r="E279" s="2">
        <v>183.96</v>
      </c>
    </row>
    <row r="280" spans="1:5" x14ac:dyDescent="0.25">
      <c r="A280" s="1">
        <v>44056</v>
      </c>
      <c r="B280">
        <v>129016</v>
      </c>
      <c r="C280" t="s">
        <v>16</v>
      </c>
      <c r="D280" t="s">
        <v>272</v>
      </c>
      <c r="E280" s="2">
        <v>2474.15</v>
      </c>
    </row>
    <row r="281" spans="1:5" x14ac:dyDescent="0.25">
      <c r="A281" s="1">
        <v>44056</v>
      </c>
      <c r="B281">
        <v>129017</v>
      </c>
      <c r="C281" t="s">
        <v>273</v>
      </c>
      <c r="D281" t="s">
        <v>1340</v>
      </c>
      <c r="E281" s="2">
        <v>48000</v>
      </c>
    </row>
    <row r="282" spans="1:5" x14ac:dyDescent="0.25">
      <c r="A282" s="1">
        <v>44056</v>
      </c>
      <c r="B282">
        <v>129018</v>
      </c>
      <c r="C282" t="s">
        <v>201</v>
      </c>
      <c r="D282" t="s">
        <v>1178</v>
      </c>
      <c r="E282" s="2">
        <v>86.06</v>
      </c>
    </row>
    <row r="283" spans="1:5" x14ac:dyDescent="0.25">
      <c r="A283" s="1">
        <v>44056</v>
      </c>
      <c r="B283">
        <v>129018</v>
      </c>
      <c r="C283" t="s">
        <v>201</v>
      </c>
      <c r="D283" t="s">
        <v>1179</v>
      </c>
      <c r="E283" s="2">
        <v>137.22</v>
      </c>
    </row>
    <row r="284" spans="1:5" x14ac:dyDescent="0.25">
      <c r="A284" s="1">
        <v>44056</v>
      </c>
      <c r="B284">
        <v>129019</v>
      </c>
      <c r="C284" t="s">
        <v>35</v>
      </c>
      <c r="D284" t="s">
        <v>274</v>
      </c>
      <c r="E284" s="2">
        <v>293.22000000000003</v>
      </c>
    </row>
    <row r="285" spans="1:5" x14ac:dyDescent="0.25">
      <c r="A285" s="1">
        <v>44056</v>
      </c>
      <c r="B285">
        <v>129020</v>
      </c>
      <c r="C285" t="s">
        <v>275</v>
      </c>
      <c r="D285" t="s">
        <v>1180</v>
      </c>
      <c r="E285" s="2">
        <v>5250</v>
      </c>
    </row>
    <row r="286" spans="1:5" x14ac:dyDescent="0.25">
      <c r="A286" s="1">
        <v>44056</v>
      </c>
      <c r="B286">
        <v>129021</v>
      </c>
      <c r="C286" t="s">
        <v>276</v>
      </c>
      <c r="D286" t="s">
        <v>1181</v>
      </c>
      <c r="E286" s="2">
        <v>3372.99</v>
      </c>
    </row>
    <row r="287" spans="1:5" x14ac:dyDescent="0.25">
      <c r="A287" s="1">
        <v>44056</v>
      </c>
      <c r="B287">
        <v>129022</v>
      </c>
      <c r="C287" t="s">
        <v>26</v>
      </c>
      <c r="D287" t="s">
        <v>1182</v>
      </c>
      <c r="E287" s="2">
        <v>209.96</v>
      </c>
    </row>
    <row r="288" spans="1:5" x14ac:dyDescent="0.25">
      <c r="A288" s="1">
        <v>44056</v>
      </c>
      <c r="B288">
        <v>129022</v>
      </c>
      <c r="C288" t="s">
        <v>26</v>
      </c>
      <c r="D288" t="s">
        <v>550</v>
      </c>
      <c r="E288" s="2">
        <v>249.38</v>
      </c>
    </row>
    <row r="289" spans="1:5" x14ac:dyDescent="0.25">
      <c r="A289" s="1">
        <v>44056</v>
      </c>
      <c r="B289">
        <v>129022</v>
      </c>
      <c r="C289" t="s">
        <v>26</v>
      </c>
      <c r="D289" t="s">
        <v>277</v>
      </c>
      <c r="E289" s="2">
        <v>59.4</v>
      </c>
    </row>
    <row r="290" spans="1:5" x14ac:dyDescent="0.25">
      <c r="A290" s="1">
        <v>44056</v>
      </c>
      <c r="B290">
        <v>129023</v>
      </c>
      <c r="C290" t="s">
        <v>208</v>
      </c>
      <c r="D290" t="s">
        <v>278</v>
      </c>
      <c r="E290" s="2">
        <v>25.5</v>
      </c>
    </row>
    <row r="291" spans="1:5" x14ac:dyDescent="0.25">
      <c r="A291" s="1">
        <v>44056</v>
      </c>
      <c r="B291">
        <v>129024</v>
      </c>
      <c r="C291" t="s">
        <v>279</v>
      </c>
      <c r="D291" t="s">
        <v>280</v>
      </c>
      <c r="E291" s="2">
        <v>281.27</v>
      </c>
    </row>
    <row r="292" spans="1:5" x14ac:dyDescent="0.25">
      <c r="A292" s="1">
        <v>44056</v>
      </c>
      <c r="B292">
        <v>129025</v>
      </c>
      <c r="C292" t="s">
        <v>281</v>
      </c>
      <c r="D292" t="s">
        <v>282</v>
      </c>
      <c r="E292" s="2">
        <v>270</v>
      </c>
    </row>
    <row r="293" spans="1:5" x14ac:dyDescent="0.25">
      <c r="A293" s="1">
        <v>44056</v>
      </c>
      <c r="B293">
        <v>129026</v>
      </c>
      <c r="C293" t="s">
        <v>283</v>
      </c>
      <c r="D293" t="s">
        <v>284</v>
      </c>
      <c r="E293" s="2">
        <v>7171.01</v>
      </c>
    </row>
    <row r="294" spans="1:5" x14ac:dyDescent="0.25">
      <c r="A294" s="1">
        <v>44056</v>
      </c>
      <c r="B294">
        <v>129026</v>
      </c>
      <c r="C294" t="s">
        <v>283</v>
      </c>
      <c r="D294" t="s">
        <v>285</v>
      </c>
      <c r="E294" s="2">
        <v>4521.67</v>
      </c>
    </row>
    <row r="295" spans="1:5" x14ac:dyDescent="0.25">
      <c r="A295" s="1">
        <v>44056</v>
      </c>
      <c r="B295">
        <v>129027</v>
      </c>
      <c r="C295" t="s">
        <v>70</v>
      </c>
      <c r="D295" t="s">
        <v>560</v>
      </c>
      <c r="E295" s="2">
        <v>297.7</v>
      </c>
    </row>
    <row r="296" spans="1:5" x14ac:dyDescent="0.25">
      <c r="A296" s="1">
        <v>44056</v>
      </c>
      <c r="B296">
        <v>129027</v>
      </c>
      <c r="C296" t="s">
        <v>70</v>
      </c>
      <c r="D296" t="s">
        <v>560</v>
      </c>
      <c r="E296" s="2">
        <v>144.9</v>
      </c>
    </row>
    <row r="297" spans="1:5" x14ac:dyDescent="0.25">
      <c r="A297" s="1">
        <v>44056</v>
      </c>
      <c r="B297">
        <v>129027</v>
      </c>
      <c r="C297" t="s">
        <v>70</v>
      </c>
      <c r="D297" t="s">
        <v>286</v>
      </c>
      <c r="E297" s="2">
        <v>94.07</v>
      </c>
    </row>
    <row r="298" spans="1:5" x14ac:dyDescent="0.25">
      <c r="A298" s="1">
        <v>44056</v>
      </c>
      <c r="B298">
        <v>129028</v>
      </c>
      <c r="C298" t="s">
        <v>99</v>
      </c>
      <c r="D298" t="s">
        <v>1183</v>
      </c>
      <c r="E298" s="2">
        <v>950</v>
      </c>
    </row>
    <row r="299" spans="1:5" x14ac:dyDescent="0.25">
      <c r="A299" s="1">
        <v>44056</v>
      </c>
      <c r="B299">
        <v>129028</v>
      </c>
      <c r="C299" t="s">
        <v>99</v>
      </c>
      <c r="D299" t="s">
        <v>1184</v>
      </c>
      <c r="E299" s="2">
        <v>3200</v>
      </c>
    </row>
    <row r="300" spans="1:5" x14ac:dyDescent="0.25">
      <c r="A300" s="1">
        <v>44056</v>
      </c>
      <c r="B300">
        <v>129029</v>
      </c>
      <c r="C300" t="s">
        <v>38</v>
      </c>
      <c r="D300" t="s">
        <v>171</v>
      </c>
      <c r="E300" s="2">
        <v>6389.25</v>
      </c>
    </row>
    <row r="301" spans="1:5" x14ac:dyDescent="0.25">
      <c r="A301" s="1">
        <v>44056</v>
      </c>
      <c r="B301">
        <v>129030</v>
      </c>
      <c r="C301" t="s">
        <v>287</v>
      </c>
      <c r="D301" t="s">
        <v>1185</v>
      </c>
      <c r="E301" s="2">
        <v>129.94999999999999</v>
      </c>
    </row>
    <row r="302" spans="1:5" x14ac:dyDescent="0.25">
      <c r="A302" s="1">
        <v>44056</v>
      </c>
      <c r="B302">
        <v>129031</v>
      </c>
      <c r="C302" t="s">
        <v>21</v>
      </c>
      <c r="D302" t="s">
        <v>288</v>
      </c>
      <c r="E302" s="2">
        <v>49.23</v>
      </c>
    </row>
    <row r="303" spans="1:5" x14ac:dyDescent="0.25">
      <c r="A303" s="1">
        <v>44056</v>
      </c>
      <c r="B303">
        <v>129032</v>
      </c>
      <c r="C303" t="s">
        <v>42</v>
      </c>
      <c r="D303" t="s">
        <v>1186</v>
      </c>
      <c r="E303" s="2">
        <v>66.97</v>
      </c>
    </row>
    <row r="304" spans="1:5" x14ac:dyDescent="0.25">
      <c r="A304" s="1">
        <v>44056</v>
      </c>
      <c r="B304">
        <v>129033</v>
      </c>
      <c r="C304" t="s">
        <v>43</v>
      </c>
      <c r="D304" t="s">
        <v>171</v>
      </c>
      <c r="E304" s="2">
        <v>21441.759999999998</v>
      </c>
    </row>
    <row r="305" spans="1:5" x14ac:dyDescent="0.25">
      <c r="A305" s="1">
        <v>44056</v>
      </c>
      <c r="B305">
        <v>129033</v>
      </c>
      <c r="C305" t="s">
        <v>43</v>
      </c>
      <c r="D305" t="s">
        <v>289</v>
      </c>
      <c r="E305" s="2">
        <v>1974.21</v>
      </c>
    </row>
    <row r="306" spans="1:5" x14ac:dyDescent="0.25">
      <c r="A306" s="1">
        <v>44056</v>
      </c>
      <c r="B306">
        <v>129033</v>
      </c>
      <c r="C306" t="s">
        <v>43</v>
      </c>
      <c r="D306" t="s">
        <v>290</v>
      </c>
      <c r="E306" s="2">
        <v>353.46</v>
      </c>
    </row>
    <row r="307" spans="1:5" x14ac:dyDescent="0.25">
      <c r="A307" s="1">
        <v>44056</v>
      </c>
      <c r="B307">
        <v>129034</v>
      </c>
      <c r="C307" t="s">
        <v>291</v>
      </c>
      <c r="D307" t="s">
        <v>1187</v>
      </c>
      <c r="E307" s="2">
        <v>42237.66</v>
      </c>
    </row>
    <row r="308" spans="1:5" x14ac:dyDescent="0.25">
      <c r="A308" s="1">
        <v>44056</v>
      </c>
      <c r="B308">
        <v>129035</v>
      </c>
      <c r="C308" t="s">
        <v>22</v>
      </c>
      <c r="D308" t="s">
        <v>292</v>
      </c>
      <c r="E308" s="2">
        <v>180</v>
      </c>
    </row>
    <row r="309" spans="1:5" x14ac:dyDescent="0.25">
      <c r="A309" s="1">
        <v>44056</v>
      </c>
      <c r="B309">
        <v>129036</v>
      </c>
      <c r="C309" t="s">
        <v>293</v>
      </c>
      <c r="D309" t="s">
        <v>294</v>
      </c>
      <c r="E309" s="2">
        <v>850</v>
      </c>
    </row>
    <row r="310" spans="1:5" x14ac:dyDescent="0.25">
      <c r="A310" s="1">
        <v>44056</v>
      </c>
      <c r="B310">
        <v>129037</v>
      </c>
      <c r="C310" t="s">
        <v>295</v>
      </c>
      <c r="D310" t="s">
        <v>1188</v>
      </c>
      <c r="E310" s="2">
        <v>40</v>
      </c>
    </row>
    <row r="311" spans="1:5" x14ac:dyDescent="0.25">
      <c r="A311" s="1">
        <v>44056</v>
      </c>
      <c r="B311">
        <v>129038</v>
      </c>
      <c r="C311" t="s">
        <v>296</v>
      </c>
      <c r="D311" t="s">
        <v>297</v>
      </c>
      <c r="E311" s="2">
        <v>310.75</v>
      </c>
    </row>
    <row r="312" spans="1:5" x14ac:dyDescent="0.25">
      <c r="A312" s="1">
        <v>44056</v>
      </c>
      <c r="B312">
        <v>129039</v>
      </c>
      <c r="C312" t="s">
        <v>46</v>
      </c>
      <c r="D312" t="s">
        <v>298</v>
      </c>
      <c r="E312" s="2">
        <v>1709.55</v>
      </c>
    </row>
    <row r="313" spans="1:5" x14ac:dyDescent="0.25">
      <c r="A313" s="1">
        <v>44062</v>
      </c>
      <c r="B313">
        <v>129041</v>
      </c>
      <c r="C313" t="s">
        <v>51</v>
      </c>
      <c r="D313" t="s">
        <v>1102</v>
      </c>
      <c r="E313" s="2">
        <v>18.690000000000001</v>
      </c>
    </row>
    <row r="314" spans="1:5" x14ac:dyDescent="0.25">
      <c r="A314" s="1">
        <v>44062</v>
      </c>
      <c r="B314">
        <v>129041</v>
      </c>
      <c r="C314" t="s">
        <v>51</v>
      </c>
      <c r="D314" t="s">
        <v>1189</v>
      </c>
      <c r="E314" s="2">
        <v>63.99</v>
      </c>
    </row>
    <row r="315" spans="1:5" x14ac:dyDescent="0.25">
      <c r="A315" s="1">
        <v>44062</v>
      </c>
      <c r="B315">
        <v>129041</v>
      </c>
      <c r="C315" t="s">
        <v>51</v>
      </c>
      <c r="D315" t="s">
        <v>1190</v>
      </c>
      <c r="E315" s="2">
        <v>395.89</v>
      </c>
    </row>
    <row r="316" spans="1:5" x14ac:dyDescent="0.25">
      <c r="A316" s="1">
        <v>44062</v>
      </c>
      <c r="B316">
        <v>129041</v>
      </c>
      <c r="C316" t="s">
        <v>51</v>
      </c>
      <c r="D316" t="s">
        <v>1191</v>
      </c>
      <c r="E316" s="2">
        <v>254.9</v>
      </c>
    </row>
    <row r="317" spans="1:5" x14ac:dyDescent="0.25">
      <c r="A317" s="1">
        <v>44062</v>
      </c>
      <c r="B317">
        <v>129041</v>
      </c>
      <c r="C317" t="s">
        <v>51</v>
      </c>
      <c r="D317" t="s">
        <v>1192</v>
      </c>
      <c r="E317" s="2">
        <v>27.87</v>
      </c>
    </row>
    <row r="318" spans="1:5" x14ac:dyDescent="0.25">
      <c r="A318" s="1">
        <v>44062</v>
      </c>
      <c r="B318">
        <v>129041</v>
      </c>
      <c r="C318" t="s">
        <v>51</v>
      </c>
      <c r="D318" t="s">
        <v>1192</v>
      </c>
      <c r="E318" s="2">
        <v>85.92</v>
      </c>
    </row>
    <row r="319" spans="1:5" x14ac:dyDescent="0.25">
      <c r="A319" s="1">
        <v>44062</v>
      </c>
      <c r="B319">
        <v>129041</v>
      </c>
      <c r="C319" t="s">
        <v>51</v>
      </c>
      <c r="D319" t="s">
        <v>1193</v>
      </c>
      <c r="E319" s="2">
        <v>111.92</v>
      </c>
    </row>
    <row r="320" spans="1:5" x14ac:dyDescent="0.25">
      <c r="A320" s="1">
        <v>44062</v>
      </c>
      <c r="B320">
        <v>129041</v>
      </c>
      <c r="C320" t="s">
        <v>51</v>
      </c>
      <c r="D320" t="s">
        <v>299</v>
      </c>
      <c r="E320" s="2">
        <v>316.04000000000002</v>
      </c>
    </row>
    <row r="321" spans="1:5" x14ac:dyDescent="0.25">
      <c r="A321" s="1">
        <v>44062</v>
      </c>
      <c r="B321">
        <v>129041</v>
      </c>
      <c r="C321" t="s">
        <v>51</v>
      </c>
      <c r="D321" t="s">
        <v>1194</v>
      </c>
      <c r="E321" s="2">
        <v>259.95999999999998</v>
      </c>
    </row>
    <row r="322" spans="1:5" x14ac:dyDescent="0.25">
      <c r="A322" s="1">
        <v>44062</v>
      </c>
      <c r="B322">
        <v>129042</v>
      </c>
      <c r="C322" t="s">
        <v>300</v>
      </c>
      <c r="D322" t="s">
        <v>1195</v>
      </c>
      <c r="E322" s="2">
        <v>795</v>
      </c>
    </row>
    <row r="323" spans="1:5" x14ac:dyDescent="0.25">
      <c r="A323" s="1">
        <v>44062</v>
      </c>
      <c r="B323">
        <v>129043</v>
      </c>
      <c r="C323" t="s">
        <v>238</v>
      </c>
      <c r="D323" t="s">
        <v>1196</v>
      </c>
      <c r="E323" s="2">
        <v>86.04</v>
      </c>
    </row>
    <row r="324" spans="1:5" x14ac:dyDescent="0.25">
      <c r="A324" s="1">
        <v>44062</v>
      </c>
      <c r="B324">
        <v>129043</v>
      </c>
      <c r="C324" t="s">
        <v>238</v>
      </c>
      <c r="D324" t="s">
        <v>1197</v>
      </c>
      <c r="E324" s="2">
        <v>120.67</v>
      </c>
    </row>
    <row r="325" spans="1:5" x14ac:dyDescent="0.25">
      <c r="A325" s="1">
        <v>44062</v>
      </c>
      <c r="B325">
        <v>129044</v>
      </c>
      <c r="C325" t="s">
        <v>25</v>
      </c>
      <c r="D325" t="s">
        <v>1198</v>
      </c>
      <c r="E325" s="2">
        <v>169.03</v>
      </c>
    </row>
    <row r="326" spans="1:5" x14ac:dyDescent="0.25">
      <c r="A326" s="1">
        <v>44062</v>
      </c>
      <c r="B326">
        <v>129045</v>
      </c>
      <c r="C326" t="s">
        <v>201</v>
      </c>
      <c r="D326" t="s">
        <v>680</v>
      </c>
      <c r="E326" s="2">
        <v>185.08</v>
      </c>
    </row>
    <row r="327" spans="1:5" x14ac:dyDescent="0.25">
      <c r="A327" s="1">
        <v>44062</v>
      </c>
      <c r="B327">
        <v>129046</v>
      </c>
      <c r="C327" t="s">
        <v>301</v>
      </c>
      <c r="D327" t="s">
        <v>475</v>
      </c>
      <c r="E327" s="2">
        <v>250</v>
      </c>
    </row>
    <row r="328" spans="1:5" x14ac:dyDescent="0.25">
      <c r="A328" s="1">
        <v>44062</v>
      </c>
      <c r="B328">
        <v>129047</v>
      </c>
      <c r="C328" t="s">
        <v>246</v>
      </c>
      <c r="D328" t="s">
        <v>1199</v>
      </c>
      <c r="E328" s="2">
        <v>50</v>
      </c>
    </row>
    <row r="329" spans="1:5" x14ac:dyDescent="0.25">
      <c r="A329" s="1">
        <v>44062</v>
      </c>
      <c r="B329">
        <v>129048</v>
      </c>
      <c r="C329" t="s">
        <v>3</v>
      </c>
      <c r="D329" t="s">
        <v>480</v>
      </c>
      <c r="E329" s="2">
        <v>17</v>
      </c>
    </row>
    <row r="330" spans="1:5" x14ac:dyDescent="0.25">
      <c r="A330" s="1">
        <v>44062</v>
      </c>
      <c r="B330">
        <v>129049</v>
      </c>
      <c r="C330" t="s">
        <v>302</v>
      </c>
      <c r="D330" t="s">
        <v>1200</v>
      </c>
      <c r="E330" s="2">
        <v>500</v>
      </c>
    </row>
    <row r="331" spans="1:5" x14ac:dyDescent="0.25">
      <c r="A331" s="1">
        <v>44062</v>
      </c>
      <c r="B331">
        <v>129050</v>
      </c>
      <c r="C331" t="s">
        <v>303</v>
      </c>
      <c r="D331" t="s">
        <v>631</v>
      </c>
      <c r="E331" s="2">
        <v>1278</v>
      </c>
    </row>
    <row r="332" spans="1:5" x14ac:dyDescent="0.25">
      <c r="A332" s="1">
        <v>44062</v>
      </c>
      <c r="B332">
        <v>129050</v>
      </c>
      <c r="C332" t="s">
        <v>303</v>
      </c>
      <c r="D332" t="s">
        <v>1201</v>
      </c>
      <c r="E332" s="2">
        <v>128.1</v>
      </c>
    </row>
    <row r="333" spans="1:5" x14ac:dyDescent="0.25">
      <c r="A333" s="1">
        <v>44062</v>
      </c>
      <c r="B333">
        <v>129051</v>
      </c>
      <c r="C333" t="s">
        <v>21</v>
      </c>
      <c r="D333" t="s">
        <v>124</v>
      </c>
      <c r="E333" s="2">
        <v>8.99</v>
      </c>
    </row>
    <row r="334" spans="1:5" x14ac:dyDescent="0.25">
      <c r="A334" s="1">
        <v>44062</v>
      </c>
      <c r="B334">
        <v>129052</v>
      </c>
      <c r="C334" t="s">
        <v>53</v>
      </c>
      <c r="D334" t="s">
        <v>1202</v>
      </c>
      <c r="E334" s="2">
        <v>1000</v>
      </c>
    </row>
    <row r="335" spans="1:5" x14ac:dyDescent="0.25">
      <c r="A335" s="1">
        <v>44062</v>
      </c>
      <c r="B335">
        <v>129053</v>
      </c>
      <c r="C335" t="s">
        <v>4</v>
      </c>
      <c r="D335" t="s">
        <v>1203</v>
      </c>
      <c r="E335" s="2">
        <v>500</v>
      </c>
    </row>
    <row r="336" spans="1:5" x14ac:dyDescent="0.25">
      <c r="A336" s="1">
        <v>44062</v>
      </c>
      <c r="B336">
        <v>129054</v>
      </c>
      <c r="C336" t="s">
        <v>304</v>
      </c>
      <c r="D336" t="s">
        <v>305</v>
      </c>
      <c r="E336" s="2">
        <v>500</v>
      </c>
    </row>
    <row r="337" spans="1:5" x14ac:dyDescent="0.25">
      <c r="A337" s="1">
        <v>44062</v>
      </c>
      <c r="B337">
        <v>129055</v>
      </c>
      <c r="C337" t="s">
        <v>255</v>
      </c>
      <c r="D337" t="s">
        <v>305</v>
      </c>
      <c r="E337" s="2">
        <v>500</v>
      </c>
    </row>
    <row r="338" spans="1:5" x14ac:dyDescent="0.25">
      <c r="A338" s="1">
        <v>44062</v>
      </c>
      <c r="B338">
        <v>129057</v>
      </c>
      <c r="C338" t="s">
        <v>81</v>
      </c>
      <c r="D338" t="s">
        <v>1204</v>
      </c>
      <c r="E338" s="2">
        <v>257.38</v>
      </c>
    </row>
    <row r="339" spans="1:5" x14ac:dyDescent="0.25">
      <c r="A339" s="1">
        <v>44062</v>
      </c>
      <c r="B339">
        <v>129057</v>
      </c>
      <c r="C339" t="s">
        <v>81</v>
      </c>
      <c r="D339" t="s">
        <v>1205</v>
      </c>
      <c r="E339" s="2">
        <v>194.22</v>
      </c>
    </row>
    <row r="340" spans="1:5" x14ac:dyDescent="0.25">
      <c r="A340" s="1">
        <v>44062</v>
      </c>
      <c r="B340">
        <v>129057</v>
      </c>
      <c r="C340" t="s">
        <v>81</v>
      </c>
      <c r="D340" t="s">
        <v>1206</v>
      </c>
      <c r="E340" s="2">
        <v>210.31</v>
      </c>
    </row>
    <row r="341" spans="1:5" x14ac:dyDescent="0.25">
      <c r="A341" s="1">
        <v>44062</v>
      </c>
      <c r="B341">
        <v>129057</v>
      </c>
      <c r="C341" t="s">
        <v>81</v>
      </c>
      <c r="D341" t="s">
        <v>1207</v>
      </c>
      <c r="E341" s="2">
        <v>86.8</v>
      </c>
    </row>
    <row r="342" spans="1:5" x14ac:dyDescent="0.25">
      <c r="A342" s="1">
        <v>44062</v>
      </c>
      <c r="B342">
        <v>129057</v>
      </c>
      <c r="C342" t="s">
        <v>81</v>
      </c>
      <c r="D342" t="s">
        <v>1208</v>
      </c>
      <c r="E342" s="2">
        <v>94.04</v>
      </c>
    </row>
    <row r="343" spans="1:5" x14ac:dyDescent="0.25">
      <c r="A343" s="1">
        <v>44063</v>
      </c>
      <c r="B343">
        <v>129058</v>
      </c>
      <c r="C343" t="s">
        <v>306</v>
      </c>
      <c r="D343" t="s">
        <v>307</v>
      </c>
      <c r="E343" s="2">
        <v>420.75</v>
      </c>
    </row>
    <row r="344" spans="1:5" x14ac:dyDescent="0.25">
      <c r="A344" s="1">
        <v>44063</v>
      </c>
      <c r="B344">
        <v>129058</v>
      </c>
      <c r="C344" t="s">
        <v>306</v>
      </c>
      <c r="D344" t="s">
        <v>308</v>
      </c>
      <c r="E344" s="2">
        <v>979.52</v>
      </c>
    </row>
    <row r="345" spans="1:5" x14ac:dyDescent="0.25">
      <c r="A345" s="1">
        <v>44063</v>
      </c>
      <c r="B345">
        <v>129059</v>
      </c>
      <c r="C345" t="s">
        <v>309</v>
      </c>
      <c r="D345" t="s">
        <v>1209</v>
      </c>
      <c r="E345" s="2">
        <v>2700</v>
      </c>
    </row>
    <row r="346" spans="1:5" x14ac:dyDescent="0.25">
      <c r="A346" s="1">
        <v>44063</v>
      </c>
      <c r="B346">
        <v>129065</v>
      </c>
      <c r="C346" t="s">
        <v>51</v>
      </c>
      <c r="D346" t="s">
        <v>1210</v>
      </c>
      <c r="E346" s="2">
        <v>160</v>
      </c>
    </row>
    <row r="347" spans="1:5" x14ac:dyDescent="0.25">
      <c r="A347" s="1">
        <v>44063</v>
      </c>
      <c r="B347">
        <v>129065</v>
      </c>
      <c r="C347" t="s">
        <v>51</v>
      </c>
      <c r="D347" t="s">
        <v>1211</v>
      </c>
      <c r="E347" s="2">
        <v>229.73</v>
      </c>
    </row>
    <row r="348" spans="1:5" x14ac:dyDescent="0.25">
      <c r="A348" s="1">
        <v>44063</v>
      </c>
      <c r="B348">
        <v>129065</v>
      </c>
      <c r="C348" t="s">
        <v>51</v>
      </c>
      <c r="D348" t="s">
        <v>310</v>
      </c>
      <c r="E348" s="2">
        <v>17.3</v>
      </c>
    </row>
    <row r="349" spans="1:5" x14ac:dyDescent="0.25">
      <c r="A349" s="1">
        <v>44063</v>
      </c>
      <c r="B349">
        <v>129065</v>
      </c>
      <c r="C349" t="s">
        <v>51</v>
      </c>
      <c r="D349" t="s">
        <v>1212</v>
      </c>
      <c r="E349" s="2">
        <v>151.88999999999999</v>
      </c>
    </row>
    <row r="350" spans="1:5" x14ac:dyDescent="0.25">
      <c r="A350" s="1">
        <v>44063</v>
      </c>
      <c r="B350">
        <v>129065</v>
      </c>
      <c r="C350" t="s">
        <v>51</v>
      </c>
      <c r="D350" t="s">
        <v>1213</v>
      </c>
      <c r="E350" s="2">
        <v>38.979999999999997</v>
      </c>
    </row>
    <row r="351" spans="1:5" x14ac:dyDescent="0.25">
      <c r="A351" s="1">
        <v>44063</v>
      </c>
      <c r="B351">
        <v>129065</v>
      </c>
      <c r="C351" t="s">
        <v>51</v>
      </c>
      <c r="D351" t="s">
        <v>1214</v>
      </c>
      <c r="E351" s="2">
        <v>70.349999999999994</v>
      </c>
    </row>
    <row r="352" spans="1:5" x14ac:dyDescent="0.25">
      <c r="A352" s="1">
        <v>44063</v>
      </c>
      <c r="B352">
        <v>129065</v>
      </c>
      <c r="C352" t="s">
        <v>51</v>
      </c>
      <c r="D352" t="s">
        <v>311</v>
      </c>
      <c r="E352" s="2">
        <v>172.44</v>
      </c>
    </row>
    <row r="353" spans="1:5" x14ac:dyDescent="0.25">
      <c r="A353" s="1">
        <v>44063</v>
      </c>
      <c r="B353">
        <v>129065</v>
      </c>
      <c r="C353" t="s">
        <v>51</v>
      </c>
      <c r="D353" t="s">
        <v>1215</v>
      </c>
      <c r="E353" s="2">
        <v>20.98</v>
      </c>
    </row>
    <row r="354" spans="1:5" x14ac:dyDescent="0.25">
      <c r="A354" s="1">
        <v>44063</v>
      </c>
      <c r="B354">
        <v>129065</v>
      </c>
      <c r="C354" t="s">
        <v>51</v>
      </c>
      <c r="D354" t="s">
        <v>1001</v>
      </c>
      <c r="E354" s="2">
        <v>803.7</v>
      </c>
    </row>
    <row r="355" spans="1:5" x14ac:dyDescent="0.25">
      <c r="A355" s="1">
        <v>44063</v>
      </c>
      <c r="B355">
        <v>129065</v>
      </c>
      <c r="C355" t="s">
        <v>51</v>
      </c>
      <c r="D355" t="s">
        <v>1216</v>
      </c>
      <c r="E355" s="2">
        <v>34.47</v>
      </c>
    </row>
    <row r="356" spans="1:5" x14ac:dyDescent="0.25">
      <c r="A356" s="1">
        <v>44063</v>
      </c>
      <c r="B356">
        <v>129065</v>
      </c>
      <c r="C356" t="s">
        <v>51</v>
      </c>
      <c r="D356" t="s">
        <v>1001</v>
      </c>
      <c r="E356" s="2">
        <v>142.44</v>
      </c>
    </row>
    <row r="357" spans="1:5" x14ac:dyDescent="0.25">
      <c r="A357" s="1">
        <v>44063</v>
      </c>
      <c r="B357">
        <v>129065</v>
      </c>
      <c r="C357" t="s">
        <v>51</v>
      </c>
      <c r="D357" t="s">
        <v>1217</v>
      </c>
      <c r="E357" s="2">
        <v>225.64</v>
      </c>
    </row>
    <row r="358" spans="1:5" x14ac:dyDescent="0.25">
      <c r="A358" s="1">
        <v>44063</v>
      </c>
      <c r="B358">
        <v>129065</v>
      </c>
      <c r="C358" t="s">
        <v>51</v>
      </c>
      <c r="D358" t="s">
        <v>1218</v>
      </c>
      <c r="E358" s="2">
        <v>119.98</v>
      </c>
    </row>
    <row r="359" spans="1:5" x14ac:dyDescent="0.25">
      <c r="A359" s="1">
        <v>44063</v>
      </c>
      <c r="B359">
        <v>129065</v>
      </c>
      <c r="C359" t="s">
        <v>51</v>
      </c>
      <c r="D359" t="s">
        <v>1185</v>
      </c>
      <c r="E359" s="2">
        <v>27.53</v>
      </c>
    </row>
    <row r="360" spans="1:5" x14ac:dyDescent="0.25">
      <c r="A360" s="1">
        <v>44063</v>
      </c>
      <c r="B360">
        <v>129065</v>
      </c>
      <c r="C360" t="s">
        <v>51</v>
      </c>
      <c r="D360" t="s">
        <v>1219</v>
      </c>
      <c r="E360" s="2">
        <v>63.2</v>
      </c>
    </row>
    <row r="361" spans="1:5" x14ac:dyDescent="0.25">
      <c r="A361" s="1">
        <v>44063</v>
      </c>
      <c r="B361">
        <v>129065</v>
      </c>
      <c r="C361" t="s">
        <v>51</v>
      </c>
      <c r="D361" t="s">
        <v>1220</v>
      </c>
      <c r="E361" s="2">
        <v>568.95000000000005</v>
      </c>
    </row>
    <row r="362" spans="1:5" x14ac:dyDescent="0.25">
      <c r="A362" s="1">
        <v>44063</v>
      </c>
      <c r="B362">
        <v>129065</v>
      </c>
      <c r="C362" t="s">
        <v>51</v>
      </c>
      <c r="D362" t="s">
        <v>1221</v>
      </c>
      <c r="E362" s="2">
        <v>117.99</v>
      </c>
    </row>
    <row r="363" spans="1:5" x14ac:dyDescent="0.25">
      <c r="A363" s="1">
        <v>44063</v>
      </c>
      <c r="B363">
        <v>129065</v>
      </c>
      <c r="C363" t="s">
        <v>51</v>
      </c>
      <c r="D363" t="s">
        <v>1222</v>
      </c>
      <c r="E363" s="2">
        <v>27.98</v>
      </c>
    </row>
    <row r="364" spans="1:5" x14ac:dyDescent="0.25">
      <c r="A364" s="1">
        <v>44063</v>
      </c>
      <c r="B364">
        <v>129065</v>
      </c>
      <c r="C364" t="s">
        <v>51</v>
      </c>
      <c r="D364" t="s">
        <v>1223</v>
      </c>
      <c r="E364" s="2">
        <v>18.940000000000001</v>
      </c>
    </row>
    <row r="365" spans="1:5" x14ac:dyDescent="0.25">
      <c r="A365" s="1">
        <v>44063</v>
      </c>
      <c r="B365">
        <v>129065</v>
      </c>
      <c r="C365" t="s">
        <v>51</v>
      </c>
      <c r="D365" t="s">
        <v>551</v>
      </c>
      <c r="E365" s="2">
        <v>519.98</v>
      </c>
    </row>
    <row r="366" spans="1:5" x14ac:dyDescent="0.25">
      <c r="A366" s="1">
        <v>44063</v>
      </c>
      <c r="B366">
        <v>129065</v>
      </c>
      <c r="C366" t="s">
        <v>51</v>
      </c>
      <c r="D366" t="s">
        <v>312</v>
      </c>
      <c r="E366" s="2">
        <v>149.96</v>
      </c>
    </row>
    <row r="367" spans="1:5" x14ac:dyDescent="0.25">
      <c r="A367" s="1">
        <v>44063</v>
      </c>
      <c r="B367">
        <v>129065</v>
      </c>
      <c r="C367" t="s">
        <v>51</v>
      </c>
      <c r="D367" t="s">
        <v>1224</v>
      </c>
      <c r="E367" s="2">
        <v>187.6</v>
      </c>
    </row>
    <row r="368" spans="1:5" x14ac:dyDescent="0.25">
      <c r="A368" s="1">
        <v>44063</v>
      </c>
      <c r="B368">
        <v>129065</v>
      </c>
      <c r="C368" t="s">
        <v>51</v>
      </c>
      <c r="D368" t="s">
        <v>1001</v>
      </c>
      <c r="E368" s="2">
        <v>46.95</v>
      </c>
    </row>
    <row r="369" spans="1:5" x14ac:dyDescent="0.25">
      <c r="A369" s="1">
        <v>44063</v>
      </c>
      <c r="B369">
        <v>129065</v>
      </c>
      <c r="C369" t="s">
        <v>51</v>
      </c>
      <c r="D369" t="s">
        <v>551</v>
      </c>
      <c r="E369" s="2">
        <v>813.77</v>
      </c>
    </row>
    <row r="370" spans="1:5" x14ac:dyDescent="0.25">
      <c r="A370" s="1">
        <v>44063</v>
      </c>
      <c r="B370">
        <v>129065</v>
      </c>
      <c r="C370" t="s">
        <v>51</v>
      </c>
      <c r="D370" t="s">
        <v>1225</v>
      </c>
      <c r="E370" s="2">
        <v>252.72</v>
      </c>
    </row>
    <row r="371" spans="1:5" x14ac:dyDescent="0.25">
      <c r="A371" s="1">
        <v>44063</v>
      </c>
      <c r="B371">
        <v>129065</v>
      </c>
      <c r="C371" t="s">
        <v>51</v>
      </c>
      <c r="D371" t="s">
        <v>550</v>
      </c>
      <c r="E371" s="2">
        <v>28.51</v>
      </c>
    </row>
    <row r="372" spans="1:5" x14ac:dyDescent="0.25">
      <c r="A372" s="1">
        <v>44063</v>
      </c>
      <c r="B372">
        <v>129065</v>
      </c>
      <c r="C372" t="s">
        <v>51</v>
      </c>
      <c r="D372" t="s">
        <v>207</v>
      </c>
      <c r="E372" s="3">
        <v>-28.41</v>
      </c>
    </row>
    <row r="373" spans="1:5" x14ac:dyDescent="0.25">
      <c r="A373" s="1">
        <v>44063</v>
      </c>
      <c r="B373">
        <v>129065</v>
      </c>
      <c r="C373" t="s">
        <v>51</v>
      </c>
      <c r="D373" t="s">
        <v>1217</v>
      </c>
      <c r="E373" s="2">
        <v>359.98</v>
      </c>
    </row>
    <row r="374" spans="1:5" x14ac:dyDescent="0.25">
      <c r="A374" s="1">
        <v>44063</v>
      </c>
      <c r="B374">
        <v>129066</v>
      </c>
      <c r="C374" t="s">
        <v>313</v>
      </c>
      <c r="D374" t="s">
        <v>1226</v>
      </c>
      <c r="E374" s="2">
        <v>2280</v>
      </c>
    </row>
    <row r="375" spans="1:5" x14ac:dyDescent="0.25">
      <c r="A375" s="1">
        <v>44063</v>
      </c>
      <c r="B375">
        <v>129067</v>
      </c>
      <c r="C375" t="s">
        <v>9</v>
      </c>
      <c r="D375" t="s">
        <v>1227</v>
      </c>
      <c r="E375" s="2">
        <v>40.380000000000003</v>
      </c>
    </row>
    <row r="376" spans="1:5" x14ac:dyDescent="0.25">
      <c r="A376" s="1">
        <v>44063</v>
      </c>
      <c r="B376">
        <v>129068</v>
      </c>
      <c r="C376" t="s">
        <v>29</v>
      </c>
      <c r="D376" t="s">
        <v>314</v>
      </c>
      <c r="E376" s="2">
        <v>114.12</v>
      </c>
    </row>
    <row r="377" spans="1:5" x14ac:dyDescent="0.25">
      <c r="A377" s="1">
        <v>44063</v>
      </c>
      <c r="B377">
        <v>129068</v>
      </c>
      <c r="C377" t="s">
        <v>29</v>
      </c>
      <c r="D377" t="s">
        <v>314</v>
      </c>
      <c r="E377" s="2">
        <v>53.78</v>
      </c>
    </row>
    <row r="378" spans="1:5" x14ac:dyDescent="0.25">
      <c r="A378" s="1">
        <v>44063</v>
      </c>
      <c r="B378">
        <v>129069</v>
      </c>
      <c r="C378" t="s">
        <v>259</v>
      </c>
      <c r="D378" t="s">
        <v>1228</v>
      </c>
      <c r="E378" s="2">
        <v>500</v>
      </c>
    </row>
    <row r="379" spans="1:5" x14ac:dyDescent="0.25">
      <c r="A379" s="1">
        <v>44063</v>
      </c>
      <c r="B379">
        <v>129070</v>
      </c>
      <c r="C379" t="s">
        <v>55</v>
      </c>
      <c r="D379" t="s">
        <v>1229</v>
      </c>
      <c r="E379" s="2">
        <v>25.5</v>
      </c>
    </row>
    <row r="380" spans="1:5" x14ac:dyDescent="0.25">
      <c r="A380" s="1">
        <v>44063</v>
      </c>
      <c r="B380">
        <v>129071</v>
      </c>
      <c r="C380" t="s">
        <v>315</v>
      </c>
      <c r="D380" t="s">
        <v>180</v>
      </c>
      <c r="E380" s="2">
        <v>64.150000000000006</v>
      </c>
    </row>
    <row r="381" spans="1:5" x14ac:dyDescent="0.25">
      <c r="A381" s="1">
        <v>44063</v>
      </c>
      <c r="B381">
        <v>129072</v>
      </c>
      <c r="C381" t="s">
        <v>316</v>
      </c>
      <c r="D381" t="s">
        <v>1230</v>
      </c>
      <c r="E381" s="2">
        <v>150</v>
      </c>
    </row>
    <row r="382" spans="1:5" x14ac:dyDescent="0.25">
      <c r="A382" s="1">
        <v>44063</v>
      </c>
      <c r="B382">
        <v>129073</v>
      </c>
      <c r="C382" t="s">
        <v>59</v>
      </c>
      <c r="D382" t="s">
        <v>1231</v>
      </c>
      <c r="E382" s="2">
        <v>85</v>
      </c>
    </row>
    <row r="383" spans="1:5" x14ac:dyDescent="0.25">
      <c r="A383" s="1">
        <v>44063</v>
      </c>
      <c r="B383">
        <v>129074</v>
      </c>
      <c r="C383" t="s">
        <v>60</v>
      </c>
      <c r="D383" t="s">
        <v>1232</v>
      </c>
      <c r="E383" s="2">
        <v>237.64</v>
      </c>
    </row>
    <row r="384" spans="1:5" x14ac:dyDescent="0.25">
      <c r="A384" s="1">
        <v>44063</v>
      </c>
      <c r="B384">
        <v>129075</v>
      </c>
      <c r="C384" t="s">
        <v>317</v>
      </c>
      <c r="D384" t="s">
        <v>318</v>
      </c>
      <c r="E384" s="2">
        <v>750</v>
      </c>
    </row>
    <row r="385" spans="1:5" x14ac:dyDescent="0.25">
      <c r="A385" s="1">
        <v>44063</v>
      </c>
      <c r="B385">
        <v>129076</v>
      </c>
      <c r="C385" t="s">
        <v>319</v>
      </c>
      <c r="D385" t="s">
        <v>1233</v>
      </c>
      <c r="E385" s="2">
        <v>349</v>
      </c>
    </row>
    <row r="386" spans="1:5" x14ac:dyDescent="0.25">
      <c r="A386" s="1">
        <v>44063</v>
      </c>
      <c r="B386">
        <v>129077</v>
      </c>
      <c r="C386" t="s">
        <v>194</v>
      </c>
      <c r="D386" t="s">
        <v>1234</v>
      </c>
      <c r="E386" s="2">
        <v>21000</v>
      </c>
    </row>
    <row r="387" spans="1:5" x14ac:dyDescent="0.25">
      <c r="A387" s="1">
        <v>44063</v>
      </c>
      <c r="B387">
        <v>129078</v>
      </c>
      <c r="C387" t="s">
        <v>320</v>
      </c>
      <c r="D387" t="s">
        <v>1235</v>
      </c>
      <c r="E387" s="2">
        <v>4980</v>
      </c>
    </row>
    <row r="388" spans="1:5" x14ac:dyDescent="0.25">
      <c r="A388" s="1">
        <v>44063</v>
      </c>
      <c r="B388">
        <v>129079</v>
      </c>
      <c r="C388" t="s">
        <v>321</v>
      </c>
      <c r="D388" t="s">
        <v>1236</v>
      </c>
      <c r="E388" s="2">
        <v>4000</v>
      </c>
    </row>
    <row r="389" spans="1:5" x14ac:dyDescent="0.25">
      <c r="A389" s="1">
        <v>44063</v>
      </c>
      <c r="B389">
        <v>129080</v>
      </c>
      <c r="C389" t="s">
        <v>322</v>
      </c>
      <c r="D389" t="s">
        <v>1341</v>
      </c>
      <c r="E389" s="2">
        <v>25420</v>
      </c>
    </row>
    <row r="390" spans="1:5" x14ac:dyDescent="0.25">
      <c r="A390" s="1">
        <v>44063</v>
      </c>
      <c r="B390">
        <v>129081</v>
      </c>
      <c r="C390" t="s">
        <v>323</v>
      </c>
      <c r="D390" t="s">
        <v>1237</v>
      </c>
      <c r="E390" s="2">
        <v>472.5</v>
      </c>
    </row>
    <row r="391" spans="1:5" x14ac:dyDescent="0.25">
      <c r="A391" s="1">
        <v>44063</v>
      </c>
      <c r="B391">
        <v>129082</v>
      </c>
      <c r="C391" t="s">
        <v>324</v>
      </c>
      <c r="D391" t="s">
        <v>1238</v>
      </c>
      <c r="E391" s="2">
        <v>185</v>
      </c>
    </row>
    <row r="392" spans="1:5" x14ac:dyDescent="0.25">
      <c r="A392" s="1">
        <v>44063</v>
      </c>
      <c r="B392">
        <v>129083</v>
      </c>
      <c r="C392" t="s">
        <v>66</v>
      </c>
      <c r="D392" t="s">
        <v>1239</v>
      </c>
      <c r="E392" s="2">
        <v>4200</v>
      </c>
    </row>
    <row r="393" spans="1:5" x14ac:dyDescent="0.25">
      <c r="A393" s="1">
        <v>44063</v>
      </c>
      <c r="B393">
        <v>129083</v>
      </c>
      <c r="C393" t="s">
        <v>66</v>
      </c>
      <c r="D393" t="s">
        <v>1342</v>
      </c>
      <c r="E393" s="2">
        <v>60000</v>
      </c>
    </row>
    <row r="394" spans="1:5" x14ac:dyDescent="0.25">
      <c r="A394" s="1">
        <v>44063</v>
      </c>
      <c r="B394">
        <v>129083</v>
      </c>
      <c r="C394" t="s">
        <v>66</v>
      </c>
      <c r="D394" t="s">
        <v>1343</v>
      </c>
      <c r="E394" s="2">
        <v>109000</v>
      </c>
    </row>
    <row r="395" spans="1:5" x14ac:dyDescent="0.25">
      <c r="A395" s="1">
        <v>44063</v>
      </c>
      <c r="B395">
        <v>129084</v>
      </c>
      <c r="C395" t="s">
        <v>325</v>
      </c>
      <c r="D395" t="s">
        <v>1240</v>
      </c>
      <c r="E395" s="2">
        <v>50</v>
      </c>
    </row>
    <row r="396" spans="1:5" x14ac:dyDescent="0.25">
      <c r="A396" s="1">
        <v>44063</v>
      </c>
      <c r="B396">
        <v>129085</v>
      </c>
      <c r="C396" t="s">
        <v>25</v>
      </c>
      <c r="D396" t="s">
        <v>1241</v>
      </c>
      <c r="E396" s="2">
        <v>183.06</v>
      </c>
    </row>
    <row r="397" spans="1:5" x14ac:dyDescent="0.25">
      <c r="A397" s="1">
        <v>44063</v>
      </c>
      <c r="B397">
        <v>129093</v>
      </c>
      <c r="C397" t="s">
        <v>326</v>
      </c>
      <c r="D397" t="s">
        <v>327</v>
      </c>
      <c r="E397" s="2">
        <v>91.07</v>
      </c>
    </row>
    <row r="398" spans="1:5" x14ac:dyDescent="0.25">
      <c r="A398" s="1">
        <v>44063</v>
      </c>
      <c r="B398">
        <v>129093</v>
      </c>
      <c r="C398" t="s">
        <v>326</v>
      </c>
      <c r="D398" t="s">
        <v>328</v>
      </c>
      <c r="E398" s="2">
        <v>97</v>
      </c>
    </row>
    <row r="399" spans="1:5" x14ac:dyDescent="0.25">
      <c r="A399" s="1">
        <v>44063</v>
      </c>
      <c r="B399">
        <v>129093</v>
      </c>
      <c r="C399" t="s">
        <v>326</v>
      </c>
      <c r="D399" t="s">
        <v>329</v>
      </c>
      <c r="E399" s="2">
        <v>56.59</v>
      </c>
    </row>
    <row r="400" spans="1:5" x14ac:dyDescent="0.25">
      <c r="A400" s="1">
        <v>44063</v>
      </c>
      <c r="B400">
        <v>129093</v>
      </c>
      <c r="C400" t="s">
        <v>326</v>
      </c>
      <c r="D400" t="s">
        <v>1242</v>
      </c>
      <c r="E400" s="2">
        <v>152.88</v>
      </c>
    </row>
    <row r="401" spans="1:5" x14ac:dyDescent="0.25">
      <c r="A401" s="1">
        <v>44063</v>
      </c>
      <c r="B401">
        <v>129093</v>
      </c>
      <c r="C401" t="s">
        <v>326</v>
      </c>
      <c r="D401" t="s">
        <v>330</v>
      </c>
      <c r="E401" s="2">
        <v>307.83</v>
      </c>
    </row>
    <row r="402" spans="1:5" x14ac:dyDescent="0.25">
      <c r="A402" s="1">
        <v>44063</v>
      </c>
      <c r="B402">
        <v>129093</v>
      </c>
      <c r="C402" t="s">
        <v>326</v>
      </c>
      <c r="D402" t="s">
        <v>330</v>
      </c>
      <c r="E402" s="2">
        <v>238</v>
      </c>
    </row>
    <row r="403" spans="1:5" x14ac:dyDescent="0.25">
      <c r="A403" s="1">
        <v>44063</v>
      </c>
      <c r="B403">
        <v>129093</v>
      </c>
      <c r="C403" t="s">
        <v>326</v>
      </c>
      <c r="D403" t="s">
        <v>331</v>
      </c>
      <c r="E403" s="2">
        <v>207.93</v>
      </c>
    </row>
    <row r="404" spans="1:5" x14ac:dyDescent="0.25">
      <c r="A404" s="1">
        <v>44063</v>
      </c>
      <c r="B404">
        <v>129093</v>
      </c>
      <c r="C404" t="s">
        <v>326</v>
      </c>
      <c r="D404" t="s">
        <v>332</v>
      </c>
      <c r="E404" s="2">
        <v>24.64</v>
      </c>
    </row>
    <row r="405" spans="1:5" x14ac:dyDescent="0.25">
      <c r="A405" s="1">
        <v>44063</v>
      </c>
      <c r="B405">
        <v>129093</v>
      </c>
      <c r="C405" t="s">
        <v>326</v>
      </c>
      <c r="D405" t="s">
        <v>332</v>
      </c>
      <c r="E405" s="2">
        <v>569.42999999999995</v>
      </c>
    </row>
    <row r="406" spans="1:5" x14ac:dyDescent="0.25">
      <c r="A406" s="1">
        <v>44063</v>
      </c>
      <c r="B406">
        <v>129093</v>
      </c>
      <c r="C406" t="s">
        <v>326</v>
      </c>
      <c r="D406" t="s">
        <v>332</v>
      </c>
      <c r="E406" s="2">
        <v>211.26</v>
      </c>
    </row>
    <row r="407" spans="1:5" x14ac:dyDescent="0.25">
      <c r="A407" s="1">
        <v>44063</v>
      </c>
      <c r="B407">
        <v>129093</v>
      </c>
      <c r="C407" t="s">
        <v>326</v>
      </c>
      <c r="D407" t="s">
        <v>332</v>
      </c>
      <c r="E407" s="2">
        <v>299.7</v>
      </c>
    </row>
    <row r="408" spans="1:5" x14ac:dyDescent="0.25">
      <c r="A408" s="1">
        <v>44063</v>
      </c>
      <c r="B408">
        <v>129093</v>
      </c>
      <c r="C408" t="s">
        <v>326</v>
      </c>
      <c r="D408" t="s">
        <v>207</v>
      </c>
      <c r="E408" s="3">
        <v>-209.79</v>
      </c>
    </row>
    <row r="409" spans="1:5" x14ac:dyDescent="0.25">
      <c r="A409" s="1">
        <v>44063</v>
      </c>
      <c r="B409">
        <v>129093</v>
      </c>
      <c r="C409" t="s">
        <v>326</v>
      </c>
      <c r="D409" t="s">
        <v>333</v>
      </c>
      <c r="E409" s="2">
        <v>548</v>
      </c>
    </row>
    <row r="410" spans="1:5" x14ac:dyDescent="0.25">
      <c r="A410" s="1">
        <v>44063</v>
      </c>
      <c r="B410">
        <v>129093</v>
      </c>
      <c r="C410" t="s">
        <v>326</v>
      </c>
      <c r="D410" t="s">
        <v>333</v>
      </c>
      <c r="E410" s="2">
        <v>199</v>
      </c>
    </row>
    <row r="411" spans="1:5" x14ac:dyDescent="0.25">
      <c r="A411" s="1">
        <v>44063</v>
      </c>
      <c r="B411">
        <v>129093</v>
      </c>
      <c r="C411" t="s">
        <v>326</v>
      </c>
      <c r="D411" t="s">
        <v>207</v>
      </c>
      <c r="E411" s="3">
        <v>-199</v>
      </c>
    </row>
    <row r="412" spans="1:5" x14ac:dyDescent="0.25">
      <c r="A412" s="1">
        <v>44063</v>
      </c>
      <c r="B412">
        <v>129093</v>
      </c>
      <c r="C412" t="s">
        <v>326</v>
      </c>
      <c r="D412" t="s">
        <v>333</v>
      </c>
      <c r="E412" s="2">
        <v>67.08</v>
      </c>
    </row>
    <row r="413" spans="1:5" x14ac:dyDescent="0.25">
      <c r="A413" s="1">
        <v>44063</v>
      </c>
      <c r="B413">
        <v>129093</v>
      </c>
      <c r="C413" t="s">
        <v>326</v>
      </c>
      <c r="D413" t="s">
        <v>332</v>
      </c>
      <c r="E413" s="2">
        <v>119.94</v>
      </c>
    </row>
    <row r="414" spans="1:5" x14ac:dyDescent="0.25">
      <c r="A414" s="1">
        <v>44063</v>
      </c>
      <c r="B414">
        <v>129093</v>
      </c>
      <c r="C414" t="s">
        <v>326</v>
      </c>
      <c r="D414" t="s">
        <v>333</v>
      </c>
      <c r="E414" s="2">
        <v>548</v>
      </c>
    </row>
    <row r="415" spans="1:5" x14ac:dyDescent="0.25">
      <c r="A415" s="1">
        <v>44063</v>
      </c>
      <c r="B415">
        <v>129093</v>
      </c>
      <c r="C415" t="s">
        <v>326</v>
      </c>
      <c r="D415" t="s">
        <v>333</v>
      </c>
      <c r="E415" s="2">
        <v>657</v>
      </c>
    </row>
    <row r="416" spans="1:5" x14ac:dyDescent="0.25">
      <c r="A416" s="1">
        <v>44063</v>
      </c>
      <c r="B416">
        <v>129093</v>
      </c>
      <c r="C416" t="s">
        <v>326</v>
      </c>
      <c r="D416" t="s">
        <v>333</v>
      </c>
      <c r="E416" s="2">
        <v>270.83</v>
      </c>
    </row>
    <row r="417" spans="1:5" x14ac:dyDescent="0.25">
      <c r="A417" s="1">
        <v>44063</v>
      </c>
      <c r="B417">
        <v>129093</v>
      </c>
      <c r="C417" t="s">
        <v>326</v>
      </c>
      <c r="D417" t="s">
        <v>334</v>
      </c>
      <c r="E417" s="2">
        <v>818.26</v>
      </c>
    </row>
    <row r="418" spans="1:5" x14ac:dyDescent="0.25">
      <c r="A418" s="1">
        <v>44063</v>
      </c>
      <c r="B418">
        <v>129093</v>
      </c>
      <c r="C418" t="s">
        <v>326</v>
      </c>
      <c r="D418" t="s">
        <v>334</v>
      </c>
      <c r="E418" s="2">
        <v>625.29999999999995</v>
      </c>
    </row>
    <row r="419" spans="1:5" x14ac:dyDescent="0.25">
      <c r="A419" s="1">
        <v>44063</v>
      </c>
      <c r="B419">
        <v>129093</v>
      </c>
      <c r="C419" t="s">
        <v>326</v>
      </c>
      <c r="D419" t="s">
        <v>335</v>
      </c>
      <c r="E419" s="2">
        <v>274.7</v>
      </c>
    </row>
    <row r="420" spans="1:5" x14ac:dyDescent="0.25">
      <c r="A420" s="1">
        <v>44063</v>
      </c>
      <c r="B420">
        <v>129093</v>
      </c>
      <c r="C420" t="s">
        <v>326</v>
      </c>
      <c r="D420" t="s">
        <v>332</v>
      </c>
      <c r="E420" s="2">
        <v>391.37</v>
      </c>
    </row>
    <row r="421" spans="1:5" x14ac:dyDescent="0.25">
      <c r="A421" s="1">
        <v>44063</v>
      </c>
      <c r="B421">
        <v>129093</v>
      </c>
      <c r="C421" t="s">
        <v>326</v>
      </c>
      <c r="D421" t="s">
        <v>333</v>
      </c>
      <c r="E421" s="2">
        <v>195.02</v>
      </c>
    </row>
    <row r="422" spans="1:5" x14ac:dyDescent="0.25">
      <c r="A422" s="1">
        <v>44063</v>
      </c>
      <c r="B422">
        <v>129093</v>
      </c>
      <c r="C422" t="s">
        <v>326</v>
      </c>
      <c r="D422" t="s">
        <v>1242</v>
      </c>
      <c r="E422" s="2">
        <v>165.49</v>
      </c>
    </row>
    <row r="423" spans="1:5" x14ac:dyDescent="0.25">
      <c r="A423" s="1">
        <v>44063</v>
      </c>
      <c r="B423">
        <v>129093</v>
      </c>
      <c r="C423" t="s">
        <v>326</v>
      </c>
      <c r="D423" t="s">
        <v>333</v>
      </c>
      <c r="E423" s="2">
        <v>136.43</v>
      </c>
    </row>
    <row r="424" spans="1:5" x14ac:dyDescent="0.25">
      <c r="A424" s="1">
        <v>44063</v>
      </c>
      <c r="B424">
        <v>129093</v>
      </c>
      <c r="C424" t="s">
        <v>326</v>
      </c>
      <c r="D424" t="s">
        <v>333</v>
      </c>
      <c r="E424" s="2">
        <v>863.38</v>
      </c>
    </row>
    <row r="425" spans="1:5" x14ac:dyDescent="0.25">
      <c r="A425" s="1">
        <v>44063</v>
      </c>
      <c r="B425">
        <v>129094</v>
      </c>
      <c r="C425" t="s">
        <v>336</v>
      </c>
      <c r="D425" t="s">
        <v>180</v>
      </c>
      <c r="E425" s="2">
        <v>28.9</v>
      </c>
    </row>
    <row r="426" spans="1:5" x14ac:dyDescent="0.25">
      <c r="A426" s="1">
        <v>44063</v>
      </c>
      <c r="B426">
        <v>129095</v>
      </c>
      <c r="C426" t="s">
        <v>337</v>
      </c>
      <c r="D426" t="s">
        <v>180</v>
      </c>
      <c r="E426" s="2">
        <v>10.3</v>
      </c>
    </row>
    <row r="427" spans="1:5" x14ac:dyDescent="0.25">
      <c r="A427" s="1">
        <v>44063</v>
      </c>
      <c r="B427">
        <v>129096</v>
      </c>
      <c r="C427" t="s">
        <v>83</v>
      </c>
      <c r="D427" t="s">
        <v>1243</v>
      </c>
      <c r="E427" s="2">
        <v>1354.05</v>
      </c>
    </row>
    <row r="428" spans="1:5" x14ac:dyDescent="0.25">
      <c r="A428" s="1">
        <v>44063</v>
      </c>
      <c r="B428">
        <v>129097</v>
      </c>
      <c r="C428" t="s">
        <v>338</v>
      </c>
      <c r="D428" t="s">
        <v>1244</v>
      </c>
      <c r="E428" s="2">
        <v>400</v>
      </c>
    </row>
    <row r="429" spans="1:5" x14ac:dyDescent="0.25">
      <c r="A429" s="1">
        <v>44063</v>
      </c>
      <c r="B429">
        <v>129098</v>
      </c>
      <c r="C429" t="s">
        <v>339</v>
      </c>
      <c r="D429" t="s">
        <v>340</v>
      </c>
      <c r="E429" s="2">
        <v>739.7</v>
      </c>
    </row>
    <row r="430" spans="1:5" x14ac:dyDescent="0.25">
      <c r="A430" s="1">
        <v>44063</v>
      </c>
      <c r="B430">
        <v>129098</v>
      </c>
      <c r="C430" t="s">
        <v>339</v>
      </c>
      <c r="D430" t="s">
        <v>340</v>
      </c>
      <c r="E430" s="2">
        <v>40.590000000000003</v>
      </c>
    </row>
    <row r="431" spans="1:5" x14ac:dyDescent="0.25">
      <c r="A431" s="1">
        <v>44063</v>
      </c>
      <c r="B431">
        <v>129099</v>
      </c>
      <c r="C431" t="s">
        <v>341</v>
      </c>
      <c r="D431" t="s">
        <v>342</v>
      </c>
      <c r="E431" s="2">
        <v>539.59</v>
      </c>
    </row>
    <row r="432" spans="1:5" x14ac:dyDescent="0.25">
      <c r="A432" s="1">
        <v>44063</v>
      </c>
      <c r="B432">
        <v>129099</v>
      </c>
      <c r="C432" t="s">
        <v>341</v>
      </c>
      <c r="D432" t="s">
        <v>342</v>
      </c>
      <c r="E432" s="2">
        <v>154.56</v>
      </c>
    </row>
    <row r="433" spans="1:5" x14ac:dyDescent="0.25">
      <c r="A433" s="1">
        <v>44063</v>
      </c>
      <c r="B433">
        <v>129100</v>
      </c>
      <c r="C433" t="s">
        <v>17</v>
      </c>
      <c r="D433" t="s">
        <v>1245</v>
      </c>
      <c r="E433" s="2">
        <v>69.989999999999995</v>
      </c>
    </row>
    <row r="434" spans="1:5" x14ac:dyDescent="0.25">
      <c r="A434" s="1">
        <v>44063</v>
      </c>
      <c r="B434">
        <v>129102</v>
      </c>
      <c r="C434" t="s">
        <v>26</v>
      </c>
      <c r="D434" t="s">
        <v>1149</v>
      </c>
      <c r="E434" s="2">
        <v>268.24</v>
      </c>
    </row>
    <row r="435" spans="1:5" x14ac:dyDescent="0.25">
      <c r="A435" s="1">
        <v>44063</v>
      </c>
      <c r="B435">
        <v>129102</v>
      </c>
      <c r="C435" t="s">
        <v>26</v>
      </c>
      <c r="D435" t="s">
        <v>343</v>
      </c>
      <c r="E435" s="2">
        <v>154.63999999999999</v>
      </c>
    </row>
    <row r="436" spans="1:5" x14ac:dyDescent="0.25">
      <c r="A436" s="1">
        <v>44063</v>
      </c>
      <c r="B436">
        <v>129102</v>
      </c>
      <c r="C436" t="s">
        <v>26</v>
      </c>
      <c r="D436" t="s">
        <v>344</v>
      </c>
      <c r="E436" s="2">
        <v>33.78</v>
      </c>
    </row>
    <row r="437" spans="1:5" x14ac:dyDescent="0.25">
      <c r="A437" s="1">
        <v>44063</v>
      </c>
      <c r="B437">
        <v>129102</v>
      </c>
      <c r="C437" t="s">
        <v>26</v>
      </c>
      <c r="D437" t="s">
        <v>1246</v>
      </c>
      <c r="E437" s="2">
        <v>374.09</v>
      </c>
    </row>
    <row r="438" spans="1:5" x14ac:dyDescent="0.25">
      <c r="A438" s="1">
        <v>44063</v>
      </c>
      <c r="B438">
        <v>129102</v>
      </c>
      <c r="C438" t="s">
        <v>26</v>
      </c>
      <c r="D438" t="s">
        <v>1247</v>
      </c>
      <c r="E438" s="2">
        <v>1157.1500000000001</v>
      </c>
    </row>
    <row r="439" spans="1:5" x14ac:dyDescent="0.25">
      <c r="A439" s="1">
        <v>44063</v>
      </c>
      <c r="B439">
        <v>129102</v>
      </c>
      <c r="C439" t="s">
        <v>26</v>
      </c>
      <c r="D439" t="s">
        <v>1248</v>
      </c>
      <c r="E439" s="2">
        <v>511.78</v>
      </c>
    </row>
    <row r="440" spans="1:5" x14ac:dyDescent="0.25">
      <c r="A440" s="1">
        <v>44063</v>
      </c>
      <c r="B440">
        <v>129102</v>
      </c>
      <c r="C440" t="s">
        <v>26</v>
      </c>
      <c r="D440" t="s">
        <v>1247</v>
      </c>
      <c r="E440" s="2">
        <v>14.9</v>
      </c>
    </row>
    <row r="441" spans="1:5" x14ac:dyDescent="0.25">
      <c r="A441" s="1">
        <v>44063</v>
      </c>
      <c r="B441">
        <v>129102</v>
      </c>
      <c r="C441" t="s">
        <v>26</v>
      </c>
      <c r="D441" t="s">
        <v>345</v>
      </c>
      <c r="E441" s="2">
        <v>2530.0500000000002</v>
      </c>
    </row>
    <row r="442" spans="1:5" x14ac:dyDescent="0.25">
      <c r="A442" s="1">
        <v>44063</v>
      </c>
      <c r="B442">
        <v>129103</v>
      </c>
      <c r="C442" t="s">
        <v>346</v>
      </c>
      <c r="D442" t="s">
        <v>1249</v>
      </c>
      <c r="E442" s="2">
        <v>2242.4</v>
      </c>
    </row>
    <row r="443" spans="1:5" x14ac:dyDescent="0.25">
      <c r="A443" s="1">
        <v>44063</v>
      </c>
      <c r="B443">
        <v>129103</v>
      </c>
      <c r="C443" t="s">
        <v>346</v>
      </c>
      <c r="D443" t="s">
        <v>1249</v>
      </c>
      <c r="E443" s="2">
        <v>894.46</v>
      </c>
    </row>
    <row r="444" spans="1:5" x14ac:dyDescent="0.25">
      <c r="A444" s="1">
        <v>44063</v>
      </c>
      <c r="B444">
        <v>129104</v>
      </c>
      <c r="C444" t="s">
        <v>347</v>
      </c>
      <c r="D444" t="s">
        <v>671</v>
      </c>
      <c r="E444" s="2">
        <v>700</v>
      </c>
    </row>
    <row r="445" spans="1:5" x14ac:dyDescent="0.25">
      <c r="A445" s="1">
        <v>44063</v>
      </c>
      <c r="B445">
        <v>129105</v>
      </c>
      <c r="C445" t="s">
        <v>70</v>
      </c>
      <c r="D445" t="s">
        <v>561</v>
      </c>
      <c r="E445" s="2">
        <v>26.56</v>
      </c>
    </row>
    <row r="446" spans="1:5" x14ac:dyDescent="0.25">
      <c r="A446" s="1">
        <v>44063</v>
      </c>
      <c r="B446">
        <v>129106</v>
      </c>
      <c r="C446" t="s">
        <v>348</v>
      </c>
      <c r="D446" t="s">
        <v>349</v>
      </c>
      <c r="E446" s="2">
        <v>110.83</v>
      </c>
    </row>
    <row r="447" spans="1:5" x14ac:dyDescent="0.25">
      <c r="A447" s="1">
        <v>44063</v>
      </c>
      <c r="B447">
        <v>129107</v>
      </c>
      <c r="C447" t="s">
        <v>350</v>
      </c>
      <c r="D447" t="s">
        <v>1250</v>
      </c>
      <c r="E447" s="2">
        <v>3200</v>
      </c>
    </row>
    <row r="448" spans="1:5" x14ac:dyDescent="0.25">
      <c r="A448" s="1">
        <v>44063</v>
      </c>
      <c r="B448">
        <v>129107</v>
      </c>
      <c r="C448" t="s">
        <v>350</v>
      </c>
      <c r="D448" t="s">
        <v>1250</v>
      </c>
      <c r="E448" s="2">
        <v>1311</v>
      </c>
    </row>
    <row r="449" spans="1:5" x14ac:dyDescent="0.25">
      <c r="A449" s="1">
        <v>44063</v>
      </c>
      <c r="B449">
        <v>129108</v>
      </c>
      <c r="C449" t="s">
        <v>351</v>
      </c>
      <c r="D449" t="s">
        <v>679</v>
      </c>
      <c r="E449" s="2">
        <v>625</v>
      </c>
    </row>
    <row r="450" spans="1:5" x14ac:dyDescent="0.25">
      <c r="A450" s="1">
        <v>44063</v>
      </c>
      <c r="B450">
        <v>129109</v>
      </c>
      <c r="C450" t="s">
        <v>75</v>
      </c>
      <c r="D450" t="s">
        <v>352</v>
      </c>
      <c r="E450" s="2">
        <v>1600</v>
      </c>
    </row>
    <row r="451" spans="1:5" x14ac:dyDescent="0.25">
      <c r="A451" s="1">
        <v>44063</v>
      </c>
      <c r="B451">
        <v>129109</v>
      </c>
      <c r="C451" t="s">
        <v>75</v>
      </c>
      <c r="D451" t="s">
        <v>352</v>
      </c>
      <c r="E451" s="2">
        <v>800</v>
      </c>
    </row>
    <row r="452" spans="1:5" x14ac:dyDescent="0.25">
      <c r="A452" s="1">
        <v>44063</v>
      </c>
      <c r="B452">
        <v>129110</v>
      </c>
      <c r="C452" t="s">
        <v>353</v>
      </c>
      <c r="D452" t="s">
        <v>1251</v>
      </c>
      <c r="E452" s="2">
        <v>3602.52</v>
      </c>
    </row>
    <row r="453" spans="1:5" x14ac:dyDescent="0.25">
      <c r="A453" s="1">
        <v>44063</v>
      </c>
      <c r="B453">
        <v>129111</v>
      </c>
      <c r="C453" t="s">
        <v>354</v>
      </c>
      <c r="D453" t="s">
        <v>180</v>
      </c>
      <c r="E453" s="2">
        <v>27</v>
      </c>
    </row>
    <row r="454" spans="1:5" x14ac:dyDescent="0.25">
      <c r="A454" s="1">
        <v>44063</v>
      </c>
      <c r="B454">
        <v>129112</v>
      </c>
      <c r="C454" t="s">
        <v>42</v>
      </c>
      <c r="D454" t="s">
        <v>355</v>
      </c>
      <c r="E454" s="2">
        <v>114.95</v>
      </c>
    </row>
    <row r="455" spans="1:5" x14ac:dyDescent="0.25">
      <c r="A455" s="1">
        <v>44063</v>
      </c>
      <c r="B455">
        <v>129113</v>
      </c>
      <c r="C455" t="s">
        <v>356</v>
      </c>
      <c r="D455" t="s">
        <v>1252</v>
      </c>
      <c r="E455" s="2">
        <v>1067.25</v>
      </c>
    </row>
    <row r="456" spans="1:5" x14ac:dyDescent="0.25">
      <c r="A456" s="1">
        <v>44063</v>
      </c>
      <c r="B456">
        <v>129113</v>
      </c>
      <c r="C456" t="s">
        <v>356</v>
      </c>
      <c r="D456" t="s">
        <v>1252</v>
      </c>
      <c r="E456" s="2">
        <v>34</v>
      </c>
    </row>
    <row r="457" spans="1:5" x14ac:dyDescent="0.25">
      <c r="A457" s="1">
        <v>44063</v>
      </c>
      <c r="B457">
        <v>129114</v>
      </c>
      <c r="C457" t="s">
        <v>22</v>
      </c>
      <c r="D457" t="s">
        <v>357</v>
      </c>
      <c r="E457" s="2">
        <v>135</v>
      </c>
    </row>
    <row r="458" spans="1:5" x14ac:dyDescent="0.25">
      <c r="A458" s="1">
        <v>44063</v>
      </c>
      <c r="B458">
        <v>129114</v>
      </c>
      <c r="C458" t="s">
        <v>22</v>
      </c>
      <c r="D458" t="s">
        <v>357</v>
      </c>
      <c r="E458" s="2">
        <v>135</v>
      </c>
    </row>
    <row r="459" spans="1:5" x14ac:dyDescent="0.25">
      <c r="A459" s="1">
        <v>44063</v>
      </c>
      <c r="B459">
        <v>129115</v>
      </c>
      <c r="C459" t="s">
        <v>358</v>
      </c>
      <c r="D459" t="s">
        <v>1253</v>
      </c>
      <c r="E459" s="2">
        <v>344</v>
      </c>
    </row>
    <row r="460" spans="1:5" x14ac:dyDescent="0.25">
      <c r="A460" s="1">
        <v>44063</v>
      </c>
      <c r="B460">
        <v>129116</v>
      </c>
      <c r="C460" t="s">
        <v>78</v>
      </c>
      <c r="D460" t="s">
        <v>359</v>
      </c>
      <c r="E460" s="2">
        <v>15</v>
      </c>
    </row>
    <row r="461" spans="1:5" x14ac:dyDescent="0.25">
      <c r="A461" s="1">
        <v>44063</v>
      </c>
      <c r="B461">
        <v>129117</v>
      </c>
      <c r="C461" t="s">
        <v>360</v>
      </c>
      <c r="D461" t="s">
        <v>1254</v>
      </c>
      <c r="E461" s="2">
        <v>215</v>
      </c>
    </row>
    <row r="462" spans="1:5" x14ac:dyDescent="0.25">
      <c r="A462" s="1">
        <v>44063</v>
      </c>
      <c r="B462">
        <v>129118</v>
      </c>
      <c r="C462" t="s">
        <v>361</v>
      </c>
      <c r="D462" t="s">
        <v>1255</v>
      </c>
      <c r="E462" s="2">
        <v>260</v>
      </c>
    </row>
    <row r="463" spans="1:5" x14ac:dyDescent="0.25">
      <c r="A463" s="1">
        <v>44063</v>
      </c>
      <c r="B463">
        <v>129119</v>
      </c>
      <c r="C463" t="s">
        <v>103</v>
      </c>
      <c r="D463" t="s">
        <v>1256</v>
      </c>
      <c r="E463" s="2">
        <v>1700</v>
      </c>
    </row>
    <row r="464" spans="1:5" x14ac:dyDescent="0.25">
      <c r="A464" s="1">
        <v>44063</v>
      </c>
      <c r="B464">
        <v>129120</v>
      </c>
      <c r="C464" t="s">
        <v>362</v>
      </c>
      <c r="D464" t="s">
        <v>1257</v>
      </c>
      <c r="E464" s="2">
        <v>9836</v>
      </c>
    </row>
    <row r="465" spans="1:5" x14ac:dyDescent="0.25">
      <c r="A465" s="1">
        <v>44063</v>
      </c>
      <c r="B465">
        <v>129120</v>
      </c>
      <c r="C465" t="s">
        <v>362</v>
      </c>
      <c r="D465" t="s">
        <v>1258</v>
      </c>
      <c r="E465" s="2">
        <v>5500</v>
      </c>
    </row>
    <row r="466" spans="1:5" x14ac:dyDescent="0.25">
      <c r="A466" s="1">
        <v>44063</v>
      </c>
      <c r="B466">
        <v>129120</v>
      </c>
      <c r="C466" t="s">
        <v>362</v>
      </c>
      <c r="D466" t="s">
        <v>1259</v>
      </c>
      <c r="E466" s="2">
        <v>6967.5</v>
      </c>
    </row>
    <row r="467" spans="1:5" x14ac:dyDescent="0.25">
      <c r="A467" s="1">
        <v>44063</v>
      </c>
      <c r="B467">
        <v>129122</v>
      </c>
      <c r="C467" t="s">
        <v>81</v>
      </c>
      <c r="D467" t="s">
        <v>1260</v>
      </c>
      <c r="E467" s="2">
        <v>218.31</v>
      </c>
    </row>
    <row r="468" spans="1:5" x14ac:dyDescent="0.25">
      <c r="A468" s="1">
        <v>44063</v>
      </c>
      <c r="B468">
        <v>129122</v>
      </c>
      <c r="C468" t="s">
        <v>81</v>
      </c>
      <c r="D468" t="s">
        <v>207</v>
      </c>
      <c r="E468" s="3">
        <v>-10.96</v>
      </c>
    </row>
    <row r="469" spans="1:5" x14ac:dyDescent="0.25">
      <c r="A469" s="1">
        <v>44063</v>
      </c>
      <c r="B469">
        <v>129122</v>
      </c>
      <c r="C469" t="s">
        <v>81</v>
      </c>
      <c r="D469" t="s">
        <v>1260</v>
      </c>
      <c r="E469" s="2">
        <v>210.17</v>
      </c>
    </row>
    <row r="470" spans="1:5" x14ac:dyDescent="0.25">
      <c r="A470" s="1">
        <v>44063</v>
      </c>
      <c r="B470">
        <v>129122</v>
      </c>
      <c r="C470" t="s">
        <v>81</v>
      </c>
      <c r="D470" t="s">
        <v>1261</v>
      </c>
      <c r="E470" s="2">
        <v>77.22</v>
      </c>
    </row>
    <row r="471" spans="1:5" x14ac:dyDescent="0.25">
      <c r="A471" s="1">
        <v>44063</v>
      </c>
      <c r="B471">
        <v>129122</v>
      </c>
      <c r="C471" t="s">
        <v>81</v>
      </c>
      <c r="D471" t="s">
        <v>1262</v>
      </c>
      <c r="E471" s="2">
        <v>77.099999999999994</v>
      </c>
    </row>
    <row r="472" spans="1:5" x14ac:dyDescent="0.25">
      <c r="A472" s="1">
        <v>44063</v>
      </c>
      <c r="B472">
        <v>129123</v>
      </c>
      <c r="C472" t="s">
        <v>363</v>
      </c>
      <c r="D472" t="s">
        <v>1263</v>
      </c>
      <c r="E472" s="2">
        <v>342.99</v>
      </c>
    </row>
    <row r="473" spans="1:5" x14ac:dyDescent="0.25">
      <c r="A473" s="1">
        <v>44063</v>
      </c>
      <c r="B473">
        <v>129124</v>
      </c>
      <c r="C473" t="s">
        <v>364</v>
      </c>
      <c r="D473" t="s">
        <v>365</v>
      </c>
      <c r="E473" s="2">
        <v>539.6</v>
      </c>
    </row>
    <row r="474" spans="1:5" x14ac:dyDescent="0.25">
      <c r="A474" s="1">
        <v>44063</v>
      </c>
      <c r="B474">
        <v>129125</v>
      </c>
      <c r="C474" t="s">
        <v>257</v>
      </c>
      <c r="D474" t="s">
        <v>1264</v>
      </c>
      <c r="E474" s="2">
        <v>260.5</v>
      </c>
    </row>
    <row r="475" spans="1:5" x14ac:dyDescent="0.25">
      <c r="A475" s="1">
        <v>44069</v>
      </c>
      <c r="B475">
        <v>129126</v>
      </c>
      <c r="C475" t="s">
        <v>366</v>
      </c>
      <c r="D475" t="s">
        <v>1265</v>
      </c>
      <c r="E475" s="2">
        <v>216</v>
      </c>
    </row>
    <row r="476" spans="1:5" x14ac:dyDescent="0.25">
      <c r="A476" s="1">
        <v>44069</v>
      </c>
      <c r="B476">
        <v>129127</v>
      </c>
      <c r="C476" t="s">
        <v>92</v>
      </c>
      <c r="D476" t="s">
        <v>1266</v>
      </c>
      <c r="E476" s="2">
        <v>60</v>
      </c>
    </row>
    <row r="477" spans="1:5" x14ac:dyDescent="0.25">
      <c r="A477" s="1">
        <v>44069</v>
      </c>
      <c r="B477">
        <v>129128</v>
      </c>
      <c r="C477" t="s">
        <v>367</v>
      </c>
      <c r="D477" t="s">
        <v>1267</v>
      </c>
      <c r="E477" s="2">
        <v>150</v>
      </c>
    </row>
    <row r="478" spans="1:5" x14ac:dyDescent="0.25">
      <c r="A478" s="1">
        <v>44069</v>
      </c>
      <c r="B478">
        <v>129129</v>
      </c>
      <c r="C478" t="s">
        <v>368</v>
      </c>
      <c r="D478" t="s">
        <v>1268</v>
      </c>
      <c r="E478" s="2">
        <v>360</v>
      </c>
    </row>
    <row r="479" spans="1:5" x14ac:dyDescent="0.25">
      <c r="A479" s="1">
        <v>44069</v>
      </c>
      <c r="B479">
        <v>129130</v>
      </c>
      <c r="C479" t="s">
        <v>201</v>
      </c>
      <c r="D479" t="s">
        <v>1269</v>
      </c>
      <c r="E479" s="2">
        <v>419.4</v>
      </c>
    </row>
    <row r="480" spans="1:5" x14ac:dyDescent="0.25">
      <c r="A480" s="1">
        <v>44069</v>
      </c>
      <c r="B480">
        <v>129131</v>
      </c>
      <c r="C480" t="s">
        <v>201</v>
      </c>
      <c r="D480" t="s">
        <v>1270</v>
      </c>
      <c r="E480" s="2">
        <v>425.37</v>
      </c>
    </row>
    <row r="481" spans="1:6" x14ac:dyDescent="0.25">
      <c r="A481" s="1">
        <v>44069</v>
      </c>
      <c r="B481">
        <v>129132</v>
      </c>
      <c r="C481" t="s">
        <v>369</v>
      </c>
      <c r="D481" t="s">
        <v>176</v>
      </c>
      <c r="E481" s="2">
        <v>200</v>
      </c>
    </row>
    <row r="482" spans="1:6" x14ac:dyDescent="0.25">
      <c r="A482" s="1">
        <v>44069</v>
      </c>
      <c r="B482">
        <v>129133</v>
      </c>
      <c r="C482" t="s">
        <v>370</v>
      </c>
      <c r="D482" t="s">
        <v>1271</v>
      </c>
      <c r="E482" s="2">
        <v>385</v>
      </c>
    </row>
    <row r="483" spans="1:6" x14ac:dyDescent="0.25">
      <c r="A483" s="1">
        <v>44069</v>
      </c>
      <c r="B483">
        <v>129134</v>
      </c>
      <c r="C483" t="s">
        <v>175</v>
      </c>
      <c r="D483" t="s">
        <v>1272</v>
      </c>
      <c r="E483" s="2">
        <v>99.76</v>
      </c>
    </row>
    <row r="484" spans="1:6" x14ac:dyDescent="0.25">
      <c r="A484" s="1">
        <v>44069</v>
      </c>
      <c r="B484">
        <v>129135</v>
      </c>
      <c r="C484" t="s">
        <v>371</v>
      </c>
      <c r="D484" t="s">
        <v>1273</v>
      </c>
      <c r="E484" s="2">
        <v>200</v>
      </c>
    </row>
    <row r="485" spans="1:6" x14ac:dyDescent="0.25">
      <c r="A485" s="1">
        <v>44069</v>
      </c>
      <c r="B485">
        <v>129137</v>
      </c>
      <c r="C485" t="s">
        <v>372</v>
      </c>
      <c r="D485" t="s">
        <v>1274</v>
      </c>
      <c r="E485" s="2">
        <v>400.2</v>
      </c>
      <c r="F485" s="4" t="s">
        <v>166</v>
      </c>
    </row>
    <row r="486" spans="1:6" x14ac:dyDescent="0.25">
      <c r="A486" s="1">
        <v>44069</v>
      </c>
      <c r="B486">
        <v>129137</v>
      </c>
      <c r="C486" t="s">
        <v>372</v>
      </c>
      <c r="D486" t="s">
        <v>1275</v>
      </c>
      <c r="E486" s="2">
        <v>49.92</v>
      </c>
    </row>
    <row r="487" spans="1:6" x14ac:dyDescent="0.25">
      <c r="A487" s="1">
        <v>44069</v>
      </c>
      <c r="B487">
        <v>129137</v>
      </c>
      <c r="C487" t="s">
        <v>372</v>
      </c>
      <c r="D487" t="s">
        <v>1276</v>
      </c>
      <c r="E487" s="2">
        <v>280.89999999999998</v>
      </c>
    </row>
    <row r="488" spans="1:6" x14ac:dyDescent="0.25">
      <c r="A488" s="1">
        <v>44069</v>
      </c>
      <c r="B488">
        <v>129137</v>
      </c>
      <c r="C488" t="s">
        <v>372</v>
      </c>
      <c r="D488" t="s">
        <v>798</v>
      </c>
      <c r="E488" s="2">
        <v>173.81</v>
      </c>
    </row>
    <row r="489" spans="1:6" x14ac:dyDescent="0.25">
      <c r="A489" s="1">
        <v>44069</v>
      </c>
      <c r="B489">
        <v>129137</v>
      </c>
      <c r="C489" t="s">
        <v>372</v>
      </c>
      <c r="D489" t="s">
        <v>1277</v>
      </c>
      <c r="E489" s="2">
        <v>281.72000000000003</v>
      </c>
    </row>
    <row r="490" spans="1:6" x14ac:dyDescent="0.25">
      <c r="A490" s="1">
        <v>44069</v>
      </c>
      <c r="B490">
        <v>129137</v>
      </c>
      <c r="C490" t="s">
        <v>372</v>
      </c>
      <c r="D490" t="s">
        <v>1278</v>
      </c>
      <c r="E490" s="2">
        <v>253.54</v>
      </c>
    </row>
    <row r="491" spans="1:6" x14ac:dyDescent="0.25">
      <c r="A491" s="1">
        <v>44069</v>
      </c>
      <c r="B491">
        <v>129138</v>
      </c>
      <c r="C491" t="s">
        <v>372</v>
      </c>
      <c r="D491" t="s">
        <v>1279</v>
      </c>
      <c r="E491" s="2">
        <v>471.17</v>
      </c>
    </row>
    <row r="492" spans="1:6" x14ac:dyDescent="0.25">
      <c r="A492" s="1">
        <v>44069</v>
      </c>
      <c r="B492">
        <v>129139</v>
      </c>
      <c r="C492" t="s">
        <v>21</v>
      </c>
      <c r="D492" t="s">
        <v>1280</v>
      </c>
      <c r="E492" s="2">
        <v>5.99</v>
      </c>
    </row>
    <row r="493" spans="1:6" x14ac:dyDescent="0.25">
      <c r="A493" s="1">
        <v>44069</v>
      </c>
      <c r="B493">
        <v>129140</v>
      </c>
      <c r="C493" t="s">
        <v>373</v>
      </c>
      <c r="D493" t="s">
        <v>1281</v>
      </c>
      <c r="E493" s="2">
        <v>540</v>
      </c>
    </row>
    <row r="494" spans="1:6" x14ac:dyDescent="0.25">
      <c r="A494" s="1">
        <v>44069</v>
      </c>
      <c r="B494">
        <v>129141</v>
      </c>
      <c r="C494" t="s">
        <v>374</v>
      </c>
      <c r="D494" t="s">
        <v>1282</v>
      </c>
      <c r="E494" s="2">
        <v>80</v>
      </c>
    </row>
    <row r="495" spans="1:6" x14ac:dyDescent="0.25">
      <c r="A495" s="1">
        <v>44069</v>
      </c>
      <c r="B495">
        <v>129142</v>
      </c>
      <c r="C495" t="s">
        <v>177</v>
      </c>
      <c r="D495" t="s">
        <v>1283</v>
      </c>
      <c r="E495" s="2">
        <v>1968.75</v>
      </c>
    </row>
    <row r="496" spans="1:6" x14ac:dyDescent="0.25">
      <c r="A496" s="1">
        <v>44069</v>
      </c>
      <c r="B496">
        <v>129142</v>
      </c>
      <c r="C496" t="s">
        <v>177</v>
      </c>
      <c r="D496" t="s">
        <v>717</v>
      </c>
      <c r="E496" s="2">
        <v>896.5</v>
      </c>
    </row>
    <row r="497" spans="1:5" x14ac:dyDescent="0.25">
      <c r="A497" s="1">
        <v>44070</v>
      </c>
      <c r="B497">
        <v>129143</v>
      </c>
      <c r="C497" t="s">
        <v>375</v>
      </c>
      <c r="D497" t="s">
        <v>376</v>
      </c>
      <c r="E497" s="2">
        <v>231.73</v>
      </c>
    </row>
    <row r="498" spans="1:5" x14ac:dyDescent="0.25">
      <c r="A498" s="1">
        <v>44070</v>
      </c>
      <c r="B498">
        <v>129144</v>
      </c>
      <c r="C498" t="s">
        <v>377</v>
      </c>
      <c r="D498" t="s">
        <v>726</v>
      </c>
      <c r="E498" s="2">
        <v>2698</v>
      </c>
    </row>
    <row r="499" spans="1:5" x14ac:dyDescent="0.25">
      <c r="A499" s="1">
        <v>44070</v>
      </c>
      <c r="B499">
        <v>129145</v>
      </c>
      <c r="C499" t="s">
        <v>378</v>
      </c>
      <c r="D499" t="s">
        <v>180</v>
      </c>
      <c r="E499" s="2">
        <v>17.600000000000001</v>
      </c>
    </row>
    <row r="500" spans="1:5" x14ac:dyDescent="0.25">
      <c r="A500" s="1">
        <v>44070</v>
      </c>
      <c r="B500">
        <v>129146</v>
      </c>
      <c r="C500" t="s">
        <v>379</v>
      </c>
      <c r="D500" t="s">
        <v>380</v>
      </c>
      <c r="E500" s="2">
        <v>487.5</v>
      </c>
    </row>
    <row r="501" spans="1:5" x14ac:dyDescent="0.25">
      <c r="A501" s="1">
        <v>44070</v>
      </c>
      <c r="B501">
        <v>129147</v>
      </c>
      <c r="C501" t="s">
        <v>381</v>
      </c>
      <c r="D501" t="s">
        <v>1284</v>
      </c>
      <c r="E501" s="2">
        <v>2502</v>
      </c>
    </row>
    <row r="502" spans="1:5" x14ac:dyDescent="0.25">
      <c r="A502" s="1">
        <v>44070</v>
      </c>
      <c r="B502">
        <v>129148</v>
      </c>
      <c r="C502" t="s">
        <v>382</v>
      </c>
      <c r="D502" t="s">
        <v>1285</v>
      </c>
      <c r="E502" s="2">
        <v>2768</v>
      </c>
    </row>
    <row r="503" spans="1:5" x14ac:dyDescent="0.25">
      <c r="A503" s="1">
        <v>44070</v>
      </c>
      <c r="B503">
        <v>129149</v>
      </c>
      <c r="C503" t="s">
        <v>383</v>
      </c>
      <c r="D503" t="s">
        <v>460</v>
      </c>
      <c r="E503" s="2">
        <v>10929.25</v>
      </c>
    </row>
    <row r="504" spans="1:5" x14ac:dyDescent="0.25">
      <c r="A504" s="1">
        <v>44070</v>
      </c>
      <c r="B504">
        <v>129150</v>
      </c>
      <c r="C504" t="s">
        <v>88</v>
      </c>
      <c r="D504" t="s">
        <v>384</v>
      </c>
      <c r="E504" s="2">
        <v>520.87</v>
      </c>
    </row>
    <row r="505" spans="1:5" x14ac:dyDescent="0.25">
      <c r="A505" s="1">
        <v>44070</v>
      </c>
      <c r="B505">
        <v>129150</v>
      </c>
      <c r="C505" t="s">
        <v>88</v>
      </c>
      <c r="D505" t="s">
        <v>385</v>
      </c>
      <c r="E505" s="2">
        <v>109.58</v>
      </c>
    </row>
    <row r="506" spans="1:5" x14ac:dyDescent="0.25">
      <c r="A506" s="1">
        <v>44070</v>
      </c>
      <c r="B506">
        <v>129151</v>
      </c>
      <c r="C506" t="s">
        <v>386</v>
      </c>
      <c r="D506" t="s">
        <v>180</v>
      </c>
      <c r="E506" s="2">
        <v>2.95</v>
      </c>
    </row>
    <row r="507" spans="1:5" x14ac:dyDescent="0.25">
      <c r="A507" s="1">
        <v>44070</v>
      </c>
      <c r="B507">
        <v>129152</v>
      </c>
      <c r="C507" t="s">
        <v>89</v>
      </c>
      <c r="D507" t="s">
        <v>1286</v>
      </c>
      <c r="E507" s="2">
        <v>310</v>
      </c>
    </row>
    <row r="508" spans="1:5" x14ac:dyDescent="0.25">
      <c r="A508" s="1">
        <v>44070</v>
      </c>
      <c r="B508">
        <v>129153</v>
      </c>
      <c r="C508" t="s">
        <v>92</v>
      </c>
      <c r="D508" t="s">
        <v>1287</v>
      </c>
      <c r="E508" s="2">
        <v>390</v>
      </c>
    </row>
    <row r="509" spans="1:5" x14ac:dyDescent="0.25">
      <c r="A509" s="1">
        <v>44070</v>
      </c>
      <c r="B509">
        <v>129153</v>
      </c>
      <c r="C509" t="s">
        <v>92</v>
      </c>
      <c r="D509" t="s">
        <v>1288</v>
      </c>
      <c r="E509" s="2">
        <v>269</v>
      </c>
    </row>
    <row r="510" spans="1:5" x14ac:dyDescent="0.25">
      <c r="A510" s="1">
        <v>44070</v>
      </c>
      <c r="B510">
        <v>129154</v>
      </c>
      <c r="C510" t="s">
        <v>387</v>
      </c>
      <c r="D510" t="s">
        <v>388</v>
      </c>
      <c r="E510" s="2">
        <v>324</v>
      </c>
    </row>
    <row r="511" spans="1:5" x14ac:dyDescent="0.25">
      <c r="A511" s="1">
        <v>44070</v>
      </c>
      <c r="B511">
        <v>129155</v>
      </c>
      <c r="C511" t="s">
        <v>389</v>
      </c>
      <c r="D511" t="s">
        <v>180</v>
      </c>
      <c r="E511" s="2">
        <v>29.05</v>
      </c>
    </row>
    <row r="512" spans="1:5" x14ac:dyDescent="0.25">
      <c r="A512" s="1">
        <v>44070</v>
      </c>
      <c r="B512">
        <v>129156</v>
      </c>
      <c r="C512" t="s">
        <v>58</v>
      </c>
      <c r="D512" t="s">
        <v>390</v>
      </c>
      <c r="E512" s="2">
        <v>73.86</v>
      </c>
    </row>
    <row r="513" spans="1:5" x14ac:dyDescent="0.25">
      <c r="A513" s="1">
        <v>44070</v>
      </c>
      <c r="B513">
        <v>129157</v>
      </c>
      <c r="C513" t="s">
        <v>59</v>
      </c>
      <c r="D513" t="s">
        <v>1289</v>
      </c>
      <c r="E513" s="2">
        <v>14811.32</v>
      </c>
    </row>
    <row r="514" spans="1:5" x14ac:dyDescent="0.25">
      <c r="A514" s="1">
        <v>44070</v>
      </c>
      <c r="B514">
        <v>129159</v>
      </c>
      <c r="C514" t="s">
        <v>10</v>
      </c>
      <c r="D514" t="s">
        <v>1289</v>
      </c>
      <c r="E514" s="2">
        <v>4223.5200000000004</v>
      </c>
    </row>
    <row r="515" spans="1:5" x14ac:dyDescent="0.25">
      <c r="A515" s="1">
        <v>44070</v>
      </c>
      <c r="B515">
        <v>129160</v>
      </c>
      <c r="C515" t="s">
        <v>11</v>
      </c>
      <c r="D515" t="s">
        <v>391</v>
      </c>
      <c r="E515" s="2">
        <v>1295</v>
      </c>
    </row>
    <row r="516" spans="1:5" x14ac:dyDescent="0.25">
      <c r="A516" s="1">
        <v>44070</v>
      </c>
      <c r="B516">
        <v>129161</v>
      </c>
      <c r="C516" t="s">
        <v>62</v>
      </c>
      <c r="D516" t="s">
        <v>392</v>
      </c>
      <c r="E516" s="2">
        <v>42.09</v>
      </c>
    </row>
    <row r="517" spans="1:5" x14ac:dyDescent="0.25">
      <c r="A517" s="1">
        <v>44070</v>
      </c>
      <c r="B517">
        <v>129162</v>
      </c>
      <c r="C517" t="s">
        <v>393</v>
      </c>
      <c r="D517" t="s">
        <v>1290</v>
      </c>
      <c r="E517" s="2">
        <v>525</v>
      </c>
    </row>
    <row r="518" spans="1:5" x14ac:dyDescent="0.25">
      <c r="A518" s="1">
        <v>44070</v>
      </c>
      <c r="B518">
        <v>129162</v>
      </c>
      <c r="C518" t="s">
        <v>393</v>
      </c>
      <c r="D518" t="s">
        <v>1291</v>
      </c>
      <c r="E518" s="2">
        <v>525</v>
      </c>
    </row>
    <row r="519" spans="1:5" x14ac:dyDescent="0.25">
      <c r="A519" s="1">
        <v>44070</v>
      </c>
      <c r="B519">
        <v>129163</v>
      </c>
      <c r="C519" t="s">
        <v>63</v>
      </c>
      <c r="D519" t="s">
        <v>193</v>
      </c>
      <c r="E519" s="2">
        <v>26.15</v>
      </c>
    </row>
    <row r="520" spans="1:5" x14ac:dyDescent="0.25">
      <c r="A520" s="1">
        <v>44070</v>
      </c>
      <c r="B520">
        <v>129164</v>
      </c>
      <c r="C520" t="s">
        <v>3388</v>
      </c>
      <c r="E520" s="2">
        <v>0</v>
      </c>
    </row>
    <row r="521" spans="1:5" x14ac:dyDescent="0.25">
      <c r="A521" s="1">
        <v>44070</v>
      </c>
      <c r="B521">
        <v>129165</v>
      </c>
      <c r="C521" t="s">
        <v>395</v>
      </c>
      <c r="D521" t="s">
        <v>180</v>
      </c>
      <c r="E521" s="2">
        <v>33.700000000000003</v>
      </c>
    </row>
    <row r="522" spans="1:5" x14ac:dyDescent="0.25">
      <c r="A522" s="1">
        <v>44070</v>
      </c>
      <c r="B522">
        <v>129166</v>
      </c>
      <c r="C522" t="s">
        <v>396</v>
      </c>
      <c r="D522" t="s">
        <v>1292</v>
      </c>
      <c r="E522" s="2">
        <v>157.5</v>
      </c>
    </row>
    <row r="523" spans="1:5" x14ac:dyDescent="0.25">
      <c r="A523" s="1">
        <v>44070</v>
      </c>
      <c r="B523">
        <v>129167</v>
      </c>
      <c r="C523" t="s">
        <v>397</v>
      </c>
      <c r="D523" t="s">
        <v>1293</v>
      </c>
      <c r="E523" s="2">
        <v>335.88</v>
      </c>
    </row>
    <row r="524" spans="1:5" x14ac:dyDescent="0.25">
      <c r="A524" s="1">
        <v>44070</v>
      </c>
      <c r="B524">
        <v>129168</v>
      </c>
      <c r="C524" t="s">
        <v>368</v>
      </c>
      <c r="D524" t="s">
        <v>1294</v>
      </c>
      <c r="E524" s="2">
        <v>900</v>
      </c>
    </row>
    <row r="525" spans="1:5" x14ac:dyDescent="0.25">
      <c r="A525" s="1">
        <v>44070</v>
      </c>
      <c r="B525">
        <v>129169</v>
      </c>
      <c r="C525" t="s">
        <v>398</v>
      </c>
      <c r="D525" t="s">
        <v>1295</v>
      </c>
      <c r="E525" s="2">
        <v>13850</v>
      </c>
    </row>
    <row r="526" spans="1:5" x14ac:dyDescent="0.25">
      <c r="A526" s="1">
        <v>44070</v>
      </c>
      <c r="B526">
        <v>129169</v>
      </c>
      <c r="C526" t="s">
        <v>398</v>
      </c>
      <c r="D526" t="s">
        <v>1296</v>
      </c>
      <c r="E526" s="2">
        <v>10000</v>
      </c>
    </row>
    <row r="527" spans="1:5" x14ac:dyDescent="0.25">
      <c r="A527" s="1">
        <v>44070</v>
      </c>
      <c r="B527">
        <v>129170</v>
      </c>
      <c r="C527" t="s">
        <v>25</v>
      </c>
      <c r="D527" t="s">
        <v>1297</v>
      </c>
      <c r="E527" s="2">
        <v>195.11</v>
      </c>
    </row>
    <row r="528" spans="1:5" x14ac:dyDescent="0.25">
      <c r="A528" s="1">
        <v>44070</v>
      </c>
      <c r="B528">
        <v>129171</v>
      </c>
      <c r="C528" t="s">
        <v>399</v>
      </c>
      <c r="D528" t="s">
        <v>400</v>
      </c>
      <c r="E528" s="2">
        <v>4851</v>
      </c>
    </row>
    <row r="529" spans="1:5" x14ac:dyDescent="0.25">
      <c r="A529" s="1">
        <v>44070</v>
      </c>
      <c r="B529">
        <v>129172</v>
      </c>
      <c r="C529" t="s">
        <v>401</v>
      </c>
      <c r="D529" t="s">
        <v>1298</v>
      </c>
      <c r="E529" s="2">
        <v>39.049999999999997</v>
      </c>
    </row>
    <row r="530" spans="1:5" x14ac:dyDescent="0.25">
      <c r="A530" s="1">
        <v>44070</v>
      </c>
      <c r="B530">
        <v>129173</v>
      </c>
      <c r="C530" t="s">
        <v>402</v>
      </c>
      <c r="D530" t="s">
        <v>180</v>
      </c>
      <c r="E530" s="2">
        <v>62.4</v>
      </c>
    </row>
    <row r="531" spans="1:5" x14ac:dyDescent="0.25">
      <c r="A531" s="1">
        <v>44070</v>
      </c>
      <c r="B531">
        <v>129174</v>
      </c>
      <c r="C531" t="s">
        <v>403</v>
      </c>
      <c r="D531" t="s">
        <v>180</v>
      </c>
      <c r="E531" s="2">
        <v>15.15</v>
      </c>
    </row>
    <row r="532" spans="1:5" x14ac:dyDescent="0.25">
      <c r="A532" s="1">
        <v>44070</v>
      </c>
      <c r="B532">
        <v>129175</v>
      </c>
      <c r="C532" t="s">
        <v>404</v>
      </c>
      <c r="D532" t="s">
        <v>180</v>
      </c>
      <c r="E532" s="2">
        <v>37.53</v>
      </c>
    </row>
    <row r="533" spans="1:5" x14ac:dyDescent="0.25">
      <c r="A533" s="1">
        <v>44070</v>
      </c>
      <c r="B533">
        <v>129176</v>
      </c>
      <c r="C533" t="s">
        <v>405</v>
      </c>
      <c r="D533" t="s">
        <v>180</v>
      </c>
      <c r="E533" s="2">
        <v>69.53</v>
      </c>
    </row>
    <row r="534" spans="1:5" x14ac:dyDescent="0.25">
      <c r="A534" s="1">
        <v>44070</v>
      </c>
      <c r="B534">
        <v>129177</v>
      </c>
      <c r="C534" t="s">
        <v>406</v>
      </c>
      <c r="D534" t="s">
        <v>407</v>
      </c>
      <c r="E534" s="2">
        <v>346.35</v>
      </c>
    </row>
    <row r="535" spans="1:5" x14ac:dyDescent="0.25">
      <c r="A535" s="1">
        <v>44070</v>
      </c>
      <c r="B535">
        <v>129178</v>
      </c>
      <c r="C535" t="s">
        <v>203</v>
      </c>
      <c r="D535" t="s">
        <v>1299</v>
      </c>
      <c r="E535" s="2">
        <v>18495</v>
      </c>
    </row>
    <row r="536" spans="1:5" x14ac:dyDescent="0.25">
      <c r="A536" s="1">
        <v>44070</v>
      </c>
      <c r="B536">
        <v>129178</v>
      </c>
      <c r="C536" t="s">
        <v>203</v>
      </c>
      <c r="D536" t="s">
        <v>1300</v>
      </c>
      <c r="E536" s="2">
        <v>18600</v>
      </c>
    </row>
    <row r="537" spans="1:5" x14ac:dyDescent="0.25">
      <c r="A537" s="1">
        <v>44070</v>
      </c>
      <c r="B537">
        <v>129179</v>
      </c>
      <c r="C537" t="s">
        <v>3388</v>
      </c>
      <c r="E537" s="2">
        <v>0</v>
      </c>
    </row>
    <row r="538" spans="1:5" x14ac:dyDescent="0.25">
      <c r="A538" s="1">
        <v>44070</v>
      </c>
      <c r="B538">
        <v>129180</v>
      </c>
      <c r="C538" t="s">
        <v>275</v>
      </c>
      <c r="D538" t="s">
        <v>1301</v>
      </c>
      <c r="E538" s="2">
        <v>10112</v>
      </c>
    </row>
    <row r="539" spans="1:5" x14ac:dyDescent="0.25">
      <c r="A539" s="1">
        <v>44070</v>
      </c>
      <c r="B539">
        <v>129181</v>
      </c>
      <c r="C539" t="s">
        <v>36</v>
      </c>
      <c r="D539" t="s">
        <v>542</v>
      </c>
      <c r="E539" s="2">
        <v>1730.31</v>
      </c>
    </row>
    <row r="540" spans="1:5" x14ac:dyDescent="0.25">
      <c r="A540" s="1">
        <v>44070</v>
      </c>
      <c r="B540">
        <v>129181</v>
      </c>
      <c r="C540" t="s">
        <v>36</v>
      </c>
      <c r="D540" t="s">
        <v>408</v>
      </c>
      <c r="E540" s="2">
        <v>89.09</v>
      </c>
    </row>
    <row r="541" spans="1:5" x14ac:dyDescent="0.25">
      <c r="A541" s="1">
        <v>44070</v>
      </c>
      <c r="B541">
        <v>129184</v>
      </c>
      <c r="C541" t="s">
        <v>26</v>
      </c>
      <c r="D541" t="s">
        <v>409</v>
      </c>
      <c r="E541" s="2">
        <v>100.01</v>
      </c>
    </row>
    <row r="542" spans="1:5" x14ac:dyDescent="0.25">
      <c r="A542" s="1">
        <v>44070</v>
      </c>
      <c r="B542">
        <v>129184</v>
      </c>
      <c r="C542" t="s">
        <v>26</v>
      </c>
      <c r="D542" t="s">
        <v>1302</v>
      </c>
      <c r="E542" s="2">
        <v>590.26</v>
      </c>
    </row>
    <row r="543" spans="1:5" x14ac:dyDescent="0.25">
      <c r="A543" s="1">
        <v>44070</v>
      </c>
      <c r="B543">
        <v>129184</v>
      </c>
      <c r="C543" t="s">
        <v>26</v>
      </c>
      <c r="D543" t="s">
        <v>1303</v>
      </c>
      <c r="E543" s="2">
        <v>1752</v>
      </c>
    </row>
    <row r="544" spans="1:5" x14ac:dyDescent="0.25">
      <c r="A544" s="1">
        <v>44070</v>
      </c>
      <c r="B544">
        <v>129184</v>
      </c>
      <c r="C544" t="s">
        <v>26</v>
      </c>
      <c r="D544" t="s">
        <v>553</v>
      </c>
      <c r="E544" s="2">
        <v>115.51</v>
      </c>
    </row>
    <row r="545" spans="1:5" x14ac:dyDescent="0.25">
      <c r="A545" s="1">
        <v>44070</v>
      </c>
      <c r="B545">
        <v>129184</v>
      </c>
      <c r="C545" t="s">
        <v>26</v>
      </c>
      <c r="D545" t="s">
        <v>1176</v>
      </c>
      <c r="E545" s="2">
        <v>372.98</v>
      </c>
    </row>
    <row r="546" spans="1:5" x14ac:dyDescent="0.25">
      <c r="A546" s="1">
        <v>44070</v>
      </c>
      <c r="B546">
        <v>129184</v>
      </c>
      <c r="C546" t="s">
        <v>26</v>
      </c>
      <c r="D546" t="s">
        <v>410</v>
      </c>
      <c r="E546" s="2">
        <v>43.98</v>
      </c>
    </row>
    <row r="547" spans="1:5" x14ac:dyDescent="0.25">
      <c r="A547" s="1">
        <v>44070</v>
      </c>
      <c r="B547">
        <v>129184</v>
      </c>
      <c r="C547" t="s">
        <v>26</v>
      </c>
      <c r="D547" t="s">
        <v>207</v>
      </c>
      <c r="E547" s="3">
        <v>-284.97000000000003</v>
      </c>
    </row>
    <row r="548" spans="1:5" x14ac:dyDescent="0.25">
      <c r="A548" s="1">
        <v>44070</v>
      </c>
      <c r="B548">
        <v>129184</v>
      </c>
      <c r="C548" t="s">
        <v>26</v>
      </c>
      <c r="D548" t="s">
        <v>207</v>
      </c>
      <c r="E548" s="3">
        <v>-94.01</v>
      </c>
    </row>
    <row r="549" spans="1:5" x14ac:dyDescent="0.25">
      <c r="A549" s="1">
        <v>44070</v>
      </c>
      <c r="B549">
        <v>129184</v>
      </c>
      <c r="C549" t="s">
        <v>26</v>
      </c>
      <c r="D549" t="s">
        <v>207</v>
      </c>
      <c r="E549" s="3">
        <v>-10.88</v>
      </c>
    </row>
    <row r="550" spans="1:5" x14ac:dyDescent="0.25">
      <c r="A550" s="1">
        <v>44070</v>
      </c>
      <c r="B550">
        <v>129184</v>
      </c>
      <c r="C550" t="s">
        <v>26</v>
      </c>
      <c r="D550" t="s">
        <v>1304</v>
      </c>
      <c r="E550" s="2">
        <v>13.99</v>
      </c>
    </row>
    <row r="551" spans="1:5" x14ac:dyDescent="0.25">
      <c r="A551" s="1">
        <v>44070</v>
      </c>
      <c r="B551">
        <v>129184</v>
      </c>
      <c r="C551" t="s">
        <v>26</v>
      </c>
      <c r="D551" t="s">
        <v>1305</v>
      </c>
      <c r="E551" s="2">
        <v>153.94</v>
      </c>
    </row>
    <row r="552" spans="1:5" x14ac:dyDescent="0.25">
      <c r="A552" s="1">
        <v>44070</v>
      </c>
      <c r="B552">
        <v>129185</v>
      </c>
      <c r="C552" t="s">
        <v>411</v>
      </c>
      <c r="D552" t="s">
        <v>412</v>
      </c>
      <c r="E552" s="2">
        <v>861.32</v>
      </c>
    </row>
    <row r="553" spans="1:5" x14ac:dyDescent="0.25">
      <c r="A553" s="1">
        <v>44070</v>
      </c>
      <c r="B553">
        <v>129186</v>
      </c>
      <c r="C553" t="s">
        <v>3388</v>
      </c>
      <c r="E553" s="2">
        <v>0</v>
      </c>
    </row>
    <row r="554" spans="1:5" x14ac:dyDescent="0.25">
      <c r="A554" s="1">
        <v>44070</v>
      </c>
      <c r="B554">
        <v>129187</v>
      </c>
      <c r="C554" t="s">
        <v>208</v>
      </c>
      <c r="D554" t="s">
        <v>1306</v>
      </c>
      <c r="E554" s="2">
        <v>32600</v>
      </c>
    </row>
    <row r="555" spans="1:5" x14ac:dyDescent="0.25">
      <c r="A555" s="1">
        <v>44070</v>
      </c>
      <c r="B555">
        <v>129189</v>
      </c>
      <c r="C555" t="s">
        <v>70</v>
      </c>
      <c r="D555" t="s">
        <v>1307</v>
      </c>
      <c r="E555" s="2">
        <v>43.99</v>
      </c>
    </row>
    <row r="556" spans="1:5" x14ac:dyDescent="0.25">
      <c r="A556" s="1">
        <v>44070</v>
      </c>
      <c r="B556">
        <v>129189</v>
      </c>
      <c r="C556" t="s">
        <v>70</v>
      </c>
      <c r="D556" t="s">
        <v>1307</v>
      </c>
      <c r="E556" s="2">
        <v>36.19</v>
      </c>
    </row>
    <row r="557" spans="1:5" x14ac:dyDescent="0.25">
      <c r="A557" s="1">
        <v>44070</v>
      </c>
      <c r="B557">
        <v>129189</v>
      </c>
      <c r="C557" t="s">
        <v>70</v>
      </c>
      <c r="D557" t="s">
        <v>1120</v>
      </c>
      <c r="E557" s="2">
        <v>46.45</v>
      </c>
    </row>
    <row r="558" spans="1:5" x14ac:dyDescent="0.25">
      <c r="A558" s="1">
        <v>44070</v>
      </c>
      <c r="B558">
        <v>129189</v>
      </c>
      <c r="C558" t="s">
        <v>70</v>
      </c>
      <c r="D558" t="s">
        <v>1120</v>
      </c>
      <c r="E558" s="2">
        <v>33.979999999999997</v>
      </c>
    </row>
    <row r="559" spans="1:5" x14ac:dyDescent="0.25">
      <c r="A559" s="1">
        <v>44070</v>
      </c>
      <c r="B559">
        <v>129189</v>
      </c>
      <c r="C559" t="s">
        <v>70</v>
      </c>
      <c r="D559" t="s">
        <v>561</v>
      </c>
      <c r="E559" s="2">
        <v>209.99</v>
      </c>
    </row>
    <row r="560" spans="1:5" x14ac:dyDescent="0.25">
      <c r="A560" s="1">
        <v>44070</v>
      </c>
      <c r="B560">
        <v>129190</v>
      </c>
      <c r="C560" t="s">
        <v>413</v>
      </c>
      <c r="D560" t="s">
        <v>1308</v>
      </c>
      <c r="E560" s="2">
        <v>1200</v>
      </c>
    </row>
    <row r="561" spans="1:5" x14ac:dyDescent="0.25">
      <c r="A561" s="1">
        <v>44070</v>
      </c>
      <c r="B561">
        <v>129191</v>
      </c>
      <c r="C561" t="s">
        <v>414</v>
      </c>
      <c r="D561" t="s">
        <v>561</v>
      </c>
      <c r="E561" s="2">
        <v>34.619999999999997</v>
      </c>
    </row>
    <row r="562" spans="1:5" x14ac:dyDescent="0.25">
      <c r="A562" s="1">
        <v>44070</v>
      </c>
      <c r="B562">
        <v>129191</v>
      </c>
      <c r="C562" t="s">
        <v>414</v>
      </c>
      <c r="D562" t="s">
        <v>561</v>
      </c>
      <c r="E562" s="2">
        <v>289.95</v>
      </c>
    </row>
    <row r="563" spans="1:5" x14ac:dyDescent="0.25">
      <c r="A563" s="1">
        <v>44070</v>
      </c>
      <c r="B563">
        <v>129192</v>
      </c>
      <c r="C563" t="s">
        <v>415</v>
      </c>
      <c r="D563" t="s">
        <v>1309</v>
      </c>
      <c r="E563" s="2">
        <v>3610</v>
      </c>
    </row>
    <row r="564" spans="1:5" x14ac:dyDescent="0.25">
      <c r="A564" s="1">
        <v>44070</v>
      </c>
      <c r="B564">
        <v>129193</v>
      </c>
      <c r="C564" t="s">
        <v>350</v>
      </c>
      <c r="D564" t="s">
        <v>1310</v>
      </c>
      <c r="E564" s="2">
        <v>1035</v>
      </c>
    </row>
    <row r="565" spans="1:5" x14ac:dyDescent="0.25">
      <c r="A565" s="1">
        <v>44070</v>
      </c>
      <c r="B565">
        <v>129194</v>
      </c>
      <c r="C565" t="s">
        <v>82</v>
      </c>
      <c r="D565" t="s">
        <v>1311</v>
      </c>
      <c r="E565" s="2">
        <v>188.5</v>
      </c>
    </row>
    <row r="566" spans="1:5" x14ac:dyDescent="0.25">
      <c r="A566" s="1">
        <v>44070</v>
      </c>
      <c r="B566">
        <v>129195</v>
      </c>
      <c r="C566" t="s">
        <v>416</v>
      </c>
      <c r="D566" t="s">
        <v>180</v>
      </c>
      <c r="E566" s="2">
        <v>24.25</v>
      </c>
    </row>
    <row r="567" spans="1:5" x14ac:dyDescent="0.25">
      <c r="A567" s="1">
        <v>44070</v>
      </c>
      <c r="B567">
        <v>129196</v>
      </c>
      <c r="C567" t="s">
        <v>372</v>
      </c>
      <c r="D567" t="s">
        <v>1312</v>
      </c>
      <c r="E567" s="2">
        <v>367.88</v>
      </c>
    </row>
    <row r="568" spans="1:5" x14ac:dyDescent="0.25">
      <c r="A568" s="1">
        <v>44070</v>
      </c>
      <c r="B568">
        <v>129196</v>
      </c>
      <c r="C568" t="s">
        <v>372</v>
      </c>
      <c r="D568" t="s">
        <v>1313</v>
      </c>
      <c r="E568" s="2">
        <v>629.94000000000005</v>
      </c>
    </row>
    <row r="569" spans="1:5" x14ac:dyDescent="0.25">
      <c r="A569" s="1">
        <v>44070</v>
      </c>
      <c r="B569">
        <v>129196</v>
      </c>
      <c r="C569" t="s">
        <v>372</v>
      </c>
      <c r="D569" t="s">
        <v>1314</v>
      </c>
      <c r="E569" s="2">
        <v>292.35000000000002</v>
      </c>
    </row>
    <row r="570" spans="1:5" x14ac:dyDescent="0.25">
      <c r="A570" s="1">
        <v>44070</v>
      </c>
      <c r="B570">
        <v>129197</v>
      </c>
      <c r="C570" t="s">
        <v>417</v>
      </c>
      <c r="D570" t="s">
        <v>180</v>
      </c>
      <c r="E570" s="2">
        <v>82.7</v>
      </c>
    </row>
    <row r="571" spans="1:5" x14ac:dyDescent="0.25">
      <c r="A571" s="1">
        <v>44070</v>
      </c>
      <c r="B571">
        <v>129198</v>
      </c>
      <c r="C571" t="s">
        <v>418</v>
      </c>
      <c r="D571" t="s">
        <v>180</v>
      </c>
      <c r="E571" s="2">
        <v>28.5</v>
      </c>
    </row>
    <row r="572" spans="1:5" x14ac:dyDescent="0.25">
      <c r="A572" s="1">
        <v>44070</v>
      </c>
      <c r="B572">
        <v>129199</v>
      </c>
      <c r="C572" t="s">
        <v>419</v>
      </c>
      <c r="D572" t="s">
        <v>420</v>
      </c>
      <c r="E572" s="2">
        <v>549.45000000000005</v>
      </c>
    </row>
    <row r="573" spans="1:5" x14ac:dyDescent="0.25">
      <c r="A573" s="1">
        <v>44070</v>
      </c>
      <c r="B573">
        <v>129200</v>
      </c>
      <c r="C573" t="s">
        <v>75</v>
      </c>
      <c r="D573" t="s">
        <v>352</v>
      </c>
      <c r="E573" s="2">
        <v>805</v>
      </c>
    </row>
    <row r="574" spans="1:5" x14ac:dyDescent="0.25">
      <c r="A574" s="1">
        <v>44070</v>
      </c>
      <c r="B574">
        <v>129201</v>
      </c>
      <c r="C574" t="s">
        <v>421</v>
      </c>
      <c r="D574" t="s">
        <v>422</v>
      </c>
      <c r="E574" s="2">
        <v>227</v>
      </c>
    </row>
    <row r="575" spans="1:5" x14ac:dyDescent="0.25">
      <c r="A575" s="1">
        <v>44070</v>
      </c>
      <c r="B575">
        <v>129202</v>
      </c>
      <c r="C575" t="s">
        <v>423</v>
      </c>
      <c r="D575" t="s">
        <v>424</v>
      </c>
      <c r="E575" s="2">
        <v>222.17</v>
      </c>
    </row>
    <row r="576" spans="1:5" x14ac:dyDescent="0.25">
      <c r="A576" s="1">
        <v>44070</v>
      </c>
      <c r="B576">
        <v>129203</v>
      </c>
      <c r="C576" t="s">
        <v>42</v>
      </c>
      <c r="D576" t="s">
        <v>1315</v>
      </c>
      <c r="E576" s="2">
        <v>75.92</v>
      </c>
    </row>
    <row r="577" spans="1:5" x14ac:dyDescent="0.25">
      <c r="A577" s="1">
        <v>44070</v>
      </c>
      <c r="B577">
        <v>129203</v>
      </c>
      <c r="C577" t="s">
        <v>42</v>
      </c>
      <c r="D577" t="s">
        <v>425</v>
      </c>
      <c r="E577" s="2">
        <v>95.96</v>
      </c>
    </row>
    <row r="578" spans="1:5" x14ac:dyDescent="0.25">
      <c r="A578" s="1">
        <v>44070</v>
      </c>
      <c r="B578">
        <v>129204</v>
      </c>
      <c r="C578" t="s">
        <v>426</v>
      </c>
      <c r="D578" t="s">
        <v>180</v>
      </c>
      <c r="E578" s="2">
        <v>73.5</v>
      </c>
    </row>
    <row r="579" spans="1:5" x14ac:dyDescent="0.25">
      <c r="A579" s="1">
        <v>44070</v>
      </c>
      <c r="B579">
        <v>129205</v>
      </c>
      <c r="C579" t="s">
        <v>22</v>
      </c>
      <c r="D579" t="s">
        <v>427</v>
      </c>
      <c r="E579" s="2">
        <v>225</v>
      </c>
    </row>
    <row r="580" spans="1:5" x14ac:dyDescent="0.25">
      <c r="A580" s="1">
        <v>44070</v>
      </c>
      <c r="B580">
        <v>129205</v>
      </c>
      <c r="C580" t="s">
        <v>22</v>
      </c>
      <c r="D580" t="s">
        <v>428</v>
      </c>
      <c r="E580" s="2">
        <v>305</v>
      </c>
    </row>
    <row r="581" spans="1:5" x14ac:dyDescent="0.25">
      <c r="A581" s="1">
        <v>44070</v>
      </c>
      <c r="B581">
        <v>129205</v>
      </c>
      <c r="C581" t="s">
        <v>22</v>
      </c>
      <c r="D581" t="s">
        <v>429</v>
      </c>
      <c r="E581" s="2">
        <v>305</v>
      </c>
    </row>
    <row r="582" spans="1:5" x14ac:dyDescent="0.25">
      <c r="A582" s="1">
        <v>44070</v>
      </c>
      <c r="B582">
        <v>129206</v>
      </c>
      <c r="C582" t="s">
        <v>22</v>
      </c>
      <c r="D582" t="s">
        <v>430</v>
      </c>
      <c r="E582" s="2">
        <v>135</v>
      </c>
    </row>
    <row r="583" spans="1:5" x14ac:dyDescent="0.25">
      <c r="A583" s="1">
        <v>44070</v>
      </c>
      <c r="B583">
        <v>129207</v>
      </c>
      <c r="C583" t="s">
        <v>431</v>
      </c>
      <c r="D583" t="s">
        <v>1316</v>
      </c>
      <c r="E583" s="2">
        <v>255</v>
      </c>
    </row>
    <row r="584" spans="1:5" x14ac:dyDescent="0.25">
      <c r="A584" s="1">
        <v>44070</v>
      </c>
      <c r="B584">
        <v>129208</v>
      </c>
      <c r="C584" t="s">
        <v>432</v>
      </c>
      <c r="D584" t="s">
        <v>180</v>
      </c>
      <c r="E584" s="2">
        <v>22.55</v>
      </c>
    </row>
    <row r="585" spans="1:5" x14ac:dyDescent="0.25">
      <c r="A585" s="1">
        <v>44070</v>
      </c>
      <c r="B585">
        <v>129209</v>
      </c>
      <c r="C585" t="s">
        <v>433</v>
      </c>
      <c r="D585" t="s">
        <v>1317</v>
      </c>
      <c r="E585" s="2">
        <v>1750</v>
      </c>
    </row>
    <row r="586" spans="1:5" x14ac:dyDescent="0.25">
      <c r="A586" s="1">
        <v>44070</v>
      </c>
      <c r="B586">
        <v>129210</v>
      </c>
      <c r="C586" t="s">
        <v>433</v>
      </c>
      <c r="D586" t="s">
        <v>1318</v>
      </c>
      <c r="E586" s="2">
        <v>70</v>
      </c>
    </row>
    <row r="587" spans="1:5" x14ac:dyDescent="0.25">
      <c r="A587" s="1">
        <v>44070</v>
      </c>
      <c r="B587">
        <v>129211</v>
      </c>
      <c r="C587" t="s">
        <v>434</v>
      </c>
      <c r="D587" t="s">
        <v>435</v>
      </c>
      <c r="E587" s="2">
        <v>4000</v>
      </c>
    </row>
    <row r="588" spans="1:5" x14ac:dyDescent="0.25">
      <c r="A588" s="1">
        <v>44070</v>
      </c>
      <c r="B588">
        <v>129211</v>
      </c>
      <c r="C588" t="s">
        <v>434</v>
      </c>
      <c r="D588" t="s">
        <v>461</v>
      </c>
      <c r="E588" s="2">
        <v>5500</v>
      </c>
    </row>
    <row r="589" spans="1:5" x14ac:dyDescent="0.25">
      <c r="A589" s="1">
        <v>44070</v>
      </c>
      <c r="B589">
        <v>129212</v>
      </c>
      <c r="C589" t="s">
        <v>219</v>
      </c>
      <c r="D589" t="s">
        <v>1319</v>
      </c>
      <c r="E589" s="2">
        <v>6573.32</v>
      </c>
    </row>
    <row r="590" spans="1:5" x14ac:dyDescent="0.25">
      <c r="A590" s="1">
        <v>44070</v>
      </c>
      <c r="B590">
        <v>129213</v>
      </c>
      <c r="C590" t="s">
        <v>362</v>
      </c>
      <c r="D590" t="s">
        <v>1320</v>
      </c>
      <c r="E590" s="2">
        <v>5720</v>
      </c>
    </row>
    <row r="591" spans="1:5" x14ac:dyDescent="0.25">
      <c r="A591" s="1">
        <v>44070</v>
      </c>
      <c r="B591">
        <v>129214</v>
      </c>
      <c r="C591" t="s">
        <v>436</v>
      </c>
      <c r="D591" t="s">
        <v>1321</v>
      </c>
      <c r="E591" s="2">
        <v>487</v>
      </c>
    </row>
    <row r="592" spans="1:5" x14ac:dyDescent="0.25">
      <c r="A592" s="1">
        <v>44070</v>
      </c>
      <c r="B592">
        <v>129215</v>
      </c>
      <c r="C592" t="s">
        <v>226</v>
      </c>
      <c r="D592" t="s">
        <v>437</v>
      </c>
      <c r="E592" s="2">
        <v>31.18</v>
      </c>
    </row>
    <row r="593" spans="1:5" x14ac:dyDescent="0.25">
      <c r="A593" s="1">
        <v>44070</v>
      </c>
      <c r="B593">
        <v>129216</v>
      </c>
      <c r="C593" t="s">
        <v>108</v>
      </c>
      <c r="D593" t="s">
        <v>1322</v>
      </c>
      <c r="E593" s="2">
        <v>19700</v>
      </c>
    </row>
    <row r="594" spans="1:5" x14ac:dyDescent="0.25">
      <c r="A594" s="1">
        <v>44070</v>
      </c>
      <c r="B594">
        <v>129219</v>
      </c>
      <c r="C594" t="s">
        <v>372</v>
      </c>
      <c r="D594" t="s">
        <v>438</v>
      </c>
      <c r="E594" s="2">
        <v>277.38</v>
      </c>
    </row>
    <row r="595" spans="1:5" x14ac:dyDescent="0.25">
      <c r="A595" s="1">
        <v>44070</v>
      </c>
      <c r="B595">
        <v>129219</v>
      </c>
      <c r="C595" t="s">
        <v>372</v>
      </c>
      <c r="D595" t="s">
        <v>439</v>
      </c>
      <c r="E595" s="2">
        <v>58.66</v>
      </c>
    </row>
    <row r="596" spans="1:5" x14ac:dyDescent="0.25">
      <c r="A596" s="1">
        <v>44070</v>
      </c>
      <c r="B596">
        <v>129219</v>
      </c>
      <c r="C596" t="s">
        <v>372</v>
      </c>
      <c r="D596" t="s">
        <v>1313</v>
      </c>
      <c r="E596" s="2">
        <v>419.96</v>
      </c>
    </row>
    <row r="597" spans="1:5" x14ac:dyDescent="0.25">
      <c r="A597" s="1">
        <v>44070</v>
      </c>
      <c r="B597">
        <v>129219</v>
      </c>
      <c r="C597" t="s">
        <v>372</v>
      </c>
      <c r="D597" t="s">
        <v>438</v>
      </c>
      <c r="E597" s="2">
        <v>29.8</v>
      </c>
    </row>
    <row r="598" spans="1:5" x14ac:dyDescent="0.25">
      <c r="A598" s="1">
        <v>44070</v>
      </c>
      <c r="B598">
        <v>129219</v>
      </c>
      <c r="C598" t="s">
        <v>372</v>
      </c>
      <c r="D598" t="s">
        <v>440</v>
      </c>
      <c r="E598" s="2">
        <v>49.8</v>
      </c>
    </row>
    <row r="599" spans="1:5" x14ac:dyDescent="0.25">
      <c r="A599" s="1">
        <v>44070</v>
      </c>
      <c r="B599">
        <v>129219</v>
      </c>
      <c r="C599" t="s">
        <v>372</v>
      </c>
      <c r="D599" t="s">
        <v>1276</v>
      </c>
      <c r="E599" s="2">
        <v>74.180000000000007</v>
      </c>
    </row>
    <row r="600" spans="1:5" x14ac:dyDescent="0.25">
      <c r="A600" s="1">
        <v>44070</v>
      </c>
      <c r="B600">
        <v>129219</v>
      </c>
      <c r="C600" t="s">
        <v>372</v>
      </c>
      <c r="D600" t="s">
        <v>441</v>
      </c>
      <c r="E600" s="2">
        <v>223.5</v>
      </c>
    </row>
    <row r="601" spans="1:5" x14ac:dyDescent="0.25">
      <c r="A601" s="1">
        <v>44070</v>
      </c>
      <c r="B601">
        <v>129219</v>
      </c>
      <c r="C601" t="s">
        <v>372</v>
      </c>
      <c r="D601" t="s">
        <v>442</v>
      </c>
      <c r="E601" s="2">
        <v>451.72</v>
      </c>
    </row>
    <row r="602" spans="1:5" x14ac:dyDescent="0.25">
      <c r="A602" s="1">
        <v>44070</v>
      </c>
      <c r="B602">
        <v>129220</v>
      </c>
      <c r="C602" t="s">
        <v>433</v>
      </c>
      <c r="D602" t="s">
        <v>1323</v>
      </c>
      <c r="E602" s="2">
        <v>140</v>
      </c>
    </row>
    <row r="603" spans="1:5" x14ac:dyDescent="0.25">
      <c r="A603" s="1">
        <v>44049</v>
      </c>
      <c r="B603">
        <v>202100017</v>
      </c>
      <c r="C603" t="s">
        <v>111</v>
      </c>
      <c r="D603" t="s">
        <v>443</v>
      </c>
      <c r="E603" s="2">
        <v>13230.58</v>
      </c>
    </row>
    <row r="604" spans="1:5" x14ac:dyDescent="0.25">
      <c r="A604" s="1">
        <v>44049</v>
      </c>
      <c r="B604">
        <v>202100017</v>
      </c>
      <c r="C604" t="s">
        <v>111</v>
      </c>
      <c r="D604" t="s">
        <v>444</v>
      </c>
      <c r="E604" s="2">
        <v>137333.13</v>
      </c>
    </row>
    <row r="605" spans="1:5" x14ac:dyDescent="0.25">
      <c r="A605" s="1">
        <v>44049</v>
      </c>
      <c r="B605">
        <v>202100018</v>
      </c>
      <c r="C605" t="s">
        <v>114</v>
      </c>
      <c r="D605" t="s">
        <v>1324</v>
      </c>
      <c r="E605" s="2">
        <v>1024</v>
      </c>
    </row>
    <row r="606" spans="1:5" x14ac:dyDescent="0.25">
      <c r="A606" s="1">
        <v>44049</v>
      </c>
      <c r="B606">
        <v>202100019</v>
      </c>
      <c r="C606" t="s">
        <v>110</v>
      </c>
      <c r="D606" t="s">
        <v>1325</v>
      </c>
      <c r="E606" s="2">
        <v>823.22</v>
      </c>
    </row>
    <row r="607" spans="1:5" x14ac:dyDescent="0.25">
      <c r="A607" s="1">
        <v>44049</v>
      </c>
      <c r="B607">
        <v>202100020</v>
      </c>
      <c r="C607" t="s">
        <v>112</v>
      </c>
      <c r="D607" t="s">
        <v>1134</v>
      </c>
      <c r="E607" s="2">
        <v>2866.09</v>
      </c>
    </row>
    <row r="608" spans="1:5" x14ac:dyDescent="0.25">
      <c r="A608" s="1">
        <v>44055</v>
      </c>
      <c r="B608">
        <v>202100021</v>
      </c>
      <c r="C608" t="s">
        <v>445</v>
      </c>
      <c r="D608" t="s">
        <v>1326</v>
      </c>
      <c r="E608" s="2">
        <v>98750</v>
      </c>
    </row>
    <row r="609" spans="1:5" x14ac:dyDescent="0.25">
      <c r="A609" s="1">
        <v>44055</v>
      </c>
      <c r="B609">
        <v>202100022</v>
      </c>
      <c r="C609" t="s">
        <v>446</v>
      </c>
      <c r="D609" t="s">
        <v>475</v>
      </c>
      <c r="E609" s="2">
        <v>900</v>
      </c>
    </row>
    <row r="610" spans="1:5" x14ac:dyDescent="0.25">
      <c r="A610" s="1">
        <v>44055</v>
      </c>
      <c r="B610">
        <v>202100023</v>
      </c>
      <c r="C610" t="s">
        <v>447</v>
      </c>
      <c r="D610" t="s">
        <v>475</v>
      </c>
      <c r="E610" s="2">
        <v>250</v>
      </c>
    </row>
    <row r="611" spans="1:5" x14ac:dyDescent="0.25">
      <c r="A611" s="1">
        <v>44055</v>
      </c>
      <c r="B611">
        <v>202100024</v>
      </c>
      <c r="C611" t="s">
        <v>448</v>
      </c>
      <c r="D611" t="s">
        <v>1327</v>
      </c>
      <c r="E611" s="2">
        <v>198</v>
      </c>
    </row>
    <row r="612" spans="1:5" x14ac:dyDescent="0.25">
      <c r="A612" s="1">
        <v>44055</v>
      </c>
      <c r="B612">
        <v>202100025</v>
      </c>
      <c r="C612" t="s">
        <v>110</v>
      </c>
      <c r="D612" t="s">
        <v>1328</v>
      </c>
      <c r="E612" s="2">
        <v>195</v>
      </c>
    </row>
    <row r="613" spans="1:5" x14ac:dyDescent="0.25">
      <c r="A613" s="1">
        <v>44055</v>
      </c>
      <c r="B613">
        <v>202100026</v>
      </c>
      <c r="C613" t="s">
        <v>449</v>
      </c>
      <c r="D613" t="s">
        <v>475</v>
      </c>
      <c r="E613" s="2">
        <v>250</v>
      </c>
    </row>
    <row r="614" spans="1:5" x14ac:dyDescent="0.25">
      <c r="A614" s="1">
        <v>44056</v>
      </c>
      <c r="B614">
        <v>202100027</v>
      </c>
      <c r="C614" t="s">
        <v>448</v>
      </c>
      <c r="D614" t="s">
        <v>450</v>
      </c>
      <c r="E614" s="2">
        <v>378.6</v>
      </c>
    </row>
    <row r="615" spans="1:5" x14ac:dyDescent="0.25">
      <c r="A615" s="1">
        <v>44056</v>
      </c>
      <c r="B615">
        <v>202100028</v>
      </c>
      <c r="C615" t="s">
        <v>112</v>
      </c>
      <c r="D615" t="s">
        <v>451</v>
      </c>
      <c r="E615" s="2">
        <v>2818.82</v>
      </c>
    </row>
    <row r="616" spans="1:5" x14ac:dyDescent="0.25">
      <c r="A616" s="1">
        <v>44063</v>
      </c>
      <c r="B616">
        <v>202100033</v>
      </c>
      <c r="C616" t="s">
        <v>452</v>
      </c>
      <c r="D616" t="s">
        <v>1329</v>
      </c>
      <c r="E616" s="2">
        <v>3600</v>
      </c>
    </row>
    <row r="617" spans="1:5" x14ac:dyDescent="0.25">
      <c r="A617" s="1">
        <v>44063</v>
      </c>
      <c r="B617">
        <v>202100034</v>
      </c>
      <c r="C617" t="s">
        <v>453</v>
      </c>
      <c r="D617" t="s">
        <v>454</v>
      </c>
      <c r="E617" s="2">
        <v>148</v>
      </c>
    </row>
    <row r="618" spans="1:5" x14ac:dyDescent="0.25">
      <c r="A618" s="1">
        <v>44063</v>
      </c>
      <c r="B618">
        <v>202100035</v>
      </c>
      <c r="C618" t="s">
        <v>455</v>
      </c>
      <c r="D618" t="s">
        <v>3</v>
      </c>
      <c r="E618" s="2">
        <v>68.680000000000007</v>
      </c>
    </row>
    <row r="619" spans="1:5" x14ac:dyDescent="0.25">
      <c r="A619" s="1">
        <v>44070</v>
      </c>
      <c r="B619">
        <v>202100036</v>
      </c>
      <c r="C619" t="s">
        <v>456</v>
      </c>
      <c r="D619" t="s">
        <v>1330</v>
      </c>
      <c r="E619" s="2">
        <v>82.91</v>
      </c>
    </row>
    <row r="620" spans="1:5" x14ac:dyDescent="0.25">
      <c r="A620" s="1">
        <v>44070</v>
      </c>
      <c r="B620">
        <v>202100037</v>
      </c>
      <c r="C620" t="s">
        <v>448</v>
      </c>
      <c r="D620" t="s">
        <v>1331</v>
      </c>
      <c r="E620" s="2">
        <v>788</v>
      </c>
    </row>
    <row r="621" spans="1:5" x14ac:dyDescent="0.25">
      <c r="A621" s="1">
        <v>44070</v>
      </c>
      <c r="B621">
        <v>202100037</v>
      </c>
      <c r="C621" t="s">
        <v>448</v>
      </c>
      <c r="D621" t="s">
        <v>1332</v>
      </c>
      <c r="E621" s="2">
        <v>1682</v>
      </c>
    </row>
    <row r="622" spans="1:5" x14ac:dyDescent="0.25">
      <c r="A622" s="1">
        <v>44070</v>
      </c>
      <c r="B622">
        <v>202100037</v>
      </c>
      <c r="C622" t="s">
        <v>448</v>
      </c>
      <c r="D622" t="s">
        <v>1333</v>
      </c>
      <c r="E622" s="2">
        <v>39.6</v>
      </c>
    </row>
    <row r="623" spans="1:5" x14ac:dyDescent="0.25">
      <c r="A623" s="1">
        <v>44070</v>
      </c>
      <c r="B623">
        <v>202100038</v>
      </c>
      <c r="C623" t="s">
        <v>457</v>
      </c>
      <c r="D623" t="s">
        <v>1334</v>
      </c>
      <c r="E623" s="2">
        <v>118.87</v>
      </c>
    </row>
    <row r="624" spans="1:5" x14ac:dyDescent="0.25">
      <c r="A624" s="1">
        <v>44070</v>
      </c>
      <c r="B624">
        <v>202100039</v>
      </c>
      <c r="C624" t="s">
        <v>112</v>
      </c>
      <c r="D624" t="s">
        <v>451</v>
      </c>
      <c r="E624" s="2">
        <v>2904.06</v>
      </c>
    </row>
    <row r="625" spans="1:6" x14ac:dyDescent="0.25">
      <c r="A625" s="1">
        <v>44070</v>
      </c>
      <c r="B625">
        <v>202100040</v>
      </c>
      <c r="C625" t="s">
        <v>458</v>
      </c>
      <c r="D625" t="s">
        <v>1335</v>
      </c>
      <c r="E625" s="2">
        <v>40</v>
      </c>
    </row>
    <row r="626" spans="1:6" x14ac:dyDescent="0.25">
      <c r="D626" t="s">
        <v>167</v>
      </c>
      <c r="E626" s="6"/>
      <c r="F626" s="7">
        <f>SUM(E146:E625)</f>
        <v>1317973.6999999995</v>
      </c>
    </row>
    <row r="627" spans="1:6" x14ac:dyDescent="0.25">
      <c r="D627" t="s">
        <v>1135</v>
      </c>
    </row>
    <row r="628" spans="1:6" x14ac:dyDescent="0.25">
      <c r="A628" s="1">
        <v>44076</v>
      </c>
      <c r="B628">
        <v>129221</v>
      </c>
      <c r="C628" t="s">
        <v>462</v>
      </c>
      <c r="D628" t="s">
        <v>463</v>
      </c>
      <c r="E628" s="2">
        <v>156</v>
      </c>
    </row>
    <row r="629" spans="1:6" x14ac:dyDescent="0.25">
      <c r="A629" s="1">
        <v>44076</v>
      </c>
      <c r="B629">
        <v>129222</v>
      </c>
      <c r="C629" t="s">
        <v>309</v>
      </c>
      <c r="D629" t="s">
        <v>464</v>
      </c>
      <c r="E629" s="2">
        <v>1275</v>
      </c>
    </row>
    <row r="630" spans="1:6" x14ac:dyDescent="0.25">
      <c r="A630" s="1">
        <v>44076</v>
      </c>
      <c r="B630">
        <v>129222</v>
      </c>
      <c r="C630" t="s">
        <v>309</v>
      </c>
      <c r="D630" t="s">
        <v>465</v>
      </c>
      <c r="E630" s="2">
        <v>58</v>
      </c>
    </row>
    <row r="631" spans="1:6" x14ac:dyDescent="0.25">
      <c r="A631" s="1">
        <v>44076</v>
      </c>
      <c r="B631">
        <v>129222</v>
      </c>
      <c r="C631" t="s">
        <v>309</v>
      </c>
      <c r="D631" t="s">
        <v>466</v>
      </c>
      <c r="E631" s="2">
        <v>9</v>
      </c>
    </row>
    <row r="632" spans="1:6" x14ac:dyDescent="0.25">
      <c r="A632" s="1">
        <v>44076</v>
      </c>
      <c r="B632">
        <v>129223</v>
      </c>
      <c r="C632" t="s">
        <v>467</v>
      </c>
      <c r="D632" t="s">
        <v>468</v>
      </c>
      <c r="E632" s="2">
        <v>4944</v>
      </c>
    </row>
    <row r="633" spans="1:6" x14ac:dyDescent="0.25">
      <c r="A633" s="1">
        <v>44076</v>
      </c>
      <c r="B633">
        <v>129224</v>
      </c>
      <c r="C633" t="s">
        <v>469</v>
      </c>
      <c r="D633" t="s">
        <v>470</v>
      </c>
      <c r="E633" s="2">
        <v>1025.8900000000001</v>
      </c>
    </row>
    <row r="634" spans="1:6" x14ac:dyDescent="0.25">
      <c r="A634" s="1">
        <v>44076</v>
      </c>
      <c r="B634">
        <v>129225</v>
      </c>
      <c r="C634" t="s">
        <v>368</v>
      </c>
      <c r="D634" t="s">
        <v>471</v>
      </c>
      <c r="E634" s="2">
        <v>842</v>
      </c>
    </row>
    <row r="635" spans="1:6" x14ac:dyDescent="0.25">
      <c r="A635" s="1">
        <v>44076</v>
      </c>
      <c r="B635">
        <v>129226</v>
      </c>
      <c r="C635" t="s">
        <v>472</v>
      </c>
      <c r="D635" t="s">
        <v>473</v>
      </c>
      <c r="E635" s="2">
        <v>3029.35</v>
      </c>
    </row>
    <row r="636" spans="1:6" x14ac:dyDescent="0.25">
      <c r="A636" s="1">
        <v>44076</v>
      </c>
      <c r="B636">
        <v>129227</v>
      </c>
      <c r="C636" t="s">
        <v>474</v>
      </c>
      <c r="D636" t="s">
        <v>475</v>
      </c>
      <c r="E636" s="2">
        <v>200</v>
      </c>
    </row>
    <row r="637" spans="1:6" x14ac:dyDescent="0.25">
      <c r="A637" s="1">
        <v>44076</v>
      </c>
      <c r="B637">
        <v>129228</v>
      </c>
      <c r="C637" t="s">
        <v>476</v>
      </c>
      <c r="D637" t="s">
        <v>477</v>
      </c>
      <c r="E637" s="2">
        <v>85</v>
      </c>
    </row>
    <row r="638" spans="1:6" x14ac:dyDescent="0.25">
      <c r="A638" s="1">
        <v>44076</v>
      </c>
      <c r="B638">
        <v>129229</v>
      </c>
      <c r="C638" t="s">
        <v>26</v>
      </c>
      <c r="D638" t="s">
        <v>478</v>
      </c>
      <c r="E638" s="2">
        <v>1285</v>
      </c>
    </row>
    <row r="639" spans="1:6" x14ac:dyDescent="0.25">
      <c r="A639" s="1">
        <v>44076</v>
      </c>
      <c r="B639">
        <v>129230</v>
      </c>
      <c r="C639" t="s">
        <v>175</v>
      </c>
      <c r="D639" t="s">
        <v>479</v>
      </c>
      <c r="E639" s="2">
        <v>157.04</v>
      </c>
    </row>
    <row r="640" spans="1:6" x14ac:dyDescent="0.25">
      <c r="A640" s="1">
        <v>44076</v>
      </c>
      <c r="B640">
        <v>129231</v>
      </c>
      <c r="C640" t="s">
        <v>3</v>
      </c>
      <c r="D640" t="s">
        <v>480</v>
      </c>
      <c r="E640" s="2">
        <v>16</v>
      </c>
    </row>
    <row r="641" spans="1:5" x14ac:dyDescent="0.25">
      <c r="A641" s="1">
        <v>44076</v>
      </c>
      <c r="B641">
        <v>129232</v>
      </c>
      <c r="C641" t="s">
        <v>3</v>
      </c>
      <c r="D641" t="s">
        <v>481</v>
      </c>
      <c r="E641" s="2">
        <v>100</v>
      </c>
    </row>
    <row r="642" spans="1:5" x14ac:dyDescent="0.25">
      <c r="A642" s="1">
        <v>44076</v>
      </c>
      <c r="B642">
        <v>129233</v>
      </c>
      <c r="C642" t="s">
        <v>482</v>
      </c>
      <c r="D642" t="s">
        <v>483</v>
      </c>
      <c r="E642" s="2">
        <v>559.79999999999995</v>
      </c>
    </row>
    <row r="643" spans="1:5" x14ac:dyDescent="0.25">
      <c r="A643" s="1">
        <v>44076</v>
      </c>
      <c r="B643">
        <v>129234</v>
      </c>
      <c r="C643" t="s">
        <v>27</v>
      </c>
      <c r="D643" t="s">
        <v>484</v>
      </c>
      <c r="E643" s="2">
        <v>3024.66</v>
      </c>
    </row>
    <row r="644" spans="1:5" x14ac:dyDescent="0.25">
      <c r="A644" s="1">
        <v>44076</v>
      </c>
      <c r="B644">
        <v>129235</v>
      </c>
      <c r="C644" t="s">
        <v>485</v>
      </c>
      <c r="D644" t="s">
        <v>486</v>
      </c>
      <c r="E644" s="2">
        <v>85</v>
      </c>
    </row>
    <row r="645" spans="1:5" x14ac:dyDescent="0.25">
      <c r="A645" s="1">
        <v>44077</v>
      </c>
      <c r="B645">
        <v>129236</v>
      </c>
      <c r="C645" t="s">
        <v>487</v>
      </c>
      <c r="D645" t="s">
        <v>488</v>
      </c>
      <c r="E645" s="2">
        <v>930</v>
      </c>
    </row>
    <row r="646" spans="1:5" x14ac:dyDescent="0.25">
      <c r="A646" s="1">
        <v>44077</v>
      </c>
      <c r="B646">
        <v>129237</v>
      </c>
      <c r="C646" t="s">
        <v>306</v>
      </c>
      <c r="D646" t="s">
        <v>489</v>
      </c>
      <c r="E646" s="2">
        <v>979.52</v>
      </c>
    </row>
    <row r="647" spans="1:5" x14ac:dyDescent="0.25">
      <c r="A647" s="1">
        <v>44077</v>
      </c>
      <c r="B647">
        <v>129238</v>
      </c>
      <c r="C647" t="s">
        <v>86</v>
      </c>
      <c r="D647" t="s">
        <v>490</v>
      </c>
      <c r="E647" s="2">
        <v>241.77</v>
      </c>
    </row>
    <row r="648" spans="1:5" x14ac:dyDescent="0.25">
      <c r="A648" s="1">
        <v>44077</v>
      </c>
      <c r="B648">
        <v>129238</v>
      </c>
      <c r="C648" t="s">
        <v>86</v>
      </c>
      <c r="D648" t="s">
        <v>178</v>
      </c>
      <c r="E648" s="2">
        <v>89.89</v>
      </c>
    </row>
    <row r="649" spans="1:5" x14ac:dyDescent="0.25">
      <c r="A649" s="1">
        <v>44077</v>
      </c>
      <c r="B649">
        <v>129239</v>
      </c>
      <c r="C649" t="s">
        <v>381</v>
      </c>
      <c r="D649" t="s">
        <v>491</v>
      </c>
      <c r="E649" s="2">
        <v>2440</v>
      </c>
    </row>
    <row r="650" spans="1:5" x14ac:dyDescent="0.25">
      <c r="A650" s="1">
        <v>44077</v>
      </c>
      <c r="B650">
        <v>129240</v>
      </c>
      <c r="C650" t="s">
        <v>492</v>
      </c>
      <c r="D650" t="s">
        <v>493</v>
      </c>
      <c r="E650" s="2">
        <v>388</v>
      </c>
    </row>
    <row r="651" spans="1:5" x14ac:dyDescent="0.25">
      <c r="A651" s="1">
        <v>44077</v>
      </c>
      <c r="B651">
        <v>129241</v>
      </c>
      <c r="C651" t="s">
        <v>9</v>
      </c>
      <c r="D651" t="s">
        <v>494</v>
      </c>
      <c r="E651" s="2">
        <v>4033.22</v>
      </c>
    </row>
    <row r="652" spans="1:5" x14ac:dyDescent="0.25">
      <c r="A652" s="1">
        <v>44077</v>
      </c>
      <c r="B652">
        <v>129242</v>
      </c>
      <c r="C652" t="s">
        <v>9</v>
      </c>
      <c r="D652" t="s">
        <v>185</v>
      </c>
      <c r="E652" s="2">
        <v>1654.47</v>
      </c>
    </row>
    <row r="653" spans="1:5" x14ac:dyDescent="0.25">
      <c r="A653" s="1">
        <v>44077</v>
      </c>
      <c r="B653">
        <v>129243</v>
      </c>
      <c r="C653" t="s">
        <v>88</v>
      </c>
      <c r="D653" t="s">
        <v>495</v>
      </c>
      <c r="E653" s="2">
        <v>1969.99</v>
      </c>
    </row>
    <row r="654" spans="1:5" x14ac:dyDescent="0.25">
      <c r="A654" s="1">
        <v>44077</v>
      </c>
      <c r="B654">
        <v>129244</v>
      </c>
      <c r="C654" t="s">
        <v>316</v>
      </c>
      <c r="D654" t="s">
        <v>496</v>
      </c>
      <c r="E654" s="2">
        <v>20</v>
      </c>
    </row>
    <row r="655" spans="1:5" x14ac:dyDescent="0.25">
      <c r="A655" s="1">
        <v>44077</v>
      </c>
      <c r="B655">
        <v>129245</v>
      </c>
      <c r="C655" t="s">
        <v>497</v>
      </c>
      <c r="D655" t="s">
        <v>498</v>
      </c>
      <c r="E655" s="2">
        <v>11550</v>
      </c>
    </row>
    <row r="656" spans="1:5" x14ac:dyDescent="0.25">
      <c r="A656" s="1">
        <v>44077</v>
      </c>
      <c r="B656">
        <v>129246</v>
      </c>
      <c r="C656" t="s">
        <v>499</v>
      </c>
      <c r="D656" t="s">
        <v>500</v>
      </c>
      <c r="E656" s="2">
        <v>59485</v>
      </c>
    </row>
    <row r="657" spans="1:5" x14ac:dyDescent="0.25">
      <c r="A657" s="1">
        <v>44077</v>
      </c>
      <c r="B657">
        <v>129247</v>
      </c>
      <c r="C657" t="s">
        <v>501</v>
      </c>
      <c r="D657" t="s">
        <v>502</v>
      </c>
      <c r="E657" s="2">
        <v>50</v>
      </c>
    </row>
    <row r="658" spans="1:5" x14ac:dyDescent="0.25">
      <c r="A658" s="1">
        <v>44077</v>
      </c>
      <c r="B658">
        <v>129248</v>
      </c>
      <c r="C658" t="s">
        <v>503</v>
      </c>
      <c r="D658" t="s">
        <v>504</v>
      </c>
      <c r="E658" s="2">
        <v>3552.45</v>
      </c>
    </row>
    <row r="659" spans="1:5" x14ac:dyDescent="0.25">
      <c r="A659" s="1">
        <v>44077</v>
      </c>
      <c r="B659">
        <v>129249</v>
      </c>
      <c r="C659" t="s">
        <v>505</v>
      </c>
      <c r="D659" t="s">
        <v>506</v>
      </c>
      <c r="E659" s="2">
        <v>1787.35</v>
      </c>
    </row>
    <row r="660" spans="1:5" x14ac:dyDescent="0.25">
      <c r="A660" s="1">
        <v>44077</v>
      </c>
      <c r="B660">
        <v>129250</v>
      </c>
      <c r="C660" t="s">
        <v>393</v>
      </c>
      <c r="D660" t="s">
        <v>507</v>
      </c>
      <c r="E660" s="2">
        <v>235</v>
      </c>
    </row>
    <row r="661" spans="1:5" x14ac:dyDescent="0.25">
      <c r="A661" s="1">
        <v>44077</v>
      </c>
      <c r="B661">
        <v>129251</v>
      </c>
      <c r="C661" t="s">
        <v>508</v>
      </c>
      <c r="D661" t="s">
        <v>509</v>
      </c>
      <c r="E661" s="2">
        <v>1200</v>
      </c>
    </row>
    <row r="662" spans="1:5" x14ac:dyDescent="0.25">
      <c r="A662" s="1">
        <v>44077</v>
      </c>
      <c r="B662">
        <v>129252</v>
      </c>
      <c r="C662" t="s">
        <v>510</v>
      </c>
      <c r="D662" t="s">
        <v>511</v>
      </c>
      <c r="E662" s="2">
        <v>8062.18</v>
      </c>
    </row>
    <row r="663" spans="1:5" x14ac:dyDescent="0.25">
      <c r="A663" s="1">
        <v>44077</v>
      </c>
      <c r="B663">
        <v>129253</v>
      </c>
      <c r="C663" t="s">
        <v>512</v>
      </c>
      <c r="D663" t="s">
        <v>513</v>
      </c>
      <c r="E663" s="2">
        <v>185</v>
      </c>
    </row>
    <row r="664" spans="1:5" x14ac:dyDescent="0.25">
      <c r="A664" s="1">
        <v>44077</v>
      </c>
      <c r="B664">
        <v>129254</v>
      </c>
      <c r="C664" t="s">
        <v>514</v>
      </c>
      <c r="D664" t="s">
        <v>515</v>
      </c>
      <c r="E664" s="2">
        <v>108</v>
      </c>
    </row>
    <row r="665" spans="1:5" x14ac:dyDescent="0.25">
      <c r="A665" s="1">
        <v>44077</v>
      </c>
      <c r="B665">
        <v>129254</v>
      </c>
      <c r="C665" t="s">
        <v>514</v>
      </c>
      <c r="D665" t="s">
        <v>516</v>
      </c>
      <c r="E665" s="2">
        <v>154.80000000000001</v>
      </c>
    </row>
    <row r="666" spans="1:5" x14ac:dyDescent="0.25">
      <c r="A666" s="1">
        <v>44077</v>
      </c>
      <c r="B666">
        <v>129256</v>
      </c>
      <c r="C666" t="s">
        <v>15</v>
      </c>
      <c r="D666" t="s">
        <v>517</v>
      </c>
      <c r="E666" s="2">
        <v>2275</v>
      </c>
    </row>
    <row r="667" spans="1:5" x14ac:dyDescent="0.25">
      <c r="A667" s="1">
        <v>44077</v>
      </c>
      <c r="B667">
        <v>129256</v>
      </c>
      <c r="C667" t="s">
        <v>15</v>
      </c>
      <c r="D667" t="s">
        <v>518</v>
      </c>
      <c r="E667" s="2">
        <v>11515</v>
      </c>
    </row>
    <row r="668" spans="1:5" x14ac:dyDescent="0.25">
      <c r="A668" s="1">
        <v>44077</v>
      </c>
      <c r="B668">
        <v>129256</v>
      </c>
      <c r="C668" t="s">
        <v>15</v>
      </c>
      <c r="D668" t="s">
        <v>519</v>
      </c>
      <c r="E668" s="2">
        <v>7441.25</v>
      </c>
    </row>
    <row r="669" spans="1:5" x14ac:dyDescent="0.25">
      <c r="A669" s="1">
        <v>44077</v>
      </c>
      <c r="B669">
        <v>129256</v>
      </c>
      <c r="C669" t="s">
        <v>15</v>
      </c>
      <c r="D669" t="s">
        <v>520</v>
      </c>
      <c r="E669" s="2">
        <v>500</v>
      </c>
    </row>
    <row r="670" spans="1:5" x14ac:dyDescent="0.25">
      <c r="A670" s="1">
        <v>44077</v>
      </c>
      <c r="B670">
        <v>129257</v>
      </c>
      <c r="C670" t="s">
        <v>198</v>
      </c>
      <c r="D670" t="s">
        <v>521</v>
      </c>
      <c r="E670" s="2">
        <v>4410</v>
      </c>
    </row>
    <row r="671" spans="1:5" x14ac:dyDescent="0.25">
      <c r="A671" s="1">
        <v>44077</v>
      </c>
      <c r="B671">
        <v>129258</v>
      </c>
      <c r="C671" t="s">
        <v>522</v>
      </c>
      <c r="D671" t="s">
        <v>523</v>
      </c>
      <c r="E671" s="2">
        <v>2299.7800000000002</v>
      </c>
    </row>
    <row r="672" spans="1:5" x14ac:dyDescent="0.25">
      <c r="A672" s="1">
        <v>44077</v>
      </c>
      <c r="B672">
        <v>129259</v>
      </c>
      <c r="C672" t="s">
        <v>524</v>
      </c>
      <c r="D672" t="s">
        <v>525</v>
      </c>
      <c r="E672" s="2">
        <v>245.6</v>
      </c>
    </row>
    <row r="673" spans="1:5" x14ac:dyDescent="0.25">
      <c r="A673" s="1">
        <v>44077</v>
      </c>
      <c r="B673">
        <v>129260</v>
      </c>
      <c r="C673" t="s">
        <v>326</v>
      </c>
      <c r="D673" t="s">
        <v>526</v>
      </c>
      <c r="E673" s="2">
        <v>368.49</v>
      </c>
    </row>
    <row r="674" spans="1:5" x14ac:dyDescent="0.25">
      <c r="A674" s="1">
        <v>44077</v>
      </c>
      <c r="B674">
        <v>129262</v>
      </c>
      <c r="C674" t="s">
        <v>399</v>
      </c>
      <c r="D674" t="s">
        <v>527</v>
      </c>
      <c r="E674" s="2">
        <v>4800</v>
      </c>
    </row>
    <row r="675" spans="1:5" x14ac:dyDescent="0.25">
      <c r="A675" s="1">
        <v>44077</v>
      </c>
      <c r="B675">
        <v>129262</v>
      </c>
      <c r="C675" t="s">
        <v>399</v>
      </c>
      <c r="D675" t="s">
        <v>400</v>
      </c>
      <c r="E675" s="2">
        <v>810</v>
      </c>
    </row>
    <row r="676" spans="1:5" x14ac:dyDescent="0.25">
      <c r="A676" s="1">
        <v>44077</v>
      </c>
      <c r="B676">
        <v>129262</v>
      </c>
      <c r="C676" t="s">
        <v>399</v>
      </c>
      <c r="D676" t="s">
        <v>400</v>
      </c>
      <c r="E676" s="2">
        <v>200</v>
      </c>
    </row>
    <row r="677" spans="1:5" x14ac:dyDescent="0.25">
      <c r="A677" s="1">
        <v>44077</v>
      </c>
      <c r="B677">
        <v>129262</v>
      </c>
      <c r="C677" t="s">
        <v>399</v>
      </c>
      <c r="D677" t="s">
        <v>400</v>
      </c>
      <c r="E677" s="2">
        <v>75</v>
      </c>
    </row>
    <row r="678" spans="1:5" x14ac:dyDescent="0.25">
      <c r="A678" s="1">
        <v>44077</v>
      </c>
      <c r="B678">
        <v>129263</v>
      </c>
      <c r="C678" t="s">
        <v>528</v>
      </c>
      <c r="D678" t="s">
        <v>529</v>
      </c>
      <c r="E678" s="2">
        <v>1380.1</v>
      </c>
    </row>
    <row r="679" spans="1:5" x14ac:dyDescent="0.25">
      <c r="A679" s="1">
        <v>44077</v>
      </c>
      <c r="B679">
        <v>129264</v>
      </c>
      <c r="C679" t="s">
        <v>530</v>
      </c>
      <c r="D679" t="s">
        <v>531</v>
      </c>
      <c r="E679" s="2">
        <v>407.55</v>
      </c>
    </row>
    <row r="680" spans="1:5" x14ac:dyDescent="0.25">
      <c r="A680" s="1">
        <v>44077</v>
      </c>
      <c r="B680">
        <v>129265</v>
      </c>
      <c r="C680" t="s">
        <v>406</v>
      </c>
      <c r="D680" t="s">
        <v>532</v>
      </c>
      <c r="E680" s="2">
        <v>194.95</v>
      </c>
    </row>
    <row r="681" spans="1:5" x14ac:dyDescent="0.25">
      <c r="A681" s="1">
        <v>44077</v>
      </c>
      <c r="B681">
        <v>129266</v>
      </c>
      <c r="C681" t="s">
        <v>533</v>
      </c>
      <c r="D681" t="s">
        <v>534</v>
      </c>
      <c r="E681" s="2">
        <v>432</v>
      </c>
    </row>
    <row r="682" spans="1:5" x14ac:dyDescent="0.25">
      <c r="A682" s="1">
        <v>44077</v>
      </c>
      <c r="B682">
        <v>129267</v>
      </c>
      <c r="C682" t="s">
        <v>35</v>
      </c>
      <c r="D682" t="s">
        <v>535</v>
      </c>
      <c r="E682" s="2">
        <v>227.08</v>
      </c>
    </row>
    <row r="683" spans="1:5" x14ac:dyDescent="0.25">
      <c r="A683" s="1">
        <v>44077</v>
      </c>
      <c r="B683">
        <v>129268</v>
      </c>
      <c r="C683" t="s">
        <v>341</v>
      </c>
      <c r="D683" t="s">
        <v>536</v>
      </c>
      <c r="E683" s="2">
        <v>142.44</v>
      </c>
    </row>
    <row r="684" spans="1:5" x14ac:dyDescent="0.25">
      <c r="A684" s="1">
        <v>44077</v>
      </c>
      <c r="B684">
        <v>129269</v>
      </c>
      <c r="C684" t="s">
        <v>537</v>
      </c>
      <c r="D684" t="s">
        <v>538</v>
      </c>
      <c r="E684" s="2">
        <v>217.91</v>
      </c>
    </row>
    <row r="685" spans="1:5" x14ac:dyDescent="0.25">
      <c r="A685" s="1">
        <v>44077</v>
      </c>
      <c r="B685">
        <v>129270</v>
      </c>
      <c r="C685" t="s">
        <v>539</v>
      </c>
      <c r="D685" t="s">
        <v>540</v>
      </c>
      <c r="E685" s="2">
        <v>719</v>
      </c>
    </row>
    <row r="686" spans="1:5" x14ac:dyDescent="0.25">
      <c r="A686" s="1">
        <v>44077</v>
      </c>
      <c r="B686">
        <v>129272</v>
      </c>
      <c r="C686" t="s">
        <v>36</v>
      </c>
      <c r="D686" t="s">
        <v>541</v>
      </c>
      <c r="E686" s="2">
        <v>631</v>
      </c>
    </row>
    <row r="687" spans="1:5" x14ac:dyDescent="0.25">
      <c r="A687" s="1">
        <v>44077</v>
      </c>
      <c r="B687">
        <v>129272</v>
      </c>
      <c r="C687" t="s">
        <v>36</v>
      </c>
      <c r="D687" t="s">
        <v>542</v>
      </c>
      <c r="E687" s="2">
        <v>392.7</v>
      </c>
    </row>
    <row r="688" spans="1:5" x14ac:dyDescent="0.25">
      <c r="A688" s="1">
        <v>44077</v>
      </c>
      <c r="B688">
        <v>129272</v>
      </c>
      <c r="C688" t="s">
        <v>36</v>
      </c>
      <c r="D688" t="s">
        <v>543</v>
      </c>
      <c r="E688" s="2">
        <v>438</v>
      </c>
    </row>
    <row r="689" spans="1:5" x14ac:dyDescent="0.25">
      <c r="A689" s="1">
        <v>44077</v>
      </c>
      <c r="B689">
        <v>129272</v>
      </c>
      <c r="C689" t="s">
        <v>36</v>
      </c>
      <c r="D689" t="s">
        <v>544</v>
      </c>
      <c r="E689" s="2">
        <v>168.25</v>
      </c>
    </row>
    <row r="690" spans="1:5" x14ac:dyDescent="0.25">
      <c r="A690" s="1">
        <v>44077</v>
      </c>
      <c r="B690">
        <v>129272</v>
      </c>
      <c r="C690" t="s">
        <v>36</v>
      </c>
      <c r="D690" t="s">
        <v>545</v>
      </c>
      <c r="E690" s="2">
        <v>493.6</v>
      </c>
    </row>
    <row r="691" spans="1:5" x14ac:dyDescent="0.25">
      <c r="A691" s="1">
        <v>44077</v>
      </c>
      <c r="B691">
        <v>129273</v>
      </c>
      <c r="C691" t="s">
        <v>546</v>
      </c>
      <c r="D691" t="s">
        <v>547</v>
      </c>
      <c r="E691" s="2">
        <v>350</v>
      </c>
    </row>
    <row r="692" spans="1:5" x14ac:dyDescent="0.25">
      <c r="A692" s="1">
        <v>44077</v>
      </c>
      <c r="B692">
        <v>129274</v>
      </c>
      <c r="C692" t="s">
        <v>548</v>
      </c>
      <c r="D692" t="s">
        <v>549</v>
      </c>
      <c r="E692" s="2">
        <v>583</v>
      </c>
    </row>
    <row r="693" spans="1:5" x14ac:dyDescent="0.25">
      <c r="A693" s="1">
        <v>44077</v>
      </c>
      <c r="B693">
        <v>129276</v>
      </c>
      <c r="C693" t="s">
        <v>26</v>
      </c>
      <c r="D693" t="s">
        <v>550</v>
      </c>
      <c r="E693" s="2">
        <v>97.72</v>
      </c>
    </row>
    <row r="694" spans="1:5" x14ac:dyDescent="0.25">
      <c r="A694" s="1">
        <v>44077</v>
      </c>
      <c r="B694">
        <v>129276</v>
      </c>
      <c r="C694" t="s">
        <v>26</v>
      </c>
      <c r="D694" t="s">
        <v>551</v>
      </c>
      <c r="E694" s="2">
        <v>110.98</v>
      </c>
    </row>
    <row r="695" spans="1:5" x14ac:dyDescent="0.25">
      <c r="A695" s="1">
        <v>44077</v>
      </c>
      <c r="B695">
        <v>129276</v>
      </c>
      <c r="C695" t="s">
        <v>26</v>
      </c>
      <c r="D695" t="s">
        <v>552</v>
      </c>
      <c r="E695" s="2">
        <v>445.5</v>
      </c>
    </row>
    <row r="696" spans="1:5" x14ac:dyDescent="0.25">
      <c r="A696" s="1">
        <v>44077</v>
      </c>
      <c r="B696">
        <v>129276</v>
      </c>
      <c r="C696" t="s">
        <v>26</v>
      </c>
      <c r="D696" t="s">
        <v>553</v>
      </c>
      <c r="E696" s="2">
        <v>32.89</v>
      </c>
    </row>
    <row r="697" spans="1:5" x14ac:dyDescent="0.25">
      <c r="A697" s="1">
        <v>44077</v>
      </c>
      <c r="B697">
        <v>129276</v>
      </c>
      <c r="C697" t="s">
        <v>26</v>
      </c>
      <c r="D697" t="s">
        <v>554</v>
      </c>
      <c r="E697" s="2">
        <v>200.96</v>
      </c>
    </row>
    <row r="698" spans="1:5" x14ac:dyDescent="0.25">
      <c r="A698" s="1">
        <v>44077</v>
      </c>
      <c r="B698">
        <v>129276</v>
      </c>
      <c r="C698" t="s">
        <v>26</v>
      </c>
      <c r="D698" t="s">
        <v>555</v>
      </c>
      <c r="E698" s="2">
        <v>1299.83</v>
      </c>
    </row>
    <row r="699" spans="1:5" x14ac:dyDescent="0.25">
      <c r="A699" s="1">
        <v>44077</v>
      </c>
      <c r="B699">
        <v>129276</v>
      </c>
      <c r="C699" t="s">
        <v>26</v>
      </c>
      <c r="D699" t="s">
        <v>149</v>
      </c>
      <c r="E699" s="2">
        <v>230.22</v>
      </c>
    </row>
    <row r="700" spans="1:5" x14ac:dyDescent="0.25">
      <c r="A700" s="1">
        <v>44077</v>
      </c>
      <c r="B700">
        <v>129276</v>
      </c>
      <c r="C700" t="s">
        <v>26</v>
      </c>
      <c r="D700" t="s">
        <v>556</v>
      </c>
      <c r="E700" s="2">
        <v>75.92</v>
      </c>
    </row>
    <row r="701" spans="1:5" x14ac:dyDescent="0.25">
      <c r="A701" s="1">
        <v>44077</v>
      </c>
      <c r="B701">
        <v>129276</v>
      </c>
      <c r="C701" t="s">
        <v>26</v>
      </c>
      <c r="D701" t="s">
        <v>557</v>
      </c>
      <c r="E701" s="2">
        <v>67.5</v>
      </c>
    </row>
    <row r="702" spans="1:5" x14ac:dyDescent="0.25">
      <c r="A702" s="1">
        <v>44077</v>
      </c>
      <c r="B702">
        <v>129277</v>
      </c>
      <c r="C702" t="s">
        <v>96</v>
      </c>
      <c r="D702" t="s">
        <v>558</v>
      </c>
      <c r="E702" s="2">
        <v>43.83</v>
      </c>
    </row>
    <row r="703" spans="1:5" x14ac:dyDescent="0.25">
      <c r="A703" s="1">
        <v>44077</v>
      </c>
      <c r="B703">
        <v>129278</v>
      </c>
      <c r="C703" t="s">
        <v>281</v>
      </c>
      <c r="D703" t="s">
        <v>559</v>
      </c>
      <c r="E703" s="2">
        <v>273.02</v>
      </c>
    </row>
    <row r="704" spans="1:5" x14ac:dyDescent="0.25">
      <c r="A704" s="1">
        <v>44077</v>
      </c>
      <c r="B704">
        <v>129280</v>
      </c>
      <c r="C704" t="s">
        <v>70</v>
      </c>
      <c r="D704" t="s">
        <v>71</v>
      </c>
      <c r="E704" s="2">
        <v>92.09</v>
      </c>
    </row>
    <row r="705" spans="1:5" x14ac:dyDescent="0.25">
      <c r="A705" s="1">
        <v>44077</v>
      </c>
      <c r="B705">
        <v>129280</v>
      </c>
      <c r="C705" t="s">
        <v>70</v>
      </c>
      <c r="D705" t="s">
        <v>560</v>
      </c>
      <c r="E705" s="2">
        <v>2425.9899999999998</v>
      </c>
    </row>
    <row r="706" spans="1:5" x14ac:dyDescent="0.25">
      <c r="A706" s="1">
        <v>44077</v>
      </c>
      <c r="B706">
        <v>129280</v>
      </c>
      <c r="C706" t="s">
        <v>70</v>
      </c>
      <c r="D706" t="s">
        <v>551</v>
      </c>
      <c r="E706" s="2">
        <v>45.64</v>
      </c>
    </row>
    <row r="707" spans="1:5" x14ac:dyDescent="0.25">
      <c r="A707" s="1">
        <v>44077</v>
      </c>
      <c r="B707">
        <v>129280</v>
      </c>
      <c r="C707" t="s">
        <v>70</v>
      </c>
      <c r="D707" t="s">
        <v>561</v>
      </c>
      <c r="E707" s="2">
        <v>35</v>
      </c>
    </row>
    <row r="708" spans="1:5" x14ac:dyDescent="0.25">
      <c r="A708" s="1">
        <v>44077</v>
      </c>
      <c r="B708">
        <v>129281</v>
      </c>
      <c r="C708" t="s">
        <v>562</v>
      </c>
      <c r="D708" t="s">
        <v>563</v>
      </c>
      <c r="E708" s="2">
        <v>1321.6</v>
      </c>
    </row>
    <row r="709" spans="1:5" x14ac:dyDescent="0.25">
      <c r="A709" s="1">
        <v>44077</v>
      </c>
      <c r="B709">
        <v>129282</v>
      </c>
      <c r="C709" t="s">
        <v>564</v>
      </c>
      <c r="D709" t="s">
        <v>565</v>
      </c>
      <c r="E709" s="2">
        <v>1502.76</v>
      </c>
    </row>
    <row r="710" spans="1:5" x14ac:dyDescent="0.25">
      <c r="A710" s="1">
        <v>44077</v>
      </c>
      <c r="B710">
        <v>129283</v>
      </c>
      <c r="C710" t="s">
        <v>566</v>
      </c>
      <c r="D710" t="s">
        <v>567</v>
      </c>
      <c r="E710" s="2">
        <v>192110.44</v>
      </c>
    </row>
    <row r="711" spans="1:5" x14ac:dyDescent="0.25">
      <c r="A711" s="1">
        <v>44077</v>
      </c>
      <c r="B711">
        <v>129283</v>
      </c>
      <c r="C711" t="s">
        <v>566</v>
      </c>
      <c r="D711" t="s">
        <v>568</v>
      </c>
      <c r="E711" s="2">
        <v>374.5</v>
      </c>
    </row>
    <row r="712" spans="1:5" x14ac:dyDescent="0.25">
      <c r="A712" s="1">
        <v>44077</v>
      </c>
      <c r="B712">
        <v>129284</v>
      </c>
      <c r="C712" t="s">
        <v>213</v>
      </c>
      <c r="D712" t="s">
        <v>569</v>
      </c>
      <c r="E712" s="2">
        <v>108.83</v>
      </c>
    </row>
    <row r="713" spans="1:5" x14ac:dyDescent="0.25">
      <c r="A713" s="1">
        <v>44077</v>
      </c>
      <c r="B713">
        <v>129285</v>
      </c>
      <c r="C713" t="s">
        <v>414</v>
      </c>
      <c r="D713" t="s">
        <v>561</v>
      </c>
      <c r="E713" s="2">
        <v>23.08</v>
      </c>
    </row>
    <row r="714" spans="1:5" x14ac:dyDescent="0.25">
      <c r="A714" s="1">
        <v>44077</v>
      </c>
      <c r="B714">
        <v>129286</v>
      </c>
      <c r="C714" t="s">
        <v>570</v>
      </c>
      <c r="D714" t="s">
        <v>571</v>
      </c>
      <c r="E714" s="2">
        <v>3000</v>
      </c>
    </row>
    <row r="715" spans="1:5" x14ac:dyDescent="0.25">
      <c r="A715" s="1">
        <v>44077</v>
      </c>
      <c r="B715">
        <v>129287</v>
      </c>
      <c r="C715" t="s">
        <v>572</v>
      </c>
      <c r="D715" t="s">
        <v>573</v>
      </c>
      <c r="E715" s="2">
        <v>10960</v>
      </c>
    </row>
    <row r="716" spans="1:5" x14ac:dyDescent="0.25">
      <c r="A716" s="1">
        <v>44077</v>
      </c>
      <c r="B716">
        <v>129288</v>
      </c>
      <c r="C716" t="s">
        <v>574</v>
      </c>
      <c r="D716" t="s">
        <v>575</v>
      </c>
      <c r="E716" s="2">
        <v>593.70000000000005</v>
      </c>
    </row>
    <row r="717" spans="1:5" x14ac:dyDescent="0.25">
      <c r="A717" s="1">
        <v>44077</v>
      </c>
      <c r="B717">
        <v>129289</v>
      </c>
      <c r="C717" t="s">
        <v>82</v>
      </c>
      <c r="D717" t="s">
        <v>576</v>
      </c>
      <c r="E717" s="2">
        <v>483</v>
      </c>
    </row>
    <row r="718" spans="1:5" x14ac:dyDescent="0.25">
      <c r="A718" s="1">
        <v>44077</v>
      </c>
      <c r="B718">
        <v>129290</v>
      </c>
      <c r="C718" t="s">
        <v>577</v>
      </c>
      <c r="D718" t="s">
        <v>578</v>
      </c>
      <c r="E718" s="2">
        <v>69</v>
      </c>
    </row>
    <row r="719" spans="1:5" x14ac:dyDescent="0.25">
      <c r="A719" s="1">
        <v>44077</v>
      </c>
      <c r="B719">
        <v>129291</v>
      </c>
      <c r="C719" t="s">
        <v>579</v>
      </c>
      <c r="D719" t="s">
        <v>580</v>
      </c>
      <c r="E719" s="2">
        <v>63111</v>
      </c>
    </row>
    <row r="720" spans="1:5" x14ac:dyDescent="0.25">
      <c r="A720" s="1">
        <v>44077</v>
      </c>
      <c r="B720">
        <v>129292</v>
      </c>
      <c r="C720" t="s">
        <v>581</v>
      </c>
      <c r="D720" t="s">
        <v>582</v>
      </c>
      <c r="E720" s="2">
        <v>725.53</v>
      </c>
    </row>
    <row r="721" spans="1:5" x14ac:dyDescent="0.25">
      <c r="A721" s="1">
        <v>44077</v>
      </c>
      <c r="B721">
        <v>129292</v>
      </c>
      <c r="C721" t="s">
        <v>581</v>
      </c>
      <c r="D721" t="s">
        <v>582</v>
      </c>
      <c r="E721" s="2">
        <v>89.58</v>
      </c>
    </row>
    <row r="722" spans="1:5" x14ac:dyDescent="0.25">
      <c r="A722" s="1">
        <v>44077</v>
      </c>
      <c r="B722">
        <v>129292</v>
      </c>
      <c r="C722" t="s">
        <v>581</v>
      </c>
      <c r="D722" t="s">
        <v>582</v>
      </c>
      <c r="E722" s="2">
        <v>44.79</v>
      </c>
    </row>
    <row r="723" spans="1:5" x14ac:dyDescent="0.25">
      <c r="A723" s="1">
        <v>44077</v>
      </c>
      <c r="B723">
        <v>129293</v>
      </c>
      <c r="C723" t="s">
        <v>421</v>
      </c>
      <c r="D723" t="s">
        <v>583</v>
      </c>
      <c r="E723" s="2">
        <v>106</v>
      </c>
    </row>
    <row r="724" spans="1:5" x14ac:dyDescent="0.25">
      <c r="A724" s="1">
        <v>44077</v>
      </c>
      <c r="B724">
        <v>129294</v>
      </c>
      <c r="C724" t="s">
        <v>584</v>
      </c>
      <c r="D724" t="s">
        <v>585</v>
      </c>
      <c r="E724" s="2">
        <v>25600</v>
      </c>
    </row>
    <row r="725" spans="1:5" x14ac:dyDescent="0.25">
      <c r="A725" s="1">
        <v>44077</v>
      </c>
      <c r="B725">
        <v>129294</v>
      </c>
      <c r="C725" t="s">
        <v>584</v>
      </c>
      <c r="D725" t="s">
        <v>585</v>
      </c>
      <c r="E725" s="2">
        <v>24320</v>
      </c>
    </row>
    <row r="726" spans="1:5" x14ac:dyDescent="0.25">
      <c r="A726" s="1">
        <v>44077</v>
      </c>
      <c r="B726">
        <v>129295</v>
      </c>
      <c r="C726" t="s">
        <v>101</v>
      </c>
      <c r="D726" t="s">
        <v>586</v>
      </c>
      <c r="E726" s="2">
        <v>96378</v>
      </c>
    </row>
    <row r="727" spans="1:5" x14ac:dyDescent="0.25">
      <c r="A727" s="1">
        <v>44077</v>
      </c>
      <c r="B727">
        <v>129296</v>
      </c>
      <c r="C727" t="s">
        <v>20</v>
      </c>
      <c r="D727" t="s">
        <v>587</v>
      </c>
      <c r="E727" s="2">
        <v>74308</v>
      </c>
    </row>
    <row r="728" spans="1:5" x14ac:dyDescent="0.25">
      <c r="A728" s="1">
        <v>44077</v>
      </c>
      <c r="B728">
        <v>129297</v>
      </c>
      <c r="C728" t="s">
        <v>588</v>
      </c>
      <c r="D728" t="s">
        <v>589</v>
      </c>
      <c r="E728" s="2">
        <v>255</v>
      </c>
    </row>
    <row r="729" spans="1:5" x14ac:dyDescent="0.25">
      <c r="A729" s="1">
        <v>44077</v>
      </c>
      <c r="B729">
        <v>129298</v>
      </c>
      <c r="C729" t="s">
        <v>42</v>
      </c>
      <c r="D729" t="s">
        <v>590</v>
      </c>
      <c r="E729" s="2">
        <v>865.54</v>
      </c>
    </row>
    <row r="730" spans="1:5" x14ac:dyDescent="0.25">
      <c r="A730" s="1">
        <v>44077</v>
      </c>
      <c r="B730">
        <v>129299</v>
      </c>
      <c r="C730" t="s">
        <v>591</v>
      </c>
      <c r="D730" t="s">
        <v>592</v>
      </c>
      <c r="E730" s="2">
        <v>950</v>
      </c>
    </row>
    <row r="731" spans="1:5" x14ac:dyDescent="0.25">
      <c r="A731" s="1">
        <v>44077</v>
      </c>
      <c r="B731">
        <v>129300</v>
      </c>
      <c r="C731" t="s">
        <v>593</v>
      </c>
      <c r="D731" t="s">
        <v>180</v>
      </c>
      <c r="E731" s="2">
        <v>35.450000000000003</v>
      </c>
    </row>
    <row r="732" spans="1:5" x14ac:dyDescent="0.25">
      <c r="A732" s="1">
        <v>44077</v>
      </c>
      <c r="B732">
        <v>129302</v>
      </c>
      <c r="C732" t="s">
        <v>22</v>
      </c>
      <c r="D732" t="s">
        <v>594</v>
      </c>
      <c r="E732" s="2">
        <v>305</v>
      </c>
    </row>
    <row r="733" spans="1:5" x14ac:dyDescent="0.25">
      <c r="A733" s="1">
        <v>44077</v>
      </c>
      <c r="B733">
        <v>129302</v>
      </c>
      <c r="C733" t="s">
        <v>22</v>
      </c>
      <c r="D733" t="s">
        <v>594</v>
      </c>
      <c r="E733" s="2">
        <v>225</v>
      </c>
    </row>
    <row r="734" spans="1:5" x14ac:dyDescent="0.25">
      <c r="A734" s="1">
        <v>44077</v>
      </c>
      <c r="B734">
        <v>129302</v>
      </c>
      <c r="C734" t="s">
        <v>22</v>
      </c>
      <c r="D734" t="s">
        <v>595</v>
      </c>
      <c r="E734" s="2">
        <v>225</v>
      </c>
    </row>
    <row r="735" spans="1:5" x14ac:dyDescent="0.25">
      <c r="A735" s="1">
        <v>44077</v>
      </c>
      <c r="B735">
        <v>129302</v>
      </c>
      <c r="C735" t="s">
        <v>22</v>
      </c>
      <c r="D735" t="s">
        <v>594</v>
      </c>
      <c r="E735" s="2">
        <v>305</v>
      </c>
    </row>
    <row r="736" spans="1:5" x14ac:dyDescent="0.25">
      <c r="A736" s="1">
        <v>44077</v>
      </c>
      <c r="B736">
        <v>129303</v>
      </c>
      <c r="C736" t="s">
        <v>596</v>
      </c>
      <c r="D736" t="s">
        <v>597</v>
      </c>
      <c r="E736" s="2">
        <v>375</v>
      </c>
    </row>
    <row r="737" spans="1:5" x14ac:dyDescent="0.25">
      <c r="A737" s="1">
        <v>44077</v>
      </c>
      <c r="B737">
        <v>129305</v>
      </c>
      <c r="C737" t="s">
        <v>431</v>
      </c>
      <c r="D737" t="s">
        <v>292</v>
      </c>
      <c r="E737" s="2">
        <v>1020</v>
      </c>
    </row>
    <row r="738" spans="1:5" x14ac:dyDescent="0.25">
      <c r="A738" s="1">
        <v>44077</v>
      </c>
      <c r="B738">
        <v>129306</v>
      </c>
      <c r="C738" t="s">
        <v>78</v>
      </c>
      <c r="D738" t="s">
        <v>598</v>
      </c>
      <c r="E738" s="2">
        <v>390986</v>
      </c>
    </row>
    <row r="739" spans="1:5" x14ac:dyDescent="0.25">
      <c r="A739" s="1">
        <v>44077</v>
      </c>
      <c r="B739">
        <v>129307</v>
      </c>
      <c r="C739" t="s">
        <v>361</v>
      </c>
      <c r="D739" t="s">
        <v>599</v>
      </c>
      <c r="E739" s="2">
        <v>251</v>
      </c>
    </row>
    <row r="740" spans="1:5" x14ac:dyDescent="0.25">
      <c r="A740" s="1">
        <v>44077</v>
      </c>
      <c r="B740">
        <v>129308</v>
      </c>
      <c r="C740" t="s">
        <v>434</v>
      </c>
      <c r="D740" t="s">
        <v>600</v>
      </c>
      <c r="E740" s="2">
        <v>24000</v>
      </c>
    </row>
    <row r="741" spans="1:5" x14ac:dyDescent="0.25">
      <c r="A741" s="1">
        <v>44077</v>
      </c>
      <c r="B741">
        <v>129309</v>
      </c>
      <c r="C741" t="s">
        <v>601</v>
      </c>
      <c r="D741" t="s">
        <v>602</v>
      </c>
      <c r="E741" s="2">
        <v>350</v>
      </c>
    </row>
    <row r="742" spans="1:5" x14ac:dyDescent="0.25">
      <c r="A742" s="1">
        <v>44077</v>
      </c>
      <c r="B742">
        <v>129310</v>
      </c>
      <c r="C742" t="s">
        <v>362</v>
      </c>
      <c r="D742" t="s">
        <v>603</v>
      </c>
      <c r="E742" s="2">
        <v>14564</v>
      </c>
    </row>
    <row r="743" spans="1:5" x14ac:dyDescent="0.25">
      <c r="A743" s="1">
        <v>44077</v>
      </c>
      <c r="B743">
        <v>129311</v>
      </c>
      <c r="C743" t="s">
        <v>255</v>
      </c>
      <c r="D743" t="s">
        <v>604</v>
      </c>
      <c r="E743" s="2">
        <v>240</v>
      </c>
    </row>
    <row r="744" spans="1:5" x14ac:dyDescent="0.25">
      <c r="A744" s="1">
        <v>44077</v>
      </c>
      <c r="B744">
        <v>129312</v>
      </c>
      <c r="C744" t="s">
        <v>49</v>
      </c>
      <c r="D744" t="s">
        <v>605</v>
      </c>
      <c r="E744" s="2">
        <v>2200</v>
      </c>
    </row>
    <row r="745" spans="1:5" x14ac:dyDescent="0.25">
      <c r="A745" s="1">
        <v>44077</v>
      </c>
      <c r="B745">
        <v>129313</v>
      </c>
      <c r="C745" t="s">
        <v>50</v>
      </c>
      <c r="D745" t="s">
        <v>606</v>
      </c>
      <c r="E745" s="2">
        <v>755.14</v>
      </c>
    </row>
    <row r="746" spans="1:5" x14ac:dyDescent="0.25">
      <c r="A746" s="1">
        <v>44077</v>
      </c>
      <c r="B746">
        <v>129314</v>
      </c>
      <c r="C746" t="s">
        <v>50</v>
      </c>
      <c r="D746" t="s">
        <v>606</v>
      </c>
      <c r="E746" s="2">
        <v>3249.23</v>
      </c>
    </row>
    <row r="747" spans="1:5" x14ac:dyDescent="0.25">
      <c r="A747" s="1">
        <v>44077</v>
      </c>
      <c r="B747">
        <v>129315</v>
      </c>
      <c r="C747" t="s">
        <v>607</v>
      </c>
      <c r="D747" t="s">
        <v>550</v>
      </c>
      <c r="E747" s="2">
        <v>2152.87</v>
      </c>
    </row>
    <row r="748" spans="1:5" x14ac:dyDescent="0.25">
      <c r="A748" s="1">
        <v>44077</v>
      </c>
      <c r="B748">
        <v>129316</v>
      </c>
      <c r="C748" t="s">
        <v>317</v>
      </c>
      <c r="D748" t="s">
        <v>608</v>
      </c>
      <c r="E748" s="2">
        <v>1050</v>
      </c>
    </row>
    <row r="749" spans="1:5" x14ac:dyDescent="0.25">
      <c r="A749" s="1">
        <v>44077</v>
      </c>
      <c r="B749">
        <v>129317</v>
      </c>
      <c r="C749" t="s">
        <v>609</v>
      </c>
      <c r="D749" t="s">
        <v>610</v>
      </c>
      <c r="E749" s="2">
        <v>2437.5</v>
      </c>
    </row>
    <row r="750" spans="1:5" x14ac:dyDescent="0.25">
      <c r="A750" s="1">
        <v>44077</v>
      </c>
      <c r="B750">
        <v>129317</v>
      </c>
      <c r="C750" t="s">
        <v>609</v>
      </c>
      <c r="D750" t="s">
        <v>611</v>
      </c>
      <c r="E750" s="2">
        <v>279.67</v>
      </c>
    </row>
    <row r="751" spans="1:5" x14ac:dyDescent="0.25">
      <c r="A751" s="1">
        <v>44077</v>
      </c>
      <c r="B751">
        <v>129318</v>
      </c>
      <c r="C751" t="s">
        <v>82</v>
      </c>
      <c r="D751" t="s">
        <v>612</v>
      </c>
      <c r="E751" s="2">
        <v>7355.25</v>
      </c>
    </row>
    <row r="752" spans="1:5" x14ac:dyDescent="0.25">
      <c r="A752" s="1">
        <v>44077</v>
      </c>
      <c r="B752">
        <v>129318</v>
      </c>
      <c r="C752" t="s">
        <v>82</v>
      </c>
      <c r="D752" t="s">
        <v>613</v>
      </c>
      <c r="E752" s="2">
        <v>793.5</v>
      </c>
    </row>
    <row r="753" spans="1:5" x14ac:dyDescent="0.25">
      <c r="A753" s="1">
        <v>44077</v>
      </c>
      <c r="B753">
        <v>129319</v>
      </c>
      <c r="C753" t="s">
        <v>353</v>
      </c>
      <c r="D753" t="s">
        <v>614</v>
      </c>
      <c r="E753" s="2">
        <v>3602.52</v>
      </c>
    </row>
    <row r="754" spans="1:5" x14ac:dyDescent="0.25">
      <c r="A754" s="1">
        <v>44077</v>
      </c>
      <c r="B754">
        <v>129319</v>
      </c>
      <c r="C754" t="s">
        <v>353</v>
      </c>
      <c r="D754" t="s">
        <v>615</v>
      </c>
      <c r="E754" s="2">
        <v>3602.52</v>
      </c>
    </row>
    <row r="755" spans="1:5" x14ac:dyDescent="0.25">
      <c r="A755" s="1">
        <v>44083</v>
      </c>
      <c r="B755">
        <v>129320</v>
      </c>
      <c r="C755" t="s">
        <v>616</v>
      </c>
      <c r="D755" t="s">
        <v>617</v>
      </c>
      <c r="E755" s="2">
        <v>155</v>
      </c>
    </row>
    <row r="756" spans="1:5" x14ac:dyDescent="0.25">
      <c r="A756" s="1">
        <v>44083</v>
      </c>
      <c r="B756">
        <v>129321</v>
      </c>
      <c r="C756" t="s">
        <v>618</v>
      </c>
      <c r="D756" t="s">
        <v>619</v>
      </c>
      <c r="E756" s="2">
        <v>1000</v>
      </c>
    </row>
    <row r="757" spans="1:5" x14ac:dyDescent="0.25">
      <c r="A757" s="1">
        <v>44083</v>
      </c>
      <c r="B757">
        <v>129322</v>
      </c>
      <c r="C757" t="s">
        <v>326</v>
      </c>
      <c r="D757" t="s">
        <v>620</v>
      </c>
      <c r="E757" s="2">
        <v>329</v>
      </c>
    </row>
    <row r="758" spans="1:5" x14ac:dyDescent="0.25">
      <c r="A758" s="1">
        <v>44083</v>
      </c>
      <c r="B758">
        <v>129323</v>
      </c>
      <c r="C758" t="s">
        <v>201</v>
      </c>
      <c r="D758" t="s">
        <v>621</v>
      </c>
      <c r="E758" s="2">
        <v>709</v>
      </c>
    </row>
    <row r="759" spans="1:5" x14ac:dyDescent="0.25">
      <c r="A759" s="1">
        <v>44083</v>
      </c>
      <c r="B759">
        <v>129324</v>
      </c>
      <c r="C759" t="s">
        <v>622</v>
      </c>
      <c r="D759" t="s">
        <v>623</v>
      </c>
      <c r="E759" s="2">
        <v>104.34</v>
      </c>
    </row>
    <row r="760" spans="1:5" x14ac:dyDescent="0.25">
      <c r="A760" s="1">
        <v>44083</v>
      </c>
      <c r="B760">
        <v>129325</v>
      </c>
      <c r="C760" t="s">
        <v>17</v>
      </c>
      <c r="D760" t="s">
        <v>624</v>
      </c>
      <c r="E760" s="2">
        <v>79.989999999999995</v>
      </c>
    </row>
    <row r="761" spans="1:5" x14ac:dyDescent="0.25">
      <c r="A761" s="1">
        <v>44083</v>
      </c>
      <c r="B761">
        <v>129326</v>
      </c>
      <c r="C761" t="s">
        <v>625</v>
      </c>
      <c r="D761" t="s">
        <v>626</v>
      </c>
      <c r="E761" s="2">
        <v>160</v>
      </c>
    </row>
    <row r="762" spans="1:5" x14ac:dyDescent="0.25">
      <c r="A762" s="1">
        <v>44083</v>
      </c>
      <c r="B762">
        <v>129327</v>
      </c>
      <c r="C762" t="s">
        <v>70</v>
      </c>
      <c r="D762" t="s">
        <v>627</v>
      </c>
      <c r="E762" s="2">
        <v>355.92</v>
      </c>
    </row>
    <row r="763" spans="1:5" x14ac:dyDescent="0.25">
      <c r="A763" s="1">
        <v>44083</v>
      </c>
      <c r="B763">
        <v>129328</v>
      </c>
      <c r="C763" t="s">
        <v>3</v>
      </c>
      <c r="D763" t="s">
        <v>628</v>
      </c>
      <c r="E763" s="2">
        <v>69.040000000000006</v>
      </c>
    </row>
    <row r="764" spans="1:5" x14ac:dyDescent="0.25">
      <c r="A764" s="1">
        <v>44083</v>
      </c>
      <c r="B764">
        <v>129329</v>
      </c>
      <c r="C764" t="s">
        <v>629</v>
      </c>
      <c r="D764" t="s">
        <v>630</v>
      </c>
      <c r="E764" s="2">
        <v>185.95</v>
      </c>
    </row>
    <row r="765" spans="1:5" x14ac:dyDescent="0.25">
      <c r="A765" s="1">
        <v>44083</v>
      </c>
      <c r="B765">
        <v>129330</v>
      </c>
      <c r="C765" t="s">
        <v>303</v>
      </c>
      <c r="D765" t="s">
        <v>631</v>
      </c>
      <c r="E765" s="2">
        <v>714.8</v>
      </c>
    </row>
    <row r="766" spans="1:5" x14ac:dyDescent="0.25">
      <c r="A766" s="1">
        <v>44083</v>
      </c>
      <c r="B766">
        <v>129331</v>
      </c>
      <c r="C766" t="s">
        <v>632</v>
      </c>
      <c r="D766" t="s">
        <v>633</v>
      </c>
      <c r="E766" s="2">
        <v>85</v>
      </c>
    </row>
    <row r="767" spans="1:5" x14ac:dyDescent="0.25">
      <c r="A767" s="1">
        <v>44083</v>
      </c>
      <c r="B767">
        <v>129332</v>
      </c>
      <c r="C767" t="s">
        <v>3388</v>
      </c>
      <c r="E767" s="2">
        <v>0</v>
      </c>
    </row>
    <row r="768" spans="1:5" x14ac:dyDescent="0.25">
      <c r="A768" s="1">
        <v>44083</v>
      </c>
      <c r="B768">
        <v>129333</v>
      </c>
      <c r="C768" t="s">
        <v>3388</v>
      </c>
      <c r="E768" s="2">
        <v>0</v>
      </c>
    </row>
    <row r="769" spans="1:5" x14ac:dyDescent="0.25">
      <c r="A769" s="1">
        <v>44083</v>
      </c>
      <c r="B769">
        <v>129334</v>
      </c>
      <c r="C769" t="s">
        <v>636</v>
      </c>
      <c r="D769" t="s">
        <v>633</v>
      </c>
      <c r="E769" s="2">
        <v>75</v>
      </c>
    </row>
    <row r="770" spans="1:5" x14ac:dyDescent="0.25">
      <c r="A770" s="1">
        <v>44083</v>
      </c>
      <c r="B770">
        <v>129335</v>
      </c>
      <c r="C770" t="s">
        <v>637</v>
      </c>
      <c r="D770" t="s">
        <v>633</v>
      </c>
      <c r="E770" s="2">
        <v>85</v>
      </c>
    </row>
    <row r="771" spans="1:5" x14ac:dyDescent="0.25">
      <c r="A771" s="1">
        <v>44084</v>
      </c>
      <c r="B771">
        <v>129336</v>
      </c>
      <c r="C771" t="s">
        <v>638</v>
      </c>
      <c r="D771" t="s">
        <v>639</v>
      </c>
      <c r="E771" s="2">
        <v>697.5</v>
      </c>
    </row>
    <row r="772" spans="1:5" x14ac:dyDescent="0.25">
      <c r="A772" s="1">
        <v>44084</v>
      </c>
      <c r="B772">
        <v>129337</v>
      </c>
      <c r="C772" t="s">
        <v>86</v>
      </c>
      <c r="D772" t="s">
        <v>640</v>
      </c>
      <c r="E772" s="2">
        <v>302.8</v>
      </c>
    </row>
    <row r="773" spans="1:5" x14ac:dyDescent="0.25">
      <c r="A773" s="1">
        <v>44084</v>
      </c>
      <c r="B773">
        <v>129337</v>
      </c>
      <c r="C773" t="s">
        <v>86</v>
      </c>
      <c r="D773" t="s">
        <v>641</v>
      </c>
      <c r="E773" s="2">
        <v>423.31</v>
      </c>
    </row>
    <row r="774" spans="1:5" x14ac:dyDescent="0.25">
      <c r="A774" s="1">
        <v>44084</v>
      </c>
      <c r="B774">
        <v>129337</v>
      </c>
      <c r="C774" t="s">
        <v>86</v>
      </c>
      <c r="D774" t="s">
        <v>207</v>
      </c>
      <c r="E774" s="3">
        <v>-66.45</v>
      </c>
    </row>
    <row r="775" spans="1:5" x14ac:dyDescent="0.25">
      <c r="A775" s="1">
        <v>44084</v>
      </c>
      <c r="B775">
        <v>129339</v>
      </c>
      <c r="C775" t="s">
        <v>29</v>
      </c>
      <c r="D775" t="s">
        <v>121</v>
      </c>
      <c r="E775" s="2">
        <v>435.55</v>
      </c>
    </row>
    <row r="776" spans="1:5" x14ac:dyDescent="0.25">
      <c r="A776" s="1">
        <v>44084</v>
      </c>
      <c r="B776">
        <v>129340</v>
      </c>
      <c r="C776" t="s">
        <v>642</v>
      </c>
      <c r="D776" t="s">
        <v>643</v>
      </c>
      <c r="E776" s="2">
        <v>150</v>
      </c>
    </row>
    <row r="777" spans="1:5" x14ac:dyDescent="0.25">
      <c r="A777" s="1">
        <v>44084</v>
      </c>
      <c r="B777">
        <v>129344</v>
      </c>
      <c r="C777" t="s">
        <v>10</v>
      </c>
      <c r="D777" t="s">
        <v>117</v>
      </c>
      <c r="E777" s="2">
        <v>7399.98</v>
      </c>
    </row>
    <row r="778" spans="1:5" x14ac:dyDescent="0.25">
      <c r="A778" s="1">
        <v>44084</v>
      </c>
      <c r="B778">
        <v>129345</v>
      </c>
      <c r="C778" t="s">
        <v>63</v>
      </c>
      <c r="D778" t="s">
        <v>644</v>
      </c>
      <c r="E778" s="2">
        <v>74719.789999999994</v>
      </c>
    </row>
    <row r="779" spans="1:5" x14ac:dyDescent="0.25">
      <c r="A779" s="1">
        <v>44084</v>
      </c>
      <c r="B779">
        <v>129346</v>
      </c>
      <c r="C779" t="s">
        <v>317</v>
      </c>
      <c r="D779" t="s">
        <v>645</v>
      </c>
      <c r="E779" s="2">
        <v>400</v>
      </c>
    </row>
    <row r="780" spans="1:5" x14ac:dyDescent="0.25">
      <c r="A780" s="1">
        <v>44084</v>
      </c>
      <c r="B780">
        <v>129347</v>
      </c>
      <c r="C780" t="s">
        <v>30</v>
      </c>
      <c r="D780" t="s">
        <v>646</v>
      </c>
      <c r="E780" s="2">
        <v>200</v>
      </c>
    </row>
    <row r="781" spans="1:5" x14ac:dyDescent="0.25">
      <c r="A781" s="1">
        <v>44084</v>
      </c>
      <c r="B781">
        <v>129348</v>
      </c>
      <c r="C781" t="s">
        <v>15</v>
      </c>
      <c r="D781" t="s">
        <v>647</v>
      </c>
      <c r="E781" s="2">
        <v>170</v>
      </c>
    </row>
    <row r="782" spans="1:5" x14ac:dyDescent="0.25">
      <c r="A782" s="1">
        <v>44084</v>
      </c>
      <c r="B782">
        <v>129349</v>
      </c>
      <c r="C782" t="s">
        <v>648</v>
      </c>
      <c r="D782" t="s">
        <v>649</v>
      </c>
      <c r="E782" s="2">
        <v>96263.52</v>
      </c>
    </row>
    <row r="783" spans="1:5" x14ac:dyDescent="0.25">
      <c r="A783" s="1">
        <v>44084</v>
      </c>
      <c r="B783">
        <v>129350</v>
      </c>
      <c r="C783" t="s">
        <v>16</v>
      </c>
      <c r="D783" t="s">
        <v>272</v>
      </c>
      <c r="E783" s="2">
        <v>2474.15</v>
      </c>
    </row>
    <row r="784" spans="1:5" x14ac:dyDescent="0.25">
      <c r="A784" s="1">
        <v>44084</v>
      </c>
      <c r="B784">
        <v>129350</v>
      </c>
      <c r="C784" t="s">
        <v>16</v>
      </c>
      <c r="D784" t="s">
        <v>650</v>
      </c>
      <c r="E784" s="2">
        <v>716.15</v>
      </c>
    </row>
    <row r="785" spans="1:5" x14ac:dyDescent="0.25">
      <c r="A785" s="1">
        <v>44084</v>
      </c>
      <c r="B785">
        <v>129351</v>
      </c>
      <c r="C785" t="s">
        <v>651</v>
      </c>
      <c r="D785" t="s">
        <v>652</v>
      </c>
      <c r="E785" s="2">
        <v>400</v>
      </c>
    </row>
    <row r="786" spans="1:5" x14ac:dyDescent="0.25">
      <c r="A786" s="1">
        <v>44084</v>
      </c>
      <c r="B786">
        <v>129352</v>
      </c>
      <c r="C786" t="s">
        <v>653</v>
      </c>
      <c r="D786" t="s">
        <v>654</v>
      </c>
      <c r="E786" s="2">
        <v>95.64</v>
      </c>
    </row>
    <row r="787" spans="1:5" x14ac:dyDescent="0.25">
      <c r="A787" s="1">
        <v>44084</v>
      </c>
      <c r="B787">
        <v>129353</v>
      </c>
      <c r="C787" t="s">
        <v>655</v>
      </c>
      <c r="D787" t="s">
        <v>656</v>
      </c>
      <c r="E787" s="2">
        <v>6609</v>
      </c>
    </row>
    <row r="788" spans="1:5" x14ac:dyDescent="0.25">
      <c r="A788" s="1">
        <v>44084</v>
      </c>
      <c r="B788">
        <v>129354</v>
      </c>
      <c r="C788" t="s">
        <v>201</v>
      </c>
      <c r="D788" t="s">
        <v>657</v>
      </c>
      <c r="E788" s="2">
        <v>551.21</v>
      </c>
    </row>
    <row r="789" spans="1:5" x14ac:dyDescent="0.25">
      <c r="A789" s="1">
        <v>44084</v>
      </c>
      <c r="B789">
        <v>129354</v>
      </c>
      <c r="C789" t="s">
        <v>201</v>
      </c>
      <c r="D789" t="s">
        <v>658</v>
      </c>
      <c r="E789" s="2">
        <v>91.05</v>
      </c>
    </row>
    <row r="790" spans="1:5" x14ac:dyDescent="0.25">
      <c r="A790" s="1">
        <v>44084</v>
      </c>
      <c r="B790">
        <v>129355</v>
      </c>
      <c r="C790" t="s">
        <v>659</v>
      </c>
      <c r="D790" t="s">
        <v>660</v>
      </c>
      <c r="E790" s="2">
        <v>434.65</v>
      </c>
    </row>
    <row r="791" spans="1:5" x14ac:dyDescent="0.25">
      <c r="A791" s="1">
        <v>44084</v>
      </c>
      <c r="B791">
        <v>129356</v>
      </c>
      <c r="C791" t="s">
        <v>203</v>
      </c>
      <c r="D791" t="s">
        <v>661</v>
      </c>
      <c r="E791" s="2">
        <v>29920</v>
      </c>
    </row>
    <row r="792" spans="1:5" x14ac:dyDescent="0.25">
      <c r="A792" s="1">
        <v>44084</v>
      </c>
      <c r="B792">
        <v>129357</v>
      </c>
      <c r="C792" t="s">
        <v>662</v>
      </c>
      <c r="D792" t="s">
        <v>663</v>
      </c>
      <c r="E792" s="2">
        <v>4160</v>
      </c>
    </row>
    <row r="793" spans="1:5" x14ac:dyDescent="0.25">
      <c r="A793" s="1">
        <v>44084</v>
      </c>
      <c r="B793">
        <v>129358</v>
      </c>
      <c r="C793" t="s">
        <v>36</v>
      </c>
      <c r="D793" t="s">
        <v>543</v>
      </c>
      <c r="E793" s="2">
        <v>2482</v>
      </c>
    </row>
    <row r="794" spans="1:5" x14ac:dyDescent="0.25">
      <c r="A794" s="1">
        <v>44084</v>
      </c>
      <c r="B794">
        <v>129360</v>
      </c>
      <c r="C794" t="s">
        <v>26</v>
      </c>
      <c r="D794" t="s">
        <v>664</v>
      </c>
      <c r="E794" s="2">
        <v>180.77</v>
      </c>
    </row>
    <row r="795" spans="1:5" x14ac:dyDescent="0.25">
      <c r="A795" s="1">
        <v>44084</v>
      </c>
      <c r="B795">
        <v>129360</v>
      </c>
      <c r="C795" t="s">
        <v>26</v>
      </c>
      <c r="D795" t="s">
        <v>556</v>
      </c>
      <c r="E795" s="2">
        <v>24.79</v>
      </c>
    </row>
    <row r="796" spans="1:5" x14ac:dyDescent="0.25">
      <c r="A796" s="1">
        <v>44084</v>
      </c>
      <c r="B796">
        <v>129360</v>
      </c>
      <c r="C796" t="s">
        <v>26</v>
      </c>
      <c r="D796" t="s">
        <v>665</v>
      </c>
      <c r="E796" s="2">
        <v>129.97999999999999</v>
      </c>
    </row>
    <row r="797" spans="1:5" x14ac:dyDescent="0.25">
      <c r="A797" s="1">
        <v>44084</v>
      </c>
      <c r="B797">
        <v>129360</v>
      </c>
      <c r="C797" t="s">
        <v>26</v>
      </c>
      <c r="D797" t="s">
        <v>666</v>
      </c>
      <c r="E797" s="2">
        <v>118.8</v>
      </c>
    </row>
    <row r="798" spans="1:5" x14ac:dyDescent="0.25">
      <c r="A798" s="1">
        <v>44084</v>
      </c>
      <c r="B798">
        <v>129360</v>
      </c>
      <c r="C798" t="s">
        <v>26</v>
      </c>
      <c r="D798" t="s">
        <v>667</v>
      </c>
      <c r="E798" s="2">
        <v>47.6</v>
      </c>
    </row>
    <row r="799" spans="1:5" x14ac:dyDescent="0.25">
      <c r="A799" s="1">
        <v>44084</v>
      </c>
      <c r="B799">
        <v>129360</v>
      </c>
      <c r="C799" t="s">
        <v>26</v>
      </c>
      <c r="D799" t="s">
        <v>668</v>
      </c>
      <c r="E799" s="2">
        <v>181.93</v>
      </c>
    </row>
    <row r="800" spans="1:5" x14ac:dyDescent="0.25">
      <c r="A800" s="1">
        <v>44084</v>
      </c>
      <c r="B800">
        <v>129360</v>
      </c>
      <c r="C800" t="s">
        <v>26</v>
      </c>
      <c r="D800" t="s">
        <v>550</v>
      </c>
      <c r="E800" s="2">
        <v>161.69999999999999</v>
      </c>
    </row>
    <row r="801" spans="1:5" x14ac:dyDescent="0.25">
      <c r="A801" s="1">
        <v>44084</v>
      </c>
      <c r="B801">
        <v>129360</v>
      </c>
      <c r="C801" t="s">
        <v>26</v>
      </c>
      <c r="D801" t="s">
        <v>669</v>
      </c>
      <c r="E801" s="2">
        <v>31.98</v>
      </c>
    </row>
    <row r="802" spans="1:5" x14ac:dyDescent="0.25">
      <c r="A802" s="1">
        <v>44084</v>
      </c>
      <c r="B802">
        <v>129360</v>
      </c>
      <c r="C802" t="s">
        <v>26</v>
      </c>
      <c r="D802" t="s">
        <v>670</v>
      </c>
      <c r="E802" s="2">
        <v>119.7</v>
      </c>
    </row>
    <row r="803" spans="1:5" x14ac:dyDescent="0.25">
      <c r="A803" s="1">
        <v>44084</v>
      </c>
      <c r="B803">
        <v>129361</v>
      </c>
      <c r="C803" t="s">
        <v>347</v>
      </c>
      <c r="D803" t="s">
        <v>671</v>
      </c>
      <c r="E803" s="2">
        <v>850</v>
      </c>
    </row>
    <row r="804" spans="1:5" x14ac:dyDescent="0.25">
      <c r="A804" s="1">
        <v>44084</v>
      </c>
      <c r="B804">
        <v>129362</v>
      </c>
      <c r="C804" t="s">
        <v>672</v>
      </c>
      <c r="D804" t="s">
        <v>673</v>
      </c>
      <c r="E804" s="2">
        <v>100</v>
      </c>
    </row>
    <row r="805" spans="1:5" x14ac:dyDescent="0.25">
      <c r="A805" s="1">
        <v>44084</v>
      </c>
      <c r="B805">
        <v>129363</v>
      </c>
      <c r="C805" t="s">
        <v>674</v>
      </c>
      <c r="D805" t="s">
        <v>675</v>
      </c>
      <c r="E805" s="2">
        <v>12075</v>
      </c>
    </row>
    <row r="806" spans="1:5" x14ac:dyDescent="0.25">
      <c r="A806" s="1">
        <v>44084</v>
      </c>
      <c r="B806">
        <v>129364</v>
      </c>
      <c r="C806" t="s">
        <v>566</v>
      </c>
      <c r="D806" t="s">
        <v>676</v>
      </c>
      <c r="E806" s="2">
        <v>681.6</v>
      </c>
    </row>
    <row r="807" spans="1:5" x14ac:dyDescent="0.25">
      <c r="A807" s="1">
        <v>44084</v>
      </c>
      <c r="B807">
        <v>129364</v>
      </c>
      <c r="C807" t="s">
        <v>566</v>
      </c>
      <c r="D807" t="s">
        <v>677</v>
      </c>
      <c r="E807" s="2">
        <v>3738.61</v>
      </c>
    </row>
    <row r="808" spans="1:5" x14ac:dyDescent="0.25">
      <c r="A808" s="1">
        <v>44084</v>
      </c>
      <c r="B808">
        <v>129365</v>
      </c>
      <c r="C808" t="s">
        <v>82</v>
      </c>
      <c r="D808" t="s">
        <v>678</v>
      </c>
      <c r="E808" s="2">
        <v>3857.63</v>
      </c>
    </row>
    <row r="809" spans="1:5" x14ac:dyDescent="0.25">
      <c r="A809" s="1">
        <v>44084</v>
      </c>
      <c r="B809">
        <v>129366</v>
      </c>
      <c r="C809" t="s">
        <v>351</v>
      </c>
      <c r="D809" t="s">
        <v>679</v>
      </c>
      <c r="E809" s="2">
        <v>850</v>
      </c>
    </row>
    <row r="810" spans="1:5" x14ac:dyDescent="0.25">
      <c r="A810" s="1">
        <v>44084</v>
      </c>
      <c r="B810">
        <v>129367</v>
      </c>
      <c r="C810" t="s">
        <v>482</v>
      </c>
      <c r="D810" t="s">
        <v>680</v>
      </c>
      <c r="E810" s="2">
        <v>748.5</v>
      </c>
    </row>
    <row r="811" spans="1:5" x14ac:dyDescent="0.25">
      <c r="A811" s="1">
        <v>44084</v>
      </c>
      <c r="B811">
        <v>129368</v>
      </c>
      <c r="C811" t="s">
        <v>681</v>
      </c>
      <c r="D811" t="s">
        <v>682</v>
      </c>
      <c r="E811" s="2">
        <v>1350</v>
      </c>
    </row>
    <row r="812" spans="1:5" x14ac:dyDescent="0.25">
      <c r="A812" s="1">
        <v>44084</v>
      </c>
      <c r="B812">
        <v>129369</v>
      </c>
      <c r="C812" t="s">
        <v>303</v>
      </c>
      <c r="D812" t="s">
        <v>683</v>
      </c>
      <c r="E812" s="2">
        <v>649.70000000000005</v>
      </c>
    </row>
    <row r="813" spans="1:5" x14ac:dyDescent="0.25">
      <c r="A813" s="1">
        <v>44084</v>
      </c>
      <c r="B813">
        <v>129370</v>
      </c>
      <c r="C813" t="s">
        <v>21</v>
      </c>
      <c r="D813" t="s">
        <v>684</v>
      </c>
      <c r="E813" s="2">
        <v>159.80000000000001</v>
      </c>
    </row>
    <row r="814" spans="1:5" x14ac:dyDescent="0.25">
      <c r="A814" s="1">
        <v>44084</v>
      </c>
      <c r="B814">
        <v>129371</v>
      </c>
      <c r="C814" t="s">
        <v>21</v>
      </c>
      <c r="D814" t="s">
        <v>684</v>
      </c>
      <c r="E814" s="2">
        <v>139.31</v>
      </c>
    </row>
    <row r="815" spans="1:5" x14ac:dyDescent="0.25">
      <c r="A815" s="1">
        <v>44084</v>
      </c>
      <c r="B815">
        <v>129372</v>
      </c>
      <c r="C815" t="s">
        <v>21</v>
      </c>
      <c r="D815" t="s">
        <v>685</v>
      </c>
      <c r="E815" s="2">
        <v>64.209999999999994</v>
      </c>
    </row>
    <row r="816" spans="1:5" x14ac:dyDescent="0.25">
      <c r="A816" s="1">
        <v>44084</v>
      </c>
      <c r="B816">
        <v>129373</v>
      </c>
      <c r="C816" t="s">
        <v>21</v>
      </c>
      <c r="D816" t="s">
        <v>686</v>
      </c>
      <c r="E816" s="2">
        <v>16.239999999999998</v>
      </c>
    </row>
    <row r="817" spans="1:5" x14ac:dyDescent="0.25">
      <c r="A817" s="1">
        <v>44084</v>
      </c>
      <c r="B817">
        <v>129374</v>
      </c>
      <c r="C817" t="s">
        <v>21</v>
      </c>
      <c r="D817" t="s">
        <v>684</v>
      </c>
      <c r="E817" s="2">
        <v>64.180000000000007</v>
      </c>
    </row>
    <row r="818" spans="1:5" x14ac:dyDescent="0.25">
      <c r="A818" s="1">
        <v>44084</v>
      </c>
      <c r="B818">
        <v>129375</v>
      </c>
      <c r="C818" t="s">
        <v>42</v>
      </c>
      <c r="D818" t="s">
        <v>425</v>
      </c>
      <c r="E818" s="2">
        <v>45.98</v>
      </c>
    </row>
    <row r="819" spans="1:5" x14ac:dyDescent="0.25">
      <c r="A819" s="1">
        <v>44084</v>
      </c>
      <c r="B819">
        <v>129375</v>
      </c>
      <c r="C819" t="s">
        <v>42</v>
      </c>
      <c r="D819" t="s">
        <v>687</v>
      </c>
      <c r="E819" s="2">
        <v>116.07</v>
      </c>
    </row>
    <row r="820" spans="1:5" x14ac:dyDescent="0.25">
      <c r="A820" s="1">
        <v>44084</v>
      </c>
      <c r="B820">
        <v>129375</v>
      </c>
      <c r="C820" t="s">
        <v>42</v>
      </c>
      <c r="D820" t="s">
        <v>688</v>
      </c>
      <c r="E820" s="2">
        <v>8.99</v>
      </c>
    </row>
    <row r="821" spans="1:5" x14ac:dyDescent="0.25">
      <c r="A821" s="1">
        <v>44084</v>
      </c>
      <c r="B821">
        <v>129376</v>
      </c>
      <c r="C821" t="s">
        <v>217</v>
      </c>
      <c r="D821" t="s">
        <v>689</v>
      </c>
      <c r="E821" s="2">
        <v>8</v>
      </c>
    </row>
    <row r="822" spans="1:5" x14ac:dyDescent="0.25">
      <c r="A822" s="1">
        <v>44084</v>
      </c>
      <c r="B822">
        <v>129377</v>
      </c>
      <c r="C822" t="s">
        <v>690</v>
      </c>
      <c r="D822" t="s">
        <v>691</v>
      </c>
      <c r="E822" s="2">
        <v>2650</v>
      </c>
    </row>
    <row r="823" spans="1:5" x14ac:dyDescent="0.25">
      <c r="A823" s="1">
        <v>44084</v>
      </c>
      <c r="B823">
        <v>129378</v>
      </c>
      <c r="C823" t="s">
        <v>104</v>
      </c>
      <c r="D823" t="s">
        <v>692</v>
      </c>
      <c r="E823" s="2">
        <v>174.15</v>
      </c>
    </row>
    <row r="824" spans="1:5" x14ac:dyDescent="0.25">
      <c r="A824" s="1">
        <v>44084</v>
      </c>
      <c r="B824">
        <v>129378</v>
      </c>
      <c r="C824" t="s">
        <v>104</v>
      </c>
      <c r="D824" t="s">
        <v>207</v>
      </c>
      <c r="E824" s="3">
        <v>-28.28</v>
      </c>
    </row>
    <row r="825" spans="1:5" x14ac:dyDescent="0.25">
      <c r="A825" s="1">
        <v>44084</v>
      </c>
      <c r="B825">
        <v>129379</v>
      </c>
      <c r="C825" t="s">
        <v>693</v>
      </c>
      <c r="D825" t="s">
        <v>694</v>
      </c>
      <c r="E825" s="2">
        <v>1248</v>
      </c>
    </row>
    <row r="826" spans="1:5" x14ac:dyDescent="0.25">
      <c r="A826" s="1">
        <v>44084</v>
      </c>
      <c r="B826">
        <v>129379</v>
      </c>
      <c r="C826" t="s">
        <v>693</v>
      </c>
      <c r="D826" t="s">
        <v>695</v>
      </c>
      <c r="E826" s="2">
        <v>16.260000000000002</v>
      </c>
    </row>
    <row r="827" spans="1:5" x14ac:dyDescent="0.25">
      <c r="A827" s="1">
        <v>44084</v>
      </c>
      <c r="B827">
        <v>129380</v>
      </c>
      <c r="C827" t="s">
        <v>50</v>
      </c>
      <c r="D827" t="s">
        <v>606</v>
      </c>
      <c r="E827" s="2">
        <v>22199.81</v>
      </c>
    </row>
    <row r="828" spans="1:5" x14ac:dyDescent="0.25">
      <c r="A828" s="1">
        <v>44084</v>
      </c>
      <c r="B828">
        <v>129389</v>
      </c>
      <c r="C828" t="s">
        <v>364</v>
      </c>
      <c r="D828" t="s">
        <v>696</v>
      </c>
      <c r="E828" s="2">
        <v>1699</v>
      </c>
    </row>
    <row r="829" spans="1:5" x14ac:dyDescent="0.25">
      <c r="A829" s="1">
        <v>44084</v>
      </c>
      <c r="B829">
        <v>129390</v>
      </c>
      <c r="C829" t="s">
        <v>230</v>
      </c>
      <c r="D829" t="s">
        <v>697</v>
      </c>
      <c r="E829" s="2">
        <v>15628.41</v>
      </c>
    </row>
    <row r="830" spans="1:5" x14ac:dyDescent="0.25">
      <c r="A830" s="1">
        <v>44090</v>
      </c>
      <c r="B830">
        <v>129391</v>
      </c>
      <c r="C830" t="s">
        <v>698</v>
      </c>
      <c r="D830" t="s">
        <v>699</v>
      </c>
      <c r="E830" s="2">
        <v>510</v>
      </c>
    </row>
    <row r="831" spans="1:5" x14ac:dyDescent="0.25">
      <c r="A831" s="1">
        <v>44090</v>
      </c>
      <c r="B831">
        <v>129391</v>
      </c>
      <c r="C831" t="s">
        <v>698</v>
      </c>
      <c r="D831" t="s">
        <v>700</v>
      </c>
      <c r="E831" s="2">
        <v>179.99</v>
      </c>
    </row>
    <row r="832" spans="1:5" x14ac:dyDescent="0.25">
      <c r="A832" s="1">
        <v>44090</v>
      </c>
      <c r="B832">
        <v>129392</v>
      </c>
      <c r="C832" t="s">
        <v>701</v>
      </c>
      <c r="D832" t="s">
        <v>702</v>
      </c>
      <c r="E832" s="2">
        <v>155</v>
      </c>
    </row>
    <row r="833" spans="1:5" x14ac:dyDescent="0.25">
      <c r="A833" s="1">
        <v>44090</v>
      </c>
      <c r="B833">
        <v>129393</v>
      </c>
      <c r="C833" t="s">
        <v>368</v>
      </c>
      <c r="D833" t="s">
        <v>703</v>
      </c>
      <c r="E833" s="2">
        <v>294</v>
      </c>
    </row>
    <row r="834" spans="1:5" x14ac:dyDescent="0.25">
      <c r="A834" s="1">
        <v>44090</v>
      </c>
      <c r="B834">
        <v>129394</v>
      </c>
      <c r="C834" t="s">
        <v>704</v>
      </c>
      <c r="D834" t="s">
        <v>705</v>
      </c>
      <c r="E834" s="2">
        <v>1817</v>
      </c>
    </row>
    <row r="835" spans="1:5" x14ac:dyDescent="0.25">
      <c r="A835" s="1">
        <v>44090</v>
      </c>
      <c r="B835">
        <v>129395</v>
      </c>
      <c r="C835" t="s">
        <v>706</v>
      </c>
      <c r="D835" t="s">
        <v>707</v>
      </c>
      <c r="E835" s="2">
        <v>385</v>
      </c>
    </row>
    <row r="836" spans="1:5" x14ac:dyDescent="0.25">
      <c r="A836" s="1">
        <v>44090</v>
      </c>
      <c r="B836">
        <v>129396</v>
      </c>
      <c r="C836" t="s">
        <v>708</v>
      </c>
      <c r="D836" t="s">
        <v>709</v>
      </c>
      <c r="E836" s="2">
        <v>38.01</v>
      </c>
    </row>
    <row r="837" spans="1:5" x14ac:dyDescent="0.25">
      <c r="A837" s="1">
        <v>44090</v>
      </c>
      <c r="B837">
        <v>129397</v>
      </c>
      <c r="C837" t="s">
        <v>708</v>
      </c>
      <c r="D837" t="s">
        <v>710</v>
      </c>
      <c r="E837" s="2">
        <v>124.28</v>
      </c>
    </row>
    <row r="838" spans="1:5" x14ac:dyDescent="0.25">
      <c r="A838" s="1">
        <v>44090</v>
      </c>
      <c r="B838">
        <v>129398</v>
      </c>
      <c r="C838" t="s">
        <v>82</v>
      </c>
      <c r="D838" t="s">
        <v>711</v>
      </c>
      <c r="E838" s="2">
        <v>34.5</v>
      </c>
    </row>
    <row r="839" spans="1:5" x14ac:dyDescent="0.25">
      <c r="A839" s="1">
        <v>44090</v>
      </c>
      <c r="B839">
        <v>129399</v>
      </c>
      <c r="C839" t="s">
        <v>712</v>
      </c>
      <c r="D839" t="s">
        <v>713</v>
      </c>
      <c r="E839" s="2">
        <v>500</v>
      </c>
    </row>
    <row r="840" spans="1:5" x14ac:dyDescent="0.25">
      <c r="A840" s="1">
        <v>44090</v>
      </c>
      <c r="B840">
        <v>129400</v>
      </c>
      <c r="C840" t="s">
        <v>714</v>
      </c>
      <c r="D840" t="s">
        <v>715</v>
      </c>
      <c r="E840" s="2">
        <v>24.97</v>
      </c>
    </row>
    <row r="841" spans="1:5" x14ac:dyDescent="0.25">
      <c r="A841" s="1">
        <v>44090</v>
      </c>
      <c r="B841">
        <v>129401</v>
      </c>
      <c r="C841" t="s">
        <v>177</v>
      </c>
      <c r="D841" t="s">
        <v>716</v>
      </c>
      <c r="E841" s="2">
        <v>320</v>
      </c>
    </row>
    <row r="842" spans="1:5" x14ac:dyDescent="0.25">
      <c r="A842" s="1">
        <v>44090</v>
      </c>
      <c r="B842">
        <v>129401</v>
      </c>
      <c r="C842" t="s">
        <v>177</v>
      </c>
      <c r="D842" t="s">
        <v>717</v>
      </c>
      <c r="E842" s="2">
        <v>84.5</v>
      </c>
    </row>
    <row r="843" spans="1:5" x14ac:dyDescent="0.25">
      <c r="A843" s="1">
        <v>44091</v>
      </c>
      <c r="B843">
        <v>129402</v>
      </c>
      <c r="C843" t="s">
        <v>375</v>
      </c>
      <c r="D843" t="s">
        <v>718</v>
      </c>
      <c r="E843" s="2">
        <v>5512</v>
      </c>
    </row>
    <row r="844" spans="1:5" x14ac:dyDescent="0.25">
      <c r="A844" s="1">
        <v>44091</v>
      </c>
      <c r="B844">
        <v>129403</v>
      </c>
      <c r="C844" t="s">
        <v>719</v>
      </c>
      <c r="D844" t="s">
        <v>720</v>
      </c>
      <c r="E844" s="2">
        <v>2424</v>
      </c>
    </row>
    <row r="845" spans="1:5" x14ac:dyDescent="0.25">
      <c r="A845" s="1">
        <v>44091</v>
      </c>
      <c r="B845">
        <v>129404</v>
      </c>
      <c r="C845" t="s">
        <v>721</v>
      </c>
      <c r="D845" t="s">
        <v>722</v>
      </c>
      <c r="E845" s="2">
        <v>7532</v>
      </c>
    </row>
    <row r="846" spans="1:5" x14ac:dyDescent="0.25">
      <c r="A846" s="1">
        <v>44091</v>
      </c>
      <c r="B846">
        <v>129405</v>
      </c>
      <c r="C846" t="s">
        <v>86</v>
      </c>
      <c r="D846" t="s">
        <v>723</v>
      </c>
      <c r="E846" s="2">
        <v>99.88</v>
      </c>
    </row>
    <row r="847" spans="1:5" x14ac:dyDescent="0.25">
      <c r="A847" s="1">
        <v>44091</v>
      </c>
      <c r="B847">
        <v>129405</v>
      </c>
      <c r="C847" t="s">
        <v>86</v>
      </c>
      <c r="D847" t="s">
        <v>724</v>
      </c>
      <c r="E847" s="2">
        <v>665</v>
      </c>
    </row>
    <row r="848" spans="1:5" x14ac:dyDescent="0.25">
      <c r="A848" s="1">
        <v>44091</v>
      </c>
      <c r="B848">
        <v>129405</v>
      </c>
      <c r="C848" t="s">
        <v>86</v>
      </c>
      <c r="D848" t="s">
        <v>725</v>
      </c>
      <c r="E848" s="2">
        <v>66.45</v>
      </c>
    </row>
    <row r="849" spans="1:5" x14ac:dyDescent="0.25">
      <c r="A849" s="1">
        <v>44091</v>
      </c>
      <c r="B849">
        <v>129406</v>
      </c>
      <c r="C849" t="s">
        <v>377</v>
      </c>
      <c r="D849" t="s">
        <v>726</v>
      </c>
      <c r="E849" s="2">
        <v>870</v>
      </c>
    </row>
    <row r="850" spans="1:5" x14ac:dyDescent="0.25">
      <c r="A850" s="1">
        <v>44091</v>
      </c>
      <c r="B850">
        <v>129407</v>
      </c>
      <c r="C850" t="s">
        <v>727</v>
      </c>
      <c r="D850" t="s">
        <v>180</v>
      </c>
      <c r="E850" s="2">
        <v>50.2</v>
      </c>
    </row>
    <row r="851" spans="1:5" x14ac:dyDescent="0.25">
      <c r="A851" s="1">
        <v>44091</v>
      </c>
      <c r="B851">
        <v>129408</v>
      </c>
      <c r="C851" t="s">
        <v>728</v>
      </c>
      <c r="D851" t="s">
        <v>180</v>
      </c>
      <c r="E851" s="2">
        <v>20.3</v>
      </c>
    </row>
    <row r="852" spans="1:5" x14ac:dyDescent="0.25">
      <c r="A852" s="1">
        <v>44091</v>
      </c>
      <c r="B852">
        <v>129409</v>
      </c>
      <c r="C852" t="s">
        <v>183</v>
      </c>
      <c r="D852" t="s">
        <v>729</v>
      </c>
      <c r="E852" s="2">
        <f>1818+186</f>
        <v>2004</v>
      </c>
    </row>
    <row r="853" spans="1:5" x14ac:dyDescent="0.25">
      <c r="A853" s="1">
        <v>44091</v>
      </c>
      <c r="B853">
        <v>129410</v>
      </c>
      <c r="C853" t="s">
        <v>381</v>
      </c>
      <c r="D853" t="s">
        <v>730</v>
      </c>
      <c r="E853" s="2">
        <v>88</v>
      </c>
    </row>
    <row r="854" spans="1:5" x14ac:dyDescent="0.25">
      <c r="A854" s="1">
        <v>44091</v>
      </c>
      <c r="B854">
        <v>129411</v>
      </c>
      <c r="C854" t="s">
        <v>731</v>
      </c>
      <c r="D854" t="s">
        <v>732</v>
      </c>
      <c r="E854" s="2">
        <v>170</v>
      </c>
    </row>
    <row r="855" spans="1:5" x14ac:dyDescent="0.25">
      <c r="A855" s="1">
        <v>44091</v>
      </c>
      <c r="B855">
        <v>129412</v>
      </c>
      <c r="C855" t="s">
        <v>733</v>
      </c>
      <c r="D855" t="s">
        <v>292</v>
      </c>
      <c r="E855" s="2">
        <v>240</v>
      </c>
    </row>
    <row r="856" spans="1:5" x14ac:dyDescent="0.25">
      <c r="A856" s="1">
        <v>44091</v>
      </c>
      <c r="B856">
        <v>129413</v>
      </c>
      <c r="C856" t="s">
        <v>29</v>
      </c>
      <c r="D856" t="s">
        <v>734</v>
      </c>
      <c r="E856" s="2">
        <v>86.86</v>
      </c>
    </row>
    <row r="857" spans="1:5" x14ac:dyDescent="0.25">
      <c r="A857" s="1">
        <v>44091</v>
      </c>
      <c r="B857">
        <v>129414</v>
      </c>
      <c r="C857" t="s">
        <v>735</v>
      </c>
      <c r="D857" t="s">
        <v>736</v>
      </c>
      <c r="E857" s="2">
        <v>100</v>
      </c>
    </row>
    <row r="858" spans="1:5" x14ac:dyDescent="0.25">
      <c r="A858" s="1">
        <v>44091</v>
      </c>
      <c r="B858">
        <v>129415</v>
      </c>
      <c r="C858" t="s">
        <v>737</v>
      </c>
      <c r="D858" t="s">
        <v>738</v>
      </c>
      <c r="E858" s="2">
        <v>40.58</v>
      </c>
    </row>
    <row r="859" spans="1:5" x14ac:dyDescent="0.25">
      <c r="A859" s="1">
        <v>44091</v>
      </c>
      <c r="B859">
        <v>129416</v>
      </c>
      <c r="C859" t="s">
        <v>739</v>
      </c>
      <c r="D859" t="s">
        <v>180</v>
      </c>
      <c r="E859" s="2">
        <v>17.78</v>
      </c>
    </row>
    <row r="860" spans="1:5" x14ac:dyDescent="0.25">
      <c r="A860" s="1">
        <v>44091</v>
      </c>
      <c r="B860">
        <v>129418</v>
      </c>
      <c r="C860" t="s">
        <v>467</v>
      </c>
      <c r="D860" t="s">
        <v>740</v>
      </c>
      <c r="E860" s="2">
        <v>423.85</v>
      </c>
    </row>
    <row r="861" spans="1:5" x14ac:dyDescent="0.25">
      <c r="A861" s="1">
        <v>44091</v>
      </c>
      <c r="B861">
        <v>129418</v>
      </c>
      <c r="C861" t="s">
        <v>467</v>
      </c>
      <c r="D861" t="s">
        <v>741</v>
      </c>
      <c r="E861" s="2">
        <v>4693.5</v>
      </c>
    </row>
    <row r="862" spans="1:5" x14ac:dyDescent="0.25">
      <c r="A862" s="1">
        <v>44091</v>
      </c>
      <c r="B862">
        <v>129418</v>
      </c>
      <c r="C862" t="s">
        <v>467</v>
      </c>
      <c r="D862" t="s">
        <v>742</v>
      </c>
      <c r="E862" s="2">
        <v>949.5</v>
      </c>
    </row>
    <row r="863" spans="1:5" x14ac:dyDescent="0.25">
      <c r="A863" s="1">
        <v>44091</v>
      </c>
      <c r="B863">
        <v>129418</v>
      </c>
      <c r="C863" t="s">
        <v>467</v>
      </c>
      <c r="D863" t="s">
        <v>743</v>
      </c>
      <c r="E863" s="2">
        <v>11000</v>
      </c>
    </row>
    <row r="864" spans="1:5" x14ac:dyDescent="0.25">
      <c r="A864" s="1">
        <v>44091</v>
      </c>
      <c r="B864">
        <v>129418</v>
      </c>
      <c r="C864" t="s">
        <v>467</v>
      </c>
      <c r="D864" t="s">
        <v>207</v>
      </c>
      <c r="E864" s="3">
        <v>-57.6</v>
      </c>
    </row>
    <row r="865" spans="1:5" x14ac:dyDescent="0.25">
      <c r="A865" s="1">
        <v>44091</v>
      </c>
      <c r="B865">
        <v>129418</v>
      </c>
      <c r="C865" t="s">
        <v>467</v>
      </c>
      <c r="D865" t="s">
        <v>207</v>
      </c>
      <c r="E865" s="3">
        <v>-114</v>
      </c>
    </row>
    <row r="866" spans="1:5" x14ac:dyDescent="0.25">
      <c r="A866" s="1">
        <v>44091</v>
      </c>
      <c r="B866">
        <v>129419</v>
      </c>
      <c r="C866" t="s">
        <v>89</v>
      </c>
      <c r="D866" t="s">
        <v>744</v>
      </c>
      <c r="E866" s="2">
        <v>406.9</v>
      </c>
    </row>
    <row r="867" spans="1:5" x14ac:dyDescent="0.25">
      <c r="A867" s="1">
        <v>44091</v>
      </c>
      <c r="B867">
        <v>129419</v>
      </c>
      <c r="C867" t="s">
        <v>89</v>
      </c>
      <c r="D867" t="s">
        <v>744</v>
      </c>
      <c r="E867" s="2">
        <v>1535.7</v>
      </c>
    </row>
    <row r="868" spans="1:5" x14ac:dyDescent="0.25">
      <c r="A868" s="1">
        <v>44091</v>
      </c>
      <c r="B868">
        <v>129420</v>
      </c>
      <c r="C868" t="s">
        <v>60</v>
      </c>
      <c r="D868" t="s">
        <v>745</v>
      </c>
      <c r="E868" s="2">
        <f>388.5+1924</f>
        <v>2312.5</v>
      </c>
    </row>
    <row r="869" spans="1:5" x14ac:dyDescent="0.25">
      <c r="A869" s="1">
        <v>44091</v>
      </c>
      <c r="B869">
        <v>129420</v>
      </c>
      <c r="C869" t="s">
        <v>60</v>
      </c>
      <c r="D869" t="s">
        <v>746</v>
      </c>
      <c r="E869" s="2">
        <v>191.42</v>
      </c>
    </row>
    <row r="870" spans="1:5" x14ac:dyDescent="0.25">
      <c r="A870" s="1">
        <v>44091</v>
      </c>
      <c r="B870">
        <v>129421</v>
      </c>
      <c r="C870" t="s">
        <v>505</v>
      </c>
      <c r="D870" t="s">
        <v>506</v>
      </c>
      <c r="E870" s="2">
        <v>99</v>
      </c>
    </row>
    <row r="871" spans="1:5" x14ac:dyDescent="0.25">
      <c r="A871" s="1">
        <v>44091</v>
      </c>
      <c r="B871">
        <v>129422</v>
      </c>
      <c r="C871" t="s">
        <v>747</v>
      </c>
      <c r="D871" t="s">
        <v>748</v>
      </c>
      <c r="E871" s="2">
        <v>170</v>
      </c>
    </row>
    <row r="872" spans="1:5" x14ac:dyDescent="0.25">
      <c r="A872" s="1">
        <v>44091</v>
      </c>
      <c r="B872">
        <v>129423</v>
      </c>
      <c r="C872" t="s">
        <v>12</v>
      </c>
      <c r="D872" t="s">
        <v>749</v>
      </c>
      <c r="E872" s="2">
        <v>6412.8</v>
      </c>
    </row>
    <row r="873" spans="1:5" x14ac:dyDescent="0.25">
      <c r="A873" s="1">
        <v>44091</v>
      </c>
      <c r="B873">
        <v>129424</v>
      </c>
      <c r="C873" t="s">
        <v>393</v>
      </c>
      <c r="D873" t="s">
        <v>750</v>
      </c>
      <c r="E873" s="2">
        <f>125+105</f>
        <v>230</v>
      </c>
    </row>
    <row r="874" spans="1:5" x14ac:dyDescent="0.25">
      <c r="A874" s="1">
        <v>44091</v>
      </c>
      <c r="B874">
        <v>129425</v>
      </c>
      <c r="C874" t="s">
        <v>751</v>
      </c>
      <c r="D874" t="s">
        <v>752</v>
      </c>
      <c r="E874" s="2">
        <v>11950</v>
      </c>
    </row>
    <row r="875" spans="1:5" x14ac:dyDescent="0.25">
      <c r="A875" s="1">
        <v>44091</v>
      </c>
      <c r="B875">
        <v>129426</v>
      </c>
      <c r="C875" t="s">
        <v>753</v>
      </c>
      <c r="D875" t="s">
        <v>180</v>
      </c>
      <c r="E875" s="2">
        <v>4.26</v>
      </c>
    </row>
    <row r="876" spans="1:5" x14ac:dyDescent="0.25">
      <c r="A876" s="1">
        <v>44091</v>
      </c>
      <c r="B876">
        <v>129427</v>
      </c>
      <c r="C876" t="s">
        <v>95</v>
      </c>
      <c r="D876" t="s">
        <v>754</v>
      </c>
      <c r="E876" s="2">
        <v>27.5</v>
      </c>
    </row>
    <row r="877" spans="1:5" x14ac:dyDescent="0.25">
      <c r="A877" s="1">
        <v>44091</v>
      </c>
      <c r="B877">
        <v>129428</v>
      </c>
      <c r="C877" t="s">
        <v>15</v>
      </c>
      <c r="D877" t="s">
        <v>755</v>
      </c>
      <c r="E877" s="2">
        <v>1107.5</v>
      </c>
    </row>
    <row r="878" spans="1:5" x14ac:dyDescent="0.25">
      <c r="A878" s="1">
        <v>44091</v>
      </c>
      <c r="B878">
        <v>129429</v>
      </c>
      <c r="C878" t="s">
        <v>756</v>
      </c>
      <c r="D878" t="s">
        <v>757</v>
      </c>
      <c r="E878" s="2">
        <v>127.96</v>
      </c>
    </row>
    <row r="879" spans="1:5" x14ac:dyDescent="0.25">
      <c r="A879" s="1">
        <v>44091</v>
      </c>
      <c r="B879">
        <v>129430</v>
      </c>
      <c r="C879" t="s">
        <v>758</v>
      </c>
      <c r="D879" t="s">
        <v>759</v>
      </c>
      <c r="E879" s="2">
        <v>14950</v>
      </c>
    </row>
    <row r="880" spans="1:5" x14ac:dyDescent="0.25">
      <c r="A880" s="1">
        <v>44091</v>
      </c>
      <c r="B880">
        <v>129431</v>
      </c>
      <c r="C880" t="s">
        <v>760</v>
      </c>
      <c r="D880" t="s">
        <v>761</v>
      </c>
      <c r="E880" s="2">
        <v>99</v>
      </c>
    </row>
    <row r="881" spans="1:5" x14ac:dyDescent="0.25">
      <c r="A881" s="1">
        <v>44091</v>
      </c>
      <c r="B881">
        <v>129432</v>
      </c>
      <c r="C881" t="s">
        <v>762</v>
      </c>
      <c r="D881" t="s">
        <v>180</v>
      </c>
      <c r="E881" s="2">
        <v>24.9</v>
      </c>
    </row>
    <row r="882" spans="1:5" x14ac:dyDescent="0.25">
      <c r="A882" s="1">
        <v>44091</v>
      </c>
      <c r="B882">
        <v>129440</v>
      </c>
      <c r="C882" t="s">
        <v>326</v>
      </c>
      <c r="D882" t="s">
        <v>763</v>
      </c>
      <c r="E882" s="2">
        <v>41.31</v>
      </c>
    </row>
    <row r="883" spans="1:5" x14ac:dyDescent="0.25">
      <c r="A883" s="1">
        <v>44091</v>
      </c>
      <c r="B883">
        <v>129440</v>
      </c>
      <c r="C883" t="s">
        <v>326</v>
      </c>
      <c r="D883" t="s">
        <v>764</v>
      </c>
      <c r="E883" s="2">
        <v>134.35</v>
      </c>
    </row>
    <row r="884" spans="1:5" x14ac:dyDescent="0.25">
      <c r="A884" s="1">
        <v>44091</v>
      </c>
      <c r="B884">
        <v>129440</v>
      </c>
      <c r="C884" t="s">
        <v>326</v>
      </c>
      <c r="D884" t="s">
        <v>765</v>
      </c>
      <c r="E884" s="2">
        <v>65.72</v>
      </c>
    </row>
    <row r="885" spans="1:5" x14ac:dyDescent="0.25">
      <c r="A885" s="1">
        <v>44091</v>
      </c>
      <c r="B885">
        <v>129440</v>
      </c>
      <c r="C885" t="s">
        <v>326</v>
      </c>
      <c r="D885" t="s">
        <v>334</v>
      </c>
      <c r="E885" s="2">
        <v>92.15</v>
      </c>
    </row>
    <row r="886" spans="1:5" x14ac:dyDescent="0.25">
      <c r="A886" s="1">
        <v>44091</v>
      </c>
      <c r="B886">
        <v>129440</v>
      </c>
      <c r="C886" t="s">
        <v>326</v>
      </c>
      <c r="D886" t="s">
        <v>334</v>
      </c>
      <c r="E886" s="2">
        <v>35.200000000000003</v>
      </c>
    </row>
    <row r="887" spans="1:5" x14ac:dyDescent="0.25">
      <c r="A887" s="1">
        <v>44091</v>
      </c>
      <c r="B887">
        <v>129440</v>
      </c>
      <c r="C887" t="s">
        <v>326</v>
      </c>
      <c r="D887" t="s">
        <v>766</v>
      </c>
      <c r="E887" s="2">
        <v>107.07</v>
      </c>
    </row>
    <row r="888" spans="1:5" x14ac:dyDescent="0.25">
      <c r="A888" s="1">
        <v>44091</v>
      </c>
      <c r="B888">
        <v>129440</v>
      </c>
      <c r="C888" t="s">
        <v>326</v>
      </c>
      <c r="D888" t="s">
        <v>767</v>
      </c>
      <c r="E888" s="2">
        <v>176.01</v>
      </c>
    </row>
    <row r="889" spans="1:5" x14ac:dyDescent="0.25">
      <c r="A889" s="1">
        <v>44091</v>
      </c>
      <c r="B889">
        <v>129440</v>
      </c>
      <c r="C889" t="s">
        <v>326</v>
      </c>
      <c r="D889" t="s">
        <v>766</v>
      </c>
      <c r="E889" s="2">
        <v>52.92</v>
      </c>
    </row>
    <row r="890" spans="1:5" x14ac:dyDescent="0.25">
      <c r="A890" s="1">
        <v>44091</v>
      </c>
      <c r="B890">
        <v>129440</v>
      </c>
      <c r="C890" t="s">
        <v>326</v>
      </c>
      <c r="D890" t="s">
        <v>768</v>
      </c>
      <c r="E890" s="2">
        <v>146.36000000000001</v>
      </c>
    </row>
    <row r="891" spans="1:5" x14ac:dyDescent="0.25">
      <c r="A891" s="1">
        <v>44091</v>
      </c>
      <c r="B891">
        <v>129440</v>
      </c>
      <c r="C891" t="s">
        <v>326</v>
      </c>
      <c r="D891" t="s">
        <v>769</v>
      </c>
      <c r="E891" s="2">
        <v>28.38</v>
      </c>
    </row>
    <row r="892" spans="1:5" x14ac:dyDescent="0.25">
      <c r="A892" s="1">
        <v>44091</v>
      </c>
      <c r="B892">
        <v>129440</v>
      </c>
      <c r="C892" t="s">
        <v>326</v>
      </c>
      <c r="D892" t="s">
        <v>769</v>
      </c>
      <c r="E892" s="2">
        <v>17.920000000000002</v>
      </c>
    </row>
    <row r="893" spans="1:5" x14ac:dyDescent="0.25">
      <c r="A893" s="1">
        <v>44091</v>
      </c>
      <c r="B893">
        <v>129440</v>
      </c>
      <c r="C893" t="s">
        <v>326</v>
      </c>
      <c r="D893" t="s">
        <v>770</v>
      </c>
      <c r="E893" s="2">
        <v>174.04</v>
      </c>
    </row>
    <row r="894" spans="1:5" x14ac:dyDescent="0.25">
      <c r="A894" s="1">
        <v>44091</v>
      </c>
      <c r="B894">
        <v>129440</v>
      </c>
      <c r="C894" t="s">
        <v>326</v>
      </c>
      <c r="D894" t="s">
        <v>771</v>
      </c>
      <c r="E894" s="2">
        <v>8.39</v>
      </c>
    </row>
    <row r="895" spans="1:5" x14ac:dyDescent="0.25">
      <c r="A895" s="1">
        <v>44091</v>
      </c>
      <c r="B895">
        <v>129440</v>
      </c>
      <c r="C895" t="s">
        <v>326</v>
      </c>
      <c r="D895" t="s">
        <v>772</v>
      </c>
      <c r="E895" s="2">
        <v>117.56</v>
      </c>
    </row>
    <row r="896" spans="1:5" x14ac:dyDescent="0.25">
      <c r="A896" s="1">
        <v>44091</v>
      </c>
      <c r="B896">
        <v>129440</v>
      </c>
      <c r="C896" t="s">
        <v>326</v>
      </c>
      <c r="D896" t="s">
        <v>773</v>
      </c>
      <c r="E896" s="2">
        <v>363.78</v>
      </c>
    </row>
    <row r="897" spans="1:5" x14ac:dyDescent="0.25">
      <c r="A897" s="1">
        <v>44091</v>
      </c>
      <c r="B897">
        <v>129440</v>
      </c>
      <c r="C897" t="s">
        <v>326</v>
      </c>
      <c r="D897" t="s">
        <v>774</v>
      </c>
      <c r="E897" s="2">
        <v>116.77</v>
      </c>
    </row>
    <row r="898" spans="1:5" x14ac:dyDescent="0.25">
      <c r="A898" s="1">
        <v>44091</v>
      </c>
      <c r="B898">
        <v>129440</v>
      </c>
      <c r="C898" t="s">
        <v>326</v>
      </c>
      <c r="D898" t="s">
        <v>766</v>
      </c>
      <c r="E898" s="2">
        <v>37.04</v>
      </c>
    </row>
    <row r="899" spans="1:5" x14ac:dyDescent="0.25">
      <c r="A899" s="1">
        <v>44091</v>
      </c>
      <c r="B899">
        <v>129440</v>
      </c>
      <c r="C899" t="s">
        <v>326</v>
      </c>
      <c r="D899" t="s">
        <v>766</v>
      </c>
      <c r="E899" s="2">
        <v>10.35</v>
      </c>
    </row>
    <row r="900" spans="1:5" x14ac:dyDescent="0.25">
      <c r="A900" s="1">
        <v>44091</v>
      </c>
      <c r="B900">
        <v>129440</v>
      </c>
      <c r="C900" t="s">
        <v>326</v>
      </c>
      <c r="D900" t="s">
        <v>775</v>
      </c>
      <c r="E900" s="2">
        <v>20.52</v>
      </c>
    </row>
    <row r="901" spans="1:5" x14ac:dyDescent="0.25">
      <c r="A901" s="1">
        <v>44091</v>
      </c>
      <c r="B901">
        <v>129440</v>
      </c>
      <c r="C901" t="s">
        <v>326</v>
      </c>
      <c r="D901" t="s">
        <v>775</v>
      </c>
      <c r="E901" s="2">
        <v>134.36000000000001</v>
      </c>
    </row>
    <row r="902" spans="1:5" x14ac:dyDescent="0.25">
      <c r="A902" s="1">
        <v>44091</v>
      </c>
      <c r="B902">
        <v>129440</v>
      </c>
      <c r="C902" t="s">
        <v>326</v>
      </c>
      <c r="D902" t="s">
        <v>776</v>
      </c>
      <c r="E902" s="2">
        <v>45.81</v>
      </c>
    </row>
    <row r="903" spans="1:5" x14ac:dyDescent="0.25">
      <c r="A903" s="1">
        <v>44091</v>
      </c>
      <c r="B903">
        <v>129440</v>
      </c>
      <c r="C903" t="s">
        <v>326</v>
      </c>
      <c r="D903" t="s">
        <v>775</v>
      </c>
      <c r="E903" s="2">
        <v>17.71</v>
      </c>
    </row>
    <row r="904" spans="1:5" x14ac:dyDescent="0.25">
      <c r="A904" s="1">
        <v>44091</v>
      </c>
      <c r="B904">
        <v>129440</v>
      </c>
      <c r="C904" t="s">
        <v>326</v>
      </c>
      <c r="D904" t="s">
        <v>775</v>
      </c>
      <c r="E904" s="2">
        <v>68.8</v>
      </c>
    </row>
    <row r="905" spans="1:5" x14ac:dyDescent="0.25">
      <c r="A905" s="1">
        <v>44091</v>
      </c>
      <c r="B905">
        <v>129440</v>
      </c>
      <c r="C905" t="s">
        <v>326</v>
      </c>
      <c r="D905" t="s">
        <v>777</v>
      </c>
      <c r="E905" s="2">
        <v>199</v>
      </c>
    </row>
    <row r="906" spans="1:5" x14ac:dyDescent="0.25">
      <c r="A906" s="1">
        <v>44091</v>
      </c>
      <c r="B906">
        <v>129440</v>
      </c>
      <c r="C906" t="s">
        <v>326</v>
      </c>
      <c r="D906" t="s">
        <v>775</v>
      </c>
      <c r="E906" s="2">
        <v>38.17</v>
      </c>
    </row>
    <row r="907" spans="1:5" x14ac:dyDescent="0.25">
      <c r="A907" s="1">
        <v>44091</v>
      </c>
      <c r="B907">
        <v>129440</v>
      </c>
      <c r="C907" t="s">
        <v>326</v>
      </c>
      <c r="D907" t="s">
        <v>778</v>
      </c>
      <c r="E907" s="2">
        <v>72.98</v>
      </c>
    </row>
    <row r="908" spans="1:5" x14ac:dyDescent="0.25">
      <c r="A908" s="1">
        <v>44091</v>
      </c>
      <c r="B908">
        <v>129440</v>
      </c>
      <c r="C908" t="s">
        <v>326</v>
      </c>
      <c r="D908" t="s">
        <v>778</v>
      </c>
      <c r="E908" s="2">
        <v>755.12</v>
      </c>
    </row>
    <row r="909" spans="1:5" x14ac:dyDescent="0.25">
      <c r="A909" s="1">
        <v>44091</v>
      </c>
      <c r="B909">
        <v>129440</v>
      </c>
      <c r="C909" t="s">
        <v>326</v>
      </c>
      <c r="D909" t="s">
        <v>207</v>
      </c>
      <c r="E909" s="3">
        <v>-1233.8499999999999</v>
      </c>
    </row>
    <row r="910" spans="1:5" x14ac:dyDescent="0.25">
      <c r="A910" s="1">
        <v>44091</v>
      </c>
      <c r="B910">
        <v>129441</v>
      </c>
      <c r="C910" t="s">
        <v>32</v>
      </c>
      <c r="D910" t="s">
        <v>779</v>
      </c>
      <c r="E910" s="2">
        <v>37.86</v>
      </c>
    </row>
    <row r="911" spans="1:5" x14ac:dyDescent="0.25">
      <c r="A911" s="1">
        <v>44091</v>
      </c>
      <c r="B911">
        <v>129442</v>
      </c>
      <c r="C911" t="s">
        <v>780</v>
      </c>
      <c r="D911" t="s">
        <v>781</v>
      </c>
      <c r="E911" s="2">
        <v>6099</v>
      </c>
    </row>
    <row r="912" spans="1:5" x14ac:dyDescent="0.25">
      <c r="A912" s="1">
        <v>44091</v>
      </c>
      <c r="B912">
        <v>129443</v>
      </c>
      <c r="C912" t="s">
        <v>3388</v>
      </c>
      <c r="E912" s="2">
        <v>0</v>
      </c>
    </row>
    <row r="913" spans="1:5" x14ac:dyDescent="0.25">
      <c r="A913" s="1">
        <v>44091</v>
      </c>
      <c r="B913">
        <v>129444</v>
      </c>
      <c r="C913" t="s">
        <v>530</v>
      </c>
      <c r="D913" t="s">
        <v>782</v>
      </c>
      <c r="E913" s="2">
        <v>379.05</v>
      </c>
    </row>
    <row r="914" spans="1:5" x14ac:dyDescent="0.25">
      <c r="A914" s="1">
        <v>44091</v>
      </c>
      <c r="B914">
        <v>129445</v>
      </c>
      <c r="C914" t="s">
        <v>203</v>
      </c>
      <c r="D914" t="s">
        <v>783</v>
      </c>
      <c r="E914" s="2">
        <v>8109</v>
      </c>
    </row>
    <row r="915" spans="1:5" x14ac:dyDescent="0.25">
      <c r="A915" s="1">
        <v>44091</v>
      </c>
      <c r="B915">
        <v>129446</v>
      </c>
      <c r="C915" t="s">
        <v>35</v>
      </c>
      <c r="D915" t="s">
        <v>784</v>
      </c>
      <c r="E915" s="2">
        <v>29.84</v>
      </c>
    </row>
    <row r="916" spans="1:5" x14ac:dyDescent="0.25">
      <c r="A916" s="1">
        <v>44091</v>
      </c>
      <c r="B916">
        <v>129447</v>
      </c>
      <c r="C916" t="s">
        <v>785</v>
      </c>
      <c r="D916" t="s">
        <v>180</v>
      </c>
      <c r="E916" s="2">
        <v>25.75</v>
      </c>
    </row>
    <row r="917" spans="1:5" x14ac:dyDescent="0.25">
      <c r="A917" s="1">
        <v>44091</v>
      </c>
      <c r="B917">
        <v>129448</v>
      </c>
      <c r="C917" t="s">
        <v>36</v>
      </c>
      <c r="D917" t="s">
        <v>786</v>
      </c>
      <c r="E917" s="2">
        <v>1460</v>
      </c>
    </row>
    <row r="918" spans="1:5" x14ac:dyDescent="0.25">
      <c r="A918" s="1">
        <v>44091</v>
      </c>
      <c r="B918">
        <v>129450</v>
      </c>
      <c r="C918" t="s">
        <v>26</v>
      </c>
      <c r="D918" t="s">
        <v>787</v>
      </c>
      <c r="E918" s="2">
        <v>53.9</v>
      </c>
    </row>
    <row r="919" spans="1:5" x14ac:dyDescent="0.25">
      <c r="A919" s="1">
        <v>44091</v>
      </c>
      <c r="B919">
        <v>129450</v>
      </c>
      <c r="C919" t="s">
        <v>26</v>
      </c>
      <c r="D919" t="s">
        <v>788</v>
      </c>
      <c r="E919" s="2">
        <v>107.8</v>
      </c>
    </row>
    <row r="920" spans="1:5" x14ac:dyDescent="0.25">
      <c r="A920" s="1">
        <v>44091</v>
      </c>
      <c r="B920">
        <v>129450</v>
      </c>
      <c r="C920" t="s">
        <v>26</v>
      </c>
      <c r="D920" t="s">
        <v>551</v>
      </c>
      <c r="E920" s="2">
        <v>239.22</v>
      </c>
    </row>
    <row r="921" spans="1:5" x14ac:dyDescent="0.25">
      <c r="A921" s="1">
        <v>44091</v>
      </c>
      <c r="B921">
        <v>129450</v>
      </c>
      <c r="C921" t="s">
        <v>26</v>
      </c>
      <c r="D921" t="s">
        <v>149</v>
      </c>
      <c r="E921" s="2">
        <v>135.88999999999999</v>
      </c>
    </row>
    <row r="922" spans="1:5" x14ac:dyDescent="0.25">
      <c r="A922" s="1">
        <v>44091</v>
      </c>
      <c r="B922">
        <v>129450</v>
      </c>
      <c r="C922" t="s">
        <v>26</v>
      </c>
      <c r="D922" t="s">
        <v>789</v>
      </c>
      <c r="E922" s="2">
        <v>43.56</v>
      </c>
    </row>
    <row r="923" spans="1:5" x14ac:dyDescent="0.25">
      <c r="A923" s="1">
        <v>44091</v>
      </c>
      <c r="B923">
        <v>129450</v>
      </c>
      <c r="C923" t="s">
        <v>26</v>
      </c>
      <c r="D923" t="s">
        <v>790</v>
      </c>
      <c r="E923" s="2">
        <v>63.55</v>
      </c>
    </row>
    <row r="924" spans="1:5" x14ac:dyDescent="0.25">
      <c r="A924" s="1">
        <v>44091</v>
      </c>
      <c r="B924">
        <v>129450</v>
      </c>
      <c r="C924" t="s">
        <v>26</v>
      </c>
      <c r="D924" t="s">
        <v>791</v>
      </c>
      <c r="E924" s="2">
        <v>106.94</v>
      </c>
    </row>
    <row r="925" spans="1:5" x14ac:dyDescent="0.25">
      <c r="A925" s="1">
        <v>44091</v>
      </c>
      <c r="B925">
        <v>129450</v>
      </c>
      <c r="C925" t="s">
        <v>26</v>
      </c>
      <c r="D925" t="s">
        <v>792</v>
      </c>
      <c r="E925" s="2">
        <v>227.78</v>
      </c>
    </row>
    <row r="926" spans="1:5" x14ac:dyDescent="0.25">
      <c r="A926" s="1">
        <v>44091</v>
      </c>
      <c r="B926">
        <v>129450</v>
      </c>
      <c r="C926" t="s">
        <v>26</v>
      </c>
      <c r="D926" t="s">
        <v>439</v>
      </c>
      <c r="E926" s="2">
        <v>145.94</v>
      </c>
    </row>
    <row r="927" spans="1:5" x14ac:dyDescent="0.25">
      <c r="A927" s="1">
        <v>44091</v>
      </c>
      <c r="B927">
        <v>129451</v>
      </c>
      <c r="C927" t="s">
        <v>793</v>
      </c>
      <c r="D927" t="s">
        <v>794</v>
      </c>
      <c r="E927" s="2">
        <v>483.57</v>
      </c>
    </row>
    <row r="928" spans="1:5" x14ac:dyDescent="0.25">
      <c r="A928" s="1">
        <v>44091</v>
      </c>
      <c r="B928">
        <v>129452</v>
      </c>
      <c r="C928" t="s">
        <v>795</v>
      </c>
      <c r="D928" t="s">
        <v>796</v>
      </c>
      <c r="E928" s="2">
        <v>93</v>
      </c>
    </row>
    <row r="929" spans="1:5" x14ac:dyDescent="0.25">
      <c r="A929" s="1">
        <v>44091</v>
      </c>
      <c r="B929">
        <v>129456</v>
      </c>
      <c r="C929" t="s">
        <v>70</v>
      </c>
      <c r="D929" t="s">
        <v>797</v>
      </c>
      <c r="E929" s="2">
        <v>118.68</v>
      </c>
    </row>
    <row r="930" spans="1:5" x14ac:dyDescent="0.25">
      <c r="A930" s="1">
        <v>44091</v>
      </c>
      <c r="B930">
        <v>129456</v>
      </c>
      <c r="C930" t="s">
        <v>70</v>
      </c>
      <c r="D930" t="s">
        <v>798</v>
      </c>
      <c r="E930" s="2">
        <v>4.9000000000000004</v>
      </c>
    </row>
    <row r="931" spans="1:5" x14ac:dyDescent="0.25">
      <c r="A931" s="1">
        <v>44091</v>
      </c>
      <c r="B931">
        <v>129456</v>
      </c>
      <c r="C931" t="s">
        <v>70</v>
      </c>
      <c r="D931" t="s">
        <v>798</v>
      </c>
      <c r="E931" s="2">
        <v>15.59</v>
      </c>
    </row>
    <row r="932" spans="1:5" x14ac:dyDescent="0.25">
      <c r="A932" s="1">
        <v>44091</v>
      </c>
      <c r="B932">
        <v>129456</v>
      </c>
      <c r="C932" t="s">
        <v>70</v>
      </c>
      <c r="D932" t="s">
        <v>798</v>
      </c>
      <c r="E932" s="2">
        <v>155.01</v>
      </c>
    </row>
    <row r="933" spans="1:5" x14ac:dyDescent="0.25">
      <c r="A933" s="1">
        <v>44091</v>
      </c>
      <c r="B933">
        <v>129456</v>
      </c>
      <c r="C933" t="s">
        <v>70</v>
      </c>
      <c r="D933" t="s">
        <v>798</v>
      </c>
      <c r="E933" s="2">
        <v>311.23</v>
      </c>
    </row>
    <row r="934" spans="1:5" x14ac:dyDescent="0.25">
      <c r="A934" s="1">
        <v>44091</v>
      </c>
      <c r="B934">
        <v>129456</v>
      </c>
      <c r="C934" t="s">
        <v>70</v>
      </c>
      <c r="D934" t="s">
        <v>207</v>
      </c>
      <c r="E934" s="3">
        <v>-16.989999999999998</v>
      </c>
    </row>
    <row r="935" spans="1:5" x14ac:dyDescent="0.25">
      <c r="A935" s="1">
        <v>44091</v>
      </c>
      <c r="B935">
        <v>129456</v>
      </c>
      <c r="C935" t="s">
        <v>70</v>
      </c>
      <c r="D935" t="s">
        <v>551</v>
      </c>
      <c r="E935" s="2">
        <v>74.849999999999994</v>
      </c>
    </row>
    <row r="936" spans="1:5" x14ac:dyDescent="0.25">
      <c r="A936" s="1">
        <v>44091</v>
      </c>
      <c r="B936">
        <v>129456</v>
      </c>
      <c r="C936" t="s">
        <v>70</v>
      </c>
      <c r="D936" t="s">
        <v>551</v>
      </c>
      <c r="E936" s="2">
        <v>184.62</v>
      </c>
    </row>
    <row r="937" spans="1:5" x14ac:dyDescent="0.25">
      <c r="A937" s="1">
        <v>44091</v>
      </c>
      <c r="B937">
        <v>129456</v>
      </c>
      <c r="C937" t="s">
        <v>70</v>
      </c>
      <c r="D937" t="s">
        <v>439</v>
      </c>
      <c r="E937" s="2">
        <v>13.09</v>
      </c>
    </row>
    <row r="938" spans="1:5" x14ac:dyDescent="0.25">
      <c r="A938" s="1">
        <v>44091</v>
      </c>
      <c r="B938">
        <v>129456</v>
      </c>
      <c r="C938" t="s">
        <v>70</v>
      </c>
      <c r="D938" t="s">
        <v>439</v>
      </c>
      <c r="E938" s="2">
        <v>116.98</v>
      </c>
    </row>
    <row r="939" spans="1:5" x14ac:dyDescent="0.25">
      <c r="A939" s="1">
        <v>44091</v>
      </c>
      <c r="B939">
        <v>129456</v>
      </c>
      <c r="C939" t="s">
        <v>70</v>
      </c>
      <c r="D939" t="s">
        <v>799</v>
      </c>
      <c r="E939" s="2">
        <v>155.72999999999999</v>
      </c>
    </row>
    <row r="940" spans="1:5" x14ac:dyDescent="0.25">
      <c r="A940" s="1">
        <v>44091</v>
      </c>
      <c r="B940">
        <v>129456</v>
      </c>
      <c r="C940" t="s">
        <v>70</v>
      </c>
      <c r="D940" t="s">
        <v>551</v>
      </c>
      <c r="E940" s="2">
        <v>70.64</v>
      </c>
    </row>
    <row r="941" spans="1:5" x14ac:dyDescent="0.25">
      <c r="A941" s="1">
        <v>44091</v>
      </c>
      <c r="B941">
        <v>129456</v>
      </c>
      <c r="C941" t="s">
        <v>70</v>
      </c>
      <c r="D941" t="s">
        <v>798</v>
      </c>
      <c r="E941" s="2">
        <v>15.7</v>
      </c>
    </row>
    <row r="942" spans="1:5" x14ac:dyDescent="0.25">
      <c r="A942" s="1">
        <v>44091</v>
      </c>
      <c r="B942">
        <v>129456</v>
      </c>
      <c r="C942" t="s">
        <v>70</v>
      </c>
      <c r="D942" t="s">
        <v>551</v>
      </c>
      <c r="E942" s="2">
        <v>23.89</v>
      </c>
    </row>
    <row r="943" spans="1:5" x14ac:dyDescent="0.25">
      <c r="A943" s="1">
        <v>44091</v>
      </c>
      <c r="B943">
        <v>129456</v>
      </c>
      <c r="C943" t="s">
        <v>70</v>
      </c>
      <c r="D943" t="s">
        <v>207</v>
      </c>
      <c r="E943" s="3">
        <v>-23.89</v>
      </c>
    </row>
    <row r="944" spans="1:5" x14ac:dyDescent="0.25">
      <c r="A944" s="1">
        <v>44091</v>
      </c>
      <c r="B944">
        <v>129457</v>
      </c>
      <c r="C944" t="s">
        <v>566</v>
      </c>
      <c r="D944" t="s">
        <v>800</v>
      </c>
      <c r="E944" s="2">
        <v>9126.7800000000007</v>
      </c>
    </row>
    <row r="945" spans="1:5" x14ac:dyDescent="0.25">
      <c r="A945" s="1">
        <v>44091</v>
      </c>
      <c r="B945">
        <v>129457</v>
      </c>
      <c r="C945" t="s">
        <v>566</v>
      </c>
      <c r="D945" t="s">
        <v>801</v>
      </c>
      <c r="E945" s="2">
        <v>2370</v>
      </c>
    </row>
    <row r="946" spans="1:5" x14ac:dyDescent="0.25">
      <c r="A946" s="1">
        <v>44091</v>
      </c>
      <c r="B946">
        <v>129457</v>
      </c>
      <c r="C946" t="s">
        <v>566</v>
      </c>
      <c r="D946" t="s">
        <v>800</v>
      </c>
      <c r="E946" s="2">
        <v>13287.83</v>
      </c>
    </row>
    <row r="947" spans="1:5" x14ac:dyDescent="0.25">
      <c r="A947" s="1">
        <v>44091</v>
      </c>
      <c r="B947">
        <v>129457</v>
      </c>
      <c r="C947" t="s">
        <v>566</v>
      </c>
      <c r="D947" t="s">
        <v>800</v>
      </c>
      <c r="E947" s="2">
        <v>3908.41</v>
      </c>
    </row>
    <row r="948" spans="1:5" x14ac:dyDescent="0.25">
      <c r="A948" s="1">
        <v>44091</v>
      </c>
      <c r="B948">
        <v>129458</v>
      </c>
      <c r="C948" t="s">
        <v>802</v>
      </c>
      <c r="D948" t="s">
        <v>180</v>
      </c>
      <c r="E948" s="2">
        <v>37.130000000000003</v>
      </c>
    </row>
    <row r="949" spans="1:5" x14ac:dyDescent="0.25">
      <c r="A949" s="1">
        <v>44091</v>
      </c>
      <c r="B949">
        <v>129459</v>
      </c>
      <c r="C949" t="s">
        <v>803</v>
      </c>
      <c r="D949" t="s">
        <v>804</v>
      </c>
      <c r="E949" s="2">
        <v>353.4</v>
      </c>
    </row>
    <row r="950" spans="1:5" x14ac:dyDescent="0.25">
      <c r="A950" s="1">
        <v>44091</v>
      </c>
      <c r="B950">
        <v>129460</v>
      </c>
      <c r="C950" t="s">
        <v>805</v>
      </c>
      <c r="D950" t="s">
        <v>806</v>
      </c>
      <c r="E950" s="2">
        <v>3745</v>
      </c>
    </row>
    <row r="951" spans="1:5" x14ac:dyDescent="0.25">
      <c r="A951" s="1">
        <v>44091</v>
      </c>
      <c r="B951">
        <v>129462</v>
      </c>
      <c r="C951" t="s">
        <v>82</v>
      </c>
      <c r="D951" t="s">
        <v>807</v>
      </c>
      <c r="E951" s="2">
        <v>422.4</v>
      </c>
    </row>
    <row r="952" spans="1:5" x14ac:dyDescent="0.25">
      <c r="A952" s="1">
        <v>44091</v>
      </c>
      <c r="B952">
        <v>129462</v>
      </c>
      <c r="C952" t="s">
        <v>82</v>
      </c>
      <c r="D952" t="s">
        <v>808</v>
      </c>
      <c r="E952" s="2">
        <v>690</v>
      </c>
    </row>
    <row r="953" spans="1:5" x14ac:dyDescent="0.25">
      <c r="A953" s="1">
        <v>44091</v>
      </c>
      <c r="B953">
        <v>129462</v>
      </c>
      <c r="C953" t="s">
        <v>82</v>
      </c>
      <c r="D953" t="s">
        <v>809</v>
      </c>
      <c r="E953" s="2">
        <v>2757.59</v>
      </c>
    </row>
    <row r="954" spans="1:5" x14ac:dyDescent="0.25">
      <c r="A954" s="1">
        <v>44091</v>
      </c>
      <c r="B954">
        <v>129462</v>
      </c>
      <c r="C954" t="s">
        <v>82</v>
      </c>
      <c r="D954" t="s">
        <v>809</v>
      </c>
      <c r="E954" s="2">
        <v>208</v>
      </c>
    </row>
    <row r="955" spans="1:5" x14ac:dyDescent="0.25">
      <c r="A955" s="1">
        <v>44091</v>
      </c>
      <c r="B955">
        <v>129462</v>
      </c>
      <c r="C955" t="s">
        <v>82</v>
      </c>
      <c r="D955" t="s">
        <v>809</v>
      </c>
      <c r="E955" s="2">
        <v>210</v>
      </c>
    </row>
    <row r="956" spans="1:5" x14ac:dyDescent="0.25">
      <c r="A956" s="1">
        <v>44091</v>
      </c>
      <c r="B956">
        <v>129463</v>
      </c>
      <c r="C956" t="s">
        <v>810</v>
      </c>
      <c r="D956" t="s">
        <v>811</v>
      </c>
      <c r="E956" s="2">
        <v>1650</v>
      </c>
    </row>
    <row r="957" spans="1:5" x14ac:dyDescent="0.25">
      <c r="A957" s="1">
        <v>44091</v>
      </c>
      <c r="B957">
        <v>129464</v>
      </c>
      <c r="C957" t="s">
        <v>419</v>
      </c>
      <c r="D957" t="s">
        <v>812</v>
      </c>
      <c r="E957" s="2">
        <v>619.65</v>
      </c>
    </row>
    <row r="958" spans="1:5" x14ac:dyDescent="0.25">
      <c r="A958" s="1">
        <v>44091</v>
      </c>
      <c r="B958">
        <v>129465</v>
      </c>
      <c r="C958" t="s">
        <v>287</v>
      </c>
      <c r="D958" t="s">
        <v>813</v>
      </c>
      <c r="E958" s="2">
        <v>242.41</v>
      </c>
    </row>
    <row r="959" spans="1:5" x14ac:dyDescent="0.25">
      <c r="A959" s="1">
        <v>44091</v>
      </c>
      <c r="B959">
        <v>129466</v>
      </c>
      <c r="C959" t="s">
        <v>814</v>
      </c>
      <c r="D959" t="s">
        <v>815</v>
      </c>
      <c r="E959" s="2">
        <v>8250</v>
      </c>
    </row>
    <row r="960" spans="1:5" x14ac:dyDescent="0.25">
      <c r="A960" s="1">
        <v>44091</v>
      </c>
      <c r="B960">
        <v>129467</v>
      </c>
      <c r="C960" t="s">
        <v>816</v>
      </c>
      <c r="D960" t="s">
        <v>180</v>
      </c>
      <c r="E960" s="2">
        <v>42.55</v>
      </c>
    </row>
    <row r="961" spans="1:5" x14ac:dyDescent="0.25">
      <c r="A961" s="1">
        <v>44091</v>
      </c>
      <c r="B961">
        <v>129468</v>
      </c>
      <c r="C961" t="s">
        <v>21</v>
      </c>
      <c r="D961" t="s">
        <v>817</v>
      </c>
      <c r="E961" s="2">
        <v>202.35</v>
      </c>
    </row>
    <row r="962" spans="1:5" x14ac:dyDescent="0.25">
      <c r="A962" s="1">
        <v>44091</v>
      </c>
      <c r="B962">
        <v>129471</v>
      </c>
      <c r="C962" t="s">
        <v>818</v>
      </c>
      <c r="D962" t="s">
        <v>819</v>
      </c>
      <c r="E962" s="2">
        <v>199.5</v>
      </c>
    </row>
    <row r="963" spans="1:5" x14ac:dyDescent="0.25">
      <c r="A963" s="1">
        <v>44091</v>
      </c>
      <c r="B963">
        <v>129472</v>
      </c>
      <c r="C963" t="s">
        <v>40</v>
      </c>
      <c r="D963" t="s">
        <v>41</v>
      </c>
      <c r="E963" s="2">
        <v>496</v>
      </c>
    </row>
    <row r="964" spans="1:5" x14ac:dyDescent="0.25">
      <c r="A964" s="1">
        <v>44091</v>
      </c>
      <c r="B964">
        <v>129474</v>
      </c>
      <c r="C964" t="s">
        <v>3388</v>
      </c>
      <c r="E964" s="2">
        <v>0</v>
      </c>
    </row>
    <row r="965" spans="1:5" x14ac:dyDescent="0.25">
      <c r="A965" s="1">
        <v>44091</v>
      </c>
      <c r="B965">
        <v>129475</v>
      </c>
      <c r="C965" t="s">
        <v>22</v>
      </c>
      <c r="D965" t="s">
        <v>823</v>
      </c>
      <c r="E965" s="2">
        <v>305</v>
      </c>
    </row>
    <row r="966" spans="1:5" x14ac:dyDescent="0.25">
      <c r="A966" s="1">
        <v>44091</v>
      </c>
      <c r="B966">
        <v>129475</v>
      </c>
      <c r="C966" t="s">
        <v>22</v>
      </c>
      <c r="D966" t="s">
        <v>824</v>
      </c>
      <c r="E966" s="2">
        <v>225</v>
      </c>
    </row>
    <row r="967" spans="1:5" x14ac:dyDescent="0.25">
      <c r="A967" s="1">
        <v>44091</v>
      </c>
      <c r="B967">
        <v>129476</v>
      </c>
      <c r="C967" t="s">
        <v>102</v>
      </c>
      <c r="D967" t="s">
        <v>825</v>
      </c>
      <c r="E967" s="2">
        <v>6000</v>
      </c>
    </row>
    <row r="968" spans="1:5" x14ac:dyDescent="0.25">
      <c r="A968" s="1">
        <v>44091</v>
      </c>
      <c r="B968">
        <v>129477</v>
      </c>
      <c r="C968" t="s">
        <v>358</v>
      </c>
      <c r="D968" t="s">
        <v>826</v>
      </c>
      <c r="E968" s="2">
        <v>1182</v>
      </c>
    </row>
    <row r="969" spans="1:5" x14ac:dyDescent="0.25">
      <c r="A969" s="1">
        <v>44091</v>
      </c>
      <c r="B969">
        <v>129478</v>
      </c>
      <c r="C969" t="s">
        <v>6</v>
      </c>
      <c r="D969" t="s">
        <v>827</v>
      </c>
      <c r="E969" s="2">
        <v>10000</v>
      </c>
    </row>
    <row r="970" spans="1:5" x14ac:dyDescent="0.25">
      <c r="A970" s="1">
        <v>44091</v>
      </c>
      <c r="B970">
        <v>129479</v>
      </c>
      <c r="C970" t="s">
        <v>828</v>
      </c>
      <c r="D970" t="s">
        <v>180</v>
      </c>
      <c r="E970" s="2">
        <v>25.55</v>
      </c>
    </row>
    <row r="971" spans="1:5" x14ac:dyDescent="0.25">
      <c r="A971" s="1">
        <v>44091</v>
      </c>
      <c r="B971">
        <v>129480</v>
      </c>
      <c r="C971" t="s">
        <v>221</v>
      </c>
      <c r="D971" t="s">
        <v>829</v>
      </c>
      <c r="E971" s="2">
        <v>2791.76</v>
      </c>
    </row>
    <row r="972" spans="1:5" x14ac:dyDescent="0.25">
      <c r="A972" s="1">
        <v>44091</v>
      </c>
      <c r="B972">
        <v>129481</v>
      </c>
      <c r="C972" t="s">
        <v>362</v>
      </c>
      <c r="D972" t="s">
        <v>830</v>
      </c>
      <c r="E972" s="2">
        <v>5000</v>
      </c>
    </row>
    <row r="973" spans="1:5" x14ac:dyDescent="0.25">
      <c r="A973" s="1">
        <v>44091</v>
      </c>
      <c r="B973">
        <v>129482</v>
      </c>
      <c r="C973" t="s">
        <v>80</v>
      </c>
      <c r="D973" t="s">
        <v>831</v>
      </c>
      <c r="E973" s="2">
        <v>662.97</v>
      </c>
    </row>
    <row r="974" spans="1:5" x14ac:dyDescent="0.25">
      <c r="A974" s="1">
        <v>44091</v>
      </c>
      <c r="B974">
        <v>129482</v>
      </c>
      <c r="C974" t="s">
        <v>80</v>
      </c>
      <c r="D974" t="s">
        <v>832</v>
      </c>
      <c r="E974" s="2">
        <v>78.78</v>
      </c>
    </row>
    <row r="975" spans="1:5" x14ac:dyDescent="0.25">
      <c r="A975" s="1">
        <v>44091</v>
      </c>
      <c r="B975">
        <v>129483</v>
      </c>
      <c r="C975" t="s">
        <v>833</v>
      </c>
      <c r="D975" t="s">
        <v>834</v>
      </c>
      <c r="E975" s="2">
        <v>170</v>
      </c>
    </row>
    <row r="976" spans="1:5" x14ac:dyDescent="0.25">
      <c r="A976" s="1">
        <v>44091</v>
      </c>
      <c r="B976">
        <v>129484</v>
      </c>
      <c r="C976" t="s">
        <v>46</v>
      </c>
      <c r="D976" t="s">
        <v>298</v>
      </c>
      <c r="E976" s="2">
        <v>1709.55</v>
      </c>
    </row>
    <row r="977" spans="1:5" x14ac:dyDescent="0.25">
      <c r="A977" s="1">
        <v>44091</v>
      </c>
      <c r="B977">
        <v>129485</v>
      </c>
      <c r="C977" t="s">
        <v>835</v>
      </c>
      <c r="D977" t="s">
        <v>748</v>
      </c>
      <c r="E977" s="2">
        <v>170</v>
      </c>
    </row>
    <row r="978" spans="1:5" x14ac:dyDescent="0.25">
      <c r="A978" s="1">
        <v>44091</v>
      </c>
      <c r="B978">
        <v>129486</v>
      </c>
      <c r="C978" t="s">
        <v>50</v>
      </c>
      <c r="D978" t="s">
        <v>606</v>
      </c>
      <c r="E978" s="2">
        <v>159.4</v>
      </c>
    </row>
    <row r="979" spans="1:5" x14ac:dyDescent="0.25">
      <c r="A979" s="1">
        <v>44091</v>
      </c>
      <c r="B979">
        <v>129487</v>
      </c>
      <c r="C979" t="s">
        <v>106</v>
      </c>
      <c r="D979" t="s">
        <v>836</v>
      </c>
      <c r="E979" s="2">
        <v>2800</v>
      </c>
    </row>
    <row r="980" spans="1:5" x14ac:dyDescent="0.25">
      <c r="A980" s="1">
        <v>44097</v>
      </c>
      <c r="B980">
        <v>129489</v>
      </c>
      <c r="C980" t="s">
        <v>309</v>
      </c>
      <c r="D980" t="s">
        <v>837</v>
      </c>
      <c r="E980" s="2">
        <v>3577</v>
      </c>
    </row>
    <row r="981" spans="1:5" x14ac:dyDescent="0.25">
      <c r="A981" s="1">
        <v>44097</v>
      </c>
      <c r="B981">
        <v>129490</v>
      </c>
      <c r="C981" t="s">
        <v>838</v>
      </c>
      <c r="D981" t="s">
        <v>839</v>
      </c>
      <c r="E981" s="2">
        <v>650</v>
      </c>
    </row>
    <row r="982" spans="1:5" x14ac:dyDescent="0.25">
      <c r="A982" s="1">
        <v>44097</v>
      </c>
      <c r="B982">
        <v>129494</v>
      </c>
      <c r="C982" t="s">
        <v>51</v>
      </c>
      <c r="D982" t="s">
        <v>840</v>
      </c>
      <c r="E982" s="2">
        <v>56.97</v>
      </c>
    </row>
    <row r="983" spans="1:5" x14ac:dyDescent="0.25">
      <c r="A983" s="1">
        <v>44097</v>
      </c>
      <c r="B983">
        <v>129494</v>
      </c>
      <c r="C983" t="s">
        <v>51</v>
      </c>
      <c r="D983" t="s">
        <v>841</v>
      </c>
      <c r="E983" s="2">
        <v>18.989999999999998</v>
      </c>
    </row>
    <row r="984" spans="1:5" x14ac:dyDescent="0.25">
      <c r="A984" s="1">
        <v>44097</v>
      </c>
      <c r="B984">
        <v>129494</v>
      </c>
      <c r="C984" t="s">
        <v>51</v>
      </c>
      <c r="D984" t="s">
        <v>299</v>
      </c>
      <c r="E984" s="2">
        <v>1146.0999999999999</v>
      </c>
    </row>
    <row r="985" spans="1:5" x14ac:dyDescent="0.25">
      <c r="A985" s="1">
        <v>44097</v>
      </c>
      <c r="B985">
        <v>129494</v>
      </c>
      <c r="C985" t="s">
        <v>51</v>
      </c>
      <c r="D985" t="s">
        <v>842</v>
      </c>
      <c r="E985" s="2">
        <v>300</v>
      </c>
    </row>
    <row r="986" spans="1:5" x14ac:dyDescent="0.25">
      <c r="A986" s="1">
        <v>44097</v>
      </c>
      <c r="B986">
        <v>129494</v>
      </c>
      <c r="C986" t="s">
        <v>51</v>
      </c>
      <c r="D986" t="s">
        <v>843</v>
      </c>
      <c r="E986" s="2">
        <v>369.1</v>
      </c>
    </row>
    <row r="987" spans="1:5" x14ac:dyDescent="0.25">
      <c r="A987" s="1">
        <v>44097</v>
      </c>
      <c r="B987">
        <v>129494</v>
      </c>
      <c r="C987" t="s">
        <v>51</v>
      </c>
      <c r="D987" t="s">
        <v>299</v>
      </c>
      <c r="E987" s="2">
        <v>306.98</v>
      </c>
    </row>
    <row r="988" spans="1:5" x14ac:dyDescent="0.25">
      <c r="A988" s="1">
        <v>44097</v>
      </c>
      <c r="B988">
        <v>129494</v>
      </c>
      <c r="C988" t="s">
        <v>51</v>
      </c>
      <c r="D988" t="s">
        <v>844</v>
      </c>
      <c r="E988" s="2">
        <v>79.92</v>
      </c>
    </row>
    <row r="989" spans="1:5" x14ac:dyDescent="0.25">
      <c r="A989" s="1">
        <v>44097</v>
      </c>
      <c r="B989">
        <v>129494</v>
      </c>
      <c r="C989" t="s">
        <v>51</v>
      </c>
      <c r="D989" t="s">
        <v>845</v>
      </c>
      <c r="E989" s="2">
        <v>149.9</v>
      </c>
    </row>
    <row r="990" spans="1:5" x14ac:dyDescent="0.25">
      <c r="A990" s="1">
        <v>44097</v>
      </c>
      <c r="B990">
        <v>129494</v>
      </c>
      <c r="C990" t="s">
        <v>51</v>
      </c>
      <c r="D990" t="s">
        <v>846</v>
      </c>
      <c r="E990" s="2">
        <v>48.95</v>
      </c>
    </row>
    <row r="991" spans="1:5" x14ac:dyDescent="0.25">
      <c r="A991" s="1">
        <v>44097</v>
      </c>
      <c r="B991">
        <v>129494</v>
      </c>
      <c r="C991" t="s">
        <v>51</v>
      </c>
      <c r="D991" t="s">
        <v>847</v>
      </c>
      <c r="E991" s="2">
        <v>51.85</v>
      </c>
    </row>
    <row r="992" spans="1:5" x14ac:dyDescent="0.25">
      <c r="A992" s="1">
        <v>44097</v>
      </c>
      <c r="B992">
        <v>129494</v>
      </c>
      <c r="C992" t="s">
        <v>51</v>
      </c>
      <c r="D992" t="s">
        <v>848</v>
      </c>
      <c r="E992" s="2">
        <v>46.97</v>
      </c>
    </row>
    <row r="993" spans="1:5" x14ac:dyDescent="0.25">
      <c r="A993" s="1">
        <v>44097</v>
      </c>
      <c r="B993">
        <v>129494</v>
      </c>
      <c r="C993" t="s">
        <v>51</v>
      </c>
      <c r="D993" t="s">
        <v>842</v>
      </c>
      <c r="E993" s="2">
        <v>82.01</v>
      </c>
    </row>
    <row r="994" spans="1:5" x14ac:dyDescent="0.25">
      <c r="A994" s="1">
        <v>44097</v>
      </c>
      <c r="B994">
        <v>129494</v>
      </c>
      <c r="C994" t="s">
        <v>51</v>
      </c>
      <c r="D994" t="s">
        <v>849</v>
      </c>
      <c r="E994" s="2">
        <v>169.99</v>
      </c>
    </row>
    <row r="995" spans="1:5" x14ac:dyDescent="0.25">
      <c r="A995" s="1">
        <v>44097</v>
      </c>
      <c r="B995">
        <v>129494</v>
      </c>
      <c r="C995" t="s">
        <v>51</v>
      </c>
      <c r="D995" t="s">
        <v>463</v>
      </c>
      <c r="E995" s="2">
        <v>33.520000000000003</v>
      </c>
    </row>
    <row r="996" spans="1:5" x14ac:dyDescent="0.25">
      <c r="A996" s="1">
        <v>44097</v>
      </c>
      <c r="B996">
        <v>129494</v>
      </c>
      <c r="C996" t="s">
        <v>51</v>
      </c>
      <c r="D996" t="s">
        <v>207</v>
      </c>
      <c r="E996" s="3">
        <v>-29.33</v>
      </c>
    </row>
    <row r="997" spans="1:5" x14ac:dyDescent="0.25">
      <c r="A997" s="1">
        <v>44097</v>
      </c>
      <c r="B997">
        <v>129494</v>
      </c>
      <c r="C997" t="s">
        <v>51</v>
      </c>
      <c r="D997" t="s">
        <v>850</v>
      </c>
      <c r="E997" s="2">
        <v>39.5</v>
      </c>
    </row>
    <row r="998" spans="1:5" x14ac:dyDescent="0.25">
      <c r="A998" s="1">
        <v>44097</v>
      </c>
      <c r="B998">
        <v>129494</v>
      </c>
      <c r="C998" t="s">
        <v>51</v>
      </c>
      <c r="D998" t="s">
        <v>850</v>
      </c>
      <c r="E998" s="2">
        <v>29.98</v>
      </c>
    </row>
    <row r="999" spans="1:5" x14ac:dyDescent="0.25">
      <c r="A999" s="1">
        <v>44097</v>
      </c>
      <c r="B999">
        <v>129494</v>
      </c>
      <c r="C999" t="s">
        <v>51</v>
      </c>
      <c r="D999" t="s">
        <v>851</v>
      </c>
      <c r="E999" s="2">
        <v>47.98</v>
      </c>
    </row>
    <row r="1000" spans="1:5" x14ac:dyDescent="0.25">
      <c r="A1000" s="1">
        <v>44097</v>
      </c>
      <c r="B1000">
        <v>129494</v>
      </c>
      <c r="C1000" t="s">
        <v>51</v>
      </c>
      <c r="D1000" t="s">
        <v>852</v>
      </c>
      <c r="E1000" s="2">
        <v>49.99</v>
      </c>
    </row>
    <row r="1001" spans="1:5" x14ac:dyDescent="0.25">
      <c r="A1001" s="1">
        <v>44097</v>
      </c>
      <c r="B1001">
        <v>129494</v>
      </c>
      <c r="C1001" t="s">
        <v>51</v>
      </c>
      <c r="D1001" t="s">
        <v>853</v>
      </c>
      <c r="E1001" s="2">
        <v>32.119999999999997</v>
      </c>
    </row>
    <row r="1002" spans="1:5" x14ac:dyDescent="0.25">
      <c r="A1002" s="1">
        <v>44097</v>
      </c>
      <c r="B1002">
        <v>129494</v>
      </c>
      <c r="C1002" t="s">
        <v>51</v>
      </c>
      <c r="D1002" t="s">
        <v>854</v>
      </c>
      <c r="E1002" s="2">
        <v>48.77</v>
      </c>
    </row>
    <row r="1003" spans="1:5" x14ac:dyDescent="0.25">
      <c r="A1003" s="1">
        <v>44097</v>
      </c>
      <c r="B1003">
        <v>129494</v>
      </c>
      <c r="C1003" t="s">
        <v>51</v>
      </c>
      <c r="D1003" t="s">
        <v>855</v>
      </c>
      <c r="E1003" s="2">
        <v>54.45</v>
      </c>
    </row>
    <row r="1004" spans="1:5" x14ac:dyDescent="0.25">
      <c r="A1004" s="1">
        <v>44097</v>
      </c>
      <c r="B1004">
        <v>129495</v>
      </c>
      <c r="C1004" t="s">
        <v>856</v>
      </c>
      <c r="D1004" t="s">
        <v>857</v>
      </c>
      <c r="E1004" s="2">
        <v>328</v>
      </c>
    </row>
    <row r="1005" spans="1:5" x14ac:dyDescent="0.25">
      <c r="A1005" s="1">
        <v>44097</v>
      </c>
      <c r="B1005">
        <v>129496</v>
      </c>
      <c r="C1005" t="s">
        <v>858</v>
      </c>
      <c r="D1005" t="s">
        <v>859</v>
      </c>
      <c r="E1005" s="2">
        <v>325</v>
      </c>
    </row>
    <row r="1006" spans="1:5" x14ac:dyDescent="0.25">
      <c r="A1006" s="1">
        <v>44097</v>
      </c>
      <c r="B1006">
        <v>129497</v>
      </c>
      <c r="C1006" t="s">
        <v>300</v>
      </c>
      <c r="D1006" t="s">
        <v>860</v>
      </c>
      <c r="E1006" s="2">
        <v>716</v>
      </c>
    </row>
    <row r="1007" spans="1:5" x14ac:dyDescent="0.25">
      <c r="A1007" s="1">
        <v>44097</v>
      </c>
      <c r="B1007">
        <v>129498</v>
      </c>
      <c r="C1007" t="s">
        <v>60</v>
      </c>
      <c r="D1007" t="s">
        <v>861</v>
      </c>
      <c r="E1007" s="2">
        <v>330.15</v>
      </c>
    </row>
    <row r="1008" spans="1:5" x14ac:dyDescent="0.25">
      <c r="A1008" s="1">
        <v>44097</v>
      </c>
      <c r="B1008">
        <v>129499</v>
      </c>
      <c r="C1008" t="s">
        <v>3388</v>
      </c>
      <c r="E1008" s="2">
        <v>0</v>
      </c>
    </row>
    <row r="1009" spans="1:5" x14ac:dyDescent="0.25">
      <c r="A1009" s="1">
        <v>44097</v>
      </c>
      <c r="B1009">
        <v>129500</v>
      </c>
      <c r="C1009" t="s">
        <v>863</v>
      </c>
      <c r="D1009" t="s">
        <v>864</v>
      </c>
      <c r="E1009" s="2">
        <v>650</v>
      </c>
    </row>
    <row r="1010" spans="1:5" x14ac:dyDescent="0.25">
      <c r="A1010" s="1">
        <v>44097</v>
      </c>
      <c r="B1010">
        <v>129501</v>
      </c>
      <c r="C1010" t="s">
        <v>865</v>
      </c>
      <c r="D1010" t="s">
        <v>866</v>
      </c>
      <c r="E1010" s="2">
        <v>1105.0999999999999</v>
      </c>
    </row>
    <row r="1011" spans="1:5" x14ac:dyDescent="0.25">
      <c r="A1011" s="1">
        <v>44097</v>
      </c>
      <c r="B1011">
        <v>129502</v>
      </c>
      <c r="C1011" t="s">
        <v>867</v>
      </c>
      <c r="D1011" t="s">
        <v>864</v>
      </c>
      <c r="E1011" s="2">
        <v>650</v>
      </c>
    </row>
    <row r="1012" spans="1:5" x14ac:dyDescent="0.25">
      <c r="A1012" s="1">
        <v>44097</v>
      </c>
      <c r="B1012">
        <v>129503</v>
      </c>
      <c r="C1012" t="s">
        <v>33</v>
      </c>
      <c r="D1012" t="s">
        <v>868</v>
      </c>
      <c r="E1012" s="2">
        <v>107.89</v>
      </c>
    </row>
    <row r="1013" spans="1:5" x14ac:dyDescent="0.25">
      <c r="A1013" s="1">
        <v>44097</v>
      </c>
      <c r="B1013">
        <v>129503</v>
      </c>
      <c r="C1013" t="s">
        <v>33</v>
      </c>
      <c r="D1013" t="s">
        <v>868</v>
      </c>
      <c r="E1013" s="2">
        <v>934.92</v>
      </c>
    </row>
    <row r="1014" spans="1:5" x14ac:dyDescent="0.25">
      <c r="A1014" s="1">
        <v>44097</v>
      </c>
      <c r="B1014">
        <v>129504</v>
      </c>
      <c r="C1014" t="s">
        <v>201</v>
      </c>
      <c r="D1014" t="s">
        <v>869</v>
      </c>
      <c r="E1014" s="2">
        <v>98.55</v>
      </c>
    </row>
    <row r="1015" spans="1:5" x14ac:dyDescent="0.25">
      <c r="A1015" s="1">
        <v>44097</v>
      </c>
      <c r="B1015">
        <v>129505</v>
      </c>
      <c r="C1015" t="s">
        <v>870</v>
      </c>
      <c r="D1015" t="s">
        <v>871</v>
      </c>
      <c r="E1015" s="2">
        <v>287.08999999999997</v>
      </c>
    </row>
    <row r="1016" spans="1:5" x14ac:dyDescent="0.25">
      <c r="A1016" s="1">
        <v>44097</v>
      </c>
      <c r="B1016">
        <v>129505</v>
      </c>
      <c r="C1016" t="s">
        <v>870</v>
      </c>
      <c r="D1016" t="s">
        <v>872</v>
      </c>
      <c r="E1016" s="2">
        <v>580</v>
      </c>
    </row>
    <row r="1017" spans="1:5" x14ac:dyDescent="0.25">
      <c r="A1017" s="1">
        <v>44097</v>
      </c>
      <c r="B1017">
        <v>129505</v>
      </c>
      <c r="C1017" t="s">
        <v>870</v>
      </c>
      <c r="D1017" t="s">
        <v>873</v>
      </c>
      <c r="E1017" s="2">
        <v>294</v>
      </c>
    </row>
    <row r="1018" spans="1:5" x14ac:dyDescent="0.25">
      <c r="A1018" s="1">
        <v>44097</v>
      </c>
      <c r="B1018">
        <v>129505</v>
      </c>
      <c r="C1018" t="s">
        <v>870</v>
      </c>
      <c r="D1018" t="s">
        <v>874</v>
      </c>
      <c r="E1018" s="2">
        <v>396.54</v>
      </c>
    </row>
    <row r="1019" spans="1:5" x14ac:dyDescent="0.25">
      <c r="A1019" s="1">
        <v>44097</v>
      </c>
      <c r="B1019">
        <v>129506</v>
      </c>
      <c r="C1019" t="s">
        <v>875</v>
      </c>
      <c r="D1019" t="s">
        <v>876</v>
      </c>
      <c r="E1019" s="2">
        <v>500</v>
      </c>
    </row>
    <row r="1020" spans="1:5" x14ac:dyDescent="0.25">
      <c r="A1020" s="1">
        <v>44097</v>
      </c>
      <c r="B1020">
        <v>129507</v>
      </c>
      <c r="C1020" t="s">
        <v>877</v>
      </c>
      <c r="D1020" t="s">
        <v>878</v>
      </c>
      <c r="E1020" s="2">
        <v>137.15</v>
      </c>
    </row>
    <row r="1021" spans="1:5" x14ac:dyDescent="0.25">
      <c r="A1021" s="1">
        <v>44097</v>
      </c>
      <c r="B1021">
        <v>129508</v>
      </c>
      <c r="C1021" t="s">
        <v>879</v>
      </c>
      <c r="D1021" t="s">
        <v>864</v>
      </c>
      <c r="E1021" s="2">
        <v>325</v>
      </c>
    </row>
    <row r="1022" spans="1:5" x14ac:dyDescent="0.25">
      <c r="A1022" s="1">
        <v>44097</v>
      </c>
      <c r="B1022">
        <v>129509</v>
      </c>
      <c r="C1022" t="s">
        <v>708</v>
      </c>
      <c r="D1022" t="s">
        <v>880</v>
      </c>
      <c r="E1022" s="2">
        <v>146.22999999999999</v>
      </c>
    </row>
    <row r="1023" spans="1:5" x14ac:dyDescent="0.25">
      <c r="A1023" s="1">
        <v>44097</v>
      </c>
      <c r="B1023">
        <v>129510</v>
      </c>
      <c r="C1023" t="s">
        <v>881</v>
      </c>
      <c r="D1023" t="s">
        <v>882</v>
      </c>
      <c r="E1023" s="2">
        <v>363.53</v>
      </c>
    </row>
    <row r="1024" spans="1:5" x14ac:dyDescent="0.25">
      <c r="A1024" s="1">
        <v>44097</v>
      </c>
      <c r="B1024">
        <v>129511</v>
      </c>
      <c r="C1024" t="s">
        <v>82</v>
      </c>
      <c r="D1024" t="s">
        <v>883</v>
      </c>
      <c r="E1024" s="2">
        <v>321.64999999999998</v>
      </c>
    </row>
    <row r="1025" spans="1:5" x14ac:dyDescent="0.25">
      <c r="A1025" s="1">
        <v>44097</v>
      </c>
      <c r="B1025">
        <v>129512</v>
      </c>
      <c r="C1025" t="s">
        <v>372</v>
      </c>
      <c r="D1025" t="s">
        <v>884</v>
      </c>
      <c r="E1025" s="2">
        <v>49.92</v>
      </c>
    </row>
    <row r="1026" spans="1:5" x14ac:dyDescent="0.25">
      <c r="A1026" s="1">
        <v>44097</v>
      </c>
      <c r="B1026">
        <v>129512</v>
      </c>
      <c r="C1026" t="s">
        <v>372</v>
      </c>
      <c r="D1026" t="s">
        <v>885</v>
      </c>
      <c r="E1026" s="2">
        <v>251.03</v>
      </c>
    </row>
    <row r="1027" spans="1:5" x14ac:dyDescent="0.25">
      <c r="A1027" s="1">
        <v>44097</v>
      </c>
      <c r="B1027">
        <v>129513</v>
      </c>
      <c r="C1027" t="s">
        <v>21</v>
      </c>
      <c r="D1027" t="s">
        <v>886</v>
      </c>
      <c r="E1027" s="2">
        <v>8.99</v>
      </c>
    </row>
    <row r="1028" spans="1:5" x14ac:dyDescent="0.25">
      <c r="A1028" s="1">
        <v>44097</v>
      </c>
      <c r="B1028">
        <v>129514</v>
      </c>
      <c r="C1028" t="s">
        <v>887</v>
      </c>
      <c r="D1028" t="s">
        <v>888</v>
      </c>
      <c r="E1028" s="2">
        <v>455</v>
      </c>
    </row>
    <row r="1029" spans="1:5" x14ac:dyDescent="0.25">
      <c r="A1029" s="1">
        <v>44097</v>
      </c>
      <c r="B1029">
        <v>129515</v>
      </c>
      <c r="C1029" t="s">
        <v>372</v>
      </c>
      <c r="D1029" t="s">
        <v>889</v>
      </c>
      <c r="E1029" s="2">
        <v>296.45999999999998</v>
      </c>
    </row>
    <row r="1030" spans="1:5" x14ac:dyDescent="0.25">
      <c r="A1030" s="1">
        <v>44097</v>
      </c>
      <c r="B1030">
        <v>129515</v>
      </c>
      <c r="C1030" t="s">
        <v>372</v>
      </c>
      <c r="D1030" t="s">
        <v>889</v>
      </c>
      <c r="E1030" s="2">
        <v>149.84</v>
      </c>
    </row>
    <row r="1031" spans="1:5" x14ac:dyDescent="0.25">
      <c r="A1031" s="1">
        <v>44097</v>
      </c>
      <c r="B1031">
        <v>129516</v>
      </c>
      <c r="C1031" t="s">
        <v>177</v>
      </c>
      <c r="D1031" t="s">
        <v>890</v>
      </c>
      <c r="E1031" s="2">
        <v>601</v>
      </c>
    </row>
    <row r="1032" spans="1:5" x14ac:dyDescent="0.25">
      <c r="A1032" s="1">
        <v>44098</v>
      </c>
      <c r="B1032">
        <v>129517</v>
      </c>
      <c r="C1032" t="s">
        <v>86</v>
      </c>
      <c r="D1032" t="s">
        <v>891</v>
      </c>
      <c r="E1032" s="2">
        <v>49.58</v>
      </c>
    </row>
    <row r="1033" spans="1:5" x14ac:dyDescent="0.25">
      <c r="A1033" s="1">
        <v>44098</v>
      </c>
      <c r="B1033">
        <v>129517</v>
      </c>
      <c r="C1033" t="s">
        <v>86</v>
      </c>
      <c r="D1033" t="s">
        <v>892</v>
      </c>
      <c r="E1033" s="2">
        <v>264.16000000000003</v>
      </c>
    </row>
    <row r="1034" spans="1:5" x14ac:dyDescent="0.25">
      <c r="A1034" s="1">
        <v>44098</v>
      </c>
      <c r="B1034">
        <v>129518</v>
      </c>
      <c r="C1034" t="s">
        <v>733</v>
      </c>
      <c r="D1034" t="s">
        <v>893</v>
      </c>
      <c r="E1034" s="2">
        <v>425</v>
      </c>
    </row>
    <row r="1035" spans="1:5" x14ac:dyDescent="0.25">
      <c r="A1035" s="1">
        <v>44098</v>
      </c>
      <c r="B1035">
        <v>129519</v>
      </c>
      <c r="C1035" t="s">
        <v>9</v>
      </c>
      <c r="D1035" t="s">
        <v>894</v>
      </c>
      <c r="E1035" s="2">
        <v>40.380000000000003</v>
      </c>
    </row>
    <row r="1036" spans="1:5" x14ac:dyDescent="0.25">
      <c r="A1036" s="1">
        <v>44098</v>
      </c>
      <c r="B1036">
        <v>129520</v>
      </c>
      <c r="C1036" t="s">
        <v>55</v>
      </c>
      <c r="D1036" t="s">
        <v>895</v>
      </c>
      <c r="E1036" s="2">
        <v>48</v>
      </c>
    </row>
    <row r="1037" spans="1:5" x14ac:dyDescent="0.25">
      <c r="A1037" s="1">
        <v>44098</v>
      </c>
      <c r="B1037">
        <v>129521</v>
      </c>
      <c r="C1037" t="s">
        <v>467</v>
      </c>
      <c r="D1037" t="s">
        <v>896</v>
      </c>
      <c r="E1037" s="2">
        <v>1470</v>
      </c>
    </row>
    <row r="1038" spans="1:5" x14ac:dyDescent="0.25">
      <c r="A1038" s="1">
        <v>44098</v>
      </c>
      <c r="B1038">
        <v>129522</v>
      </c>
      <c r="C1038" t="s">
        <v>467</v>
      </c>
      <c r="D1038" t="s">
        <v>897</v>
      </c>
      <c r="E1038" s="2">
        <v>4890.38</v>
      </c>
    </row>
    <row r="1039" spans="1:5" x14ac:dyDescent="0.25">
      <c r="A1039" s="1">
        <v>44098</v>
      </c>
      <c r="B1039">
        <v>129522</v>
      </c>
      <c r="C1039" t="s">
        <v>467</v>
      </c>
      <c r="D1039" t="s">
        <v>898</v>
      </c>
      <c r="E1039" s="2">
        <v>4969.18</v>
      </c>
    </row>
    <row r="1040" spans="1:5" x14ac:dyDescent="0.25">
      <c r="A1040" s="1">
        <v>44098</v>
      </c>
      <c r="B1040">
        <v>129522</v>
      </c>
      <c r="C1040" t="s">
        <v>467</v>
      </c>
      <c r="D1040" t="s">
        <v>899</v>
      </c>
      <c r="E1040" s="2">
        <v>5681.81</v>
      </c>
    </row>
    <row r="1041" spans="1:5" x14ac:dyDescent="0.25">
      <c r="A1041" s="1">
        <v>44098</v>
      </c>
      <c r="B1041">
        <v>129523</v>
      </c>
      <c r="C1041" t="s">
        <v>265</v>
      </c>
      <c r="D1041" t="s">
        <v>900</v>
      </c>
      <c r="E1041" s="2">
        <v>1020.46</v>
      </c>
    </row>
    <row r="1042" spans="1:5" x14ac:dyDescent="0.25">
      <c r="A1042" s="1">
        <v>44098</v>
      </c>
      <c r="B1042">
        <v>129523</v>
      </c>
      <c r="C1042" t="s">
        <v>265</v>
      </c>
      <c r="D1042" t="s">
        <v>901</v>
      </c>
      <c r="E1042" s="2">
        <v>56.99</v>
      </c>
    </row>
    <row r="1043" spans="1:5" x14ac:dyDescent="0.25">
      <c r="A1043" s="1">
        <v>44098</v>
      </c>
      <c r="B1043">
        <v>129524</v>
      </c>
      <c r="C1043" t="s">
        <v>89</v>
      </c>
      <c r="D1043" t="s">
        <v>902</v>
      </c>
      <c r="E1043" s="2">
        <v>1029.76</v>
      </c>
    </row>
    <row r="1044" spans="1:5" x14ac:dyDescent="0.25">
      <c r="A1044" s="1">
        <v>44098</v>
      </c>
      <c r="B1044">
        <v>129525</v>
      </c>
      <c r="C1044" t="s">
        <v>90</v>
      </c>
      <c r="D1044" t="s">
        <v>903</v>
      </c>
      <c r="E1044" s="2">
        <v>142.6</v>
      </c>
    </row>
    <row r="1045" spans="1:5" x14ac:dyDescent="0.25">
      <c r="A1045" s="1">
        <v>44098</v>
      </c>
      <c r="B1045">
        <v>129525</v>
      </c>
      <c r="C1045" t="s">
        <v>90</v>
      </c>
      <c r="D1045" t="s">
        <v>904</v>
      </c>
      <c r="E1045" s="2">
        <v>428.8</v>
      </c>
    </row>
    <row r="1046" spans="1:5" x14ac:dyDescent="0.25">
      <c r="A1046" s="1">
        <v>44098</v>
      </c>
      <c r="B1046">
        <v>129525</v>
      </c>
      <c r="C1046" t="s">
        <v>90</v>
      </c>
      <c r="D1046" t="s">
        <v>905</v>
      </c>
      <c r="E1046" s="2">
        <v>568.9</v>
      </c>
    </row>
    <row r="1047" spans="1:5" x14ac:dyDescent="0.25">
      <c r="A1047" s="1">
        <v>44098</v>
      </c>
      <c r="B1047">
        <v>129526</v>
      </c>
      <c r="C1047" t="s">
        <v>92</v>
      </c>
      <c r="D1047" t="s">
        <v>906</v>
      </c>
      <c r="E1047" s="2">
        <v>174.75</v>
      </c>
    </row>
    <row r="1048" spans="1:5" x14ac:dyDescent="0.25">
      <c r="A1048" s="1">
        <v>44098</v>
      </c>
      <c r="B1048">
        <v>129527</v>
      </c>
      <c r="C1048" t="s">
        <v>58</v>
      </c>
      <c r="D1048" t="s">
        <v>907</v>
      </c>
      <c r="E1048" s="2">
        <v>74.89</v>
      </c>
    </row>
    <row r="1049" spans="1:5" x14ac:dyDescent="0.25">
      <c r="A1049" s="1">
        <v>44098</v>
      </c>
      <c r="B1049">
        <v>129529</v>
      </c>
      <c r="C1049" t="s">
        <v>59</v>
      </c>
      <c r="D1049" t="s">
        <v>117</v>
      </c>
      <c r="E1049" s="2">
        <v>19414.189999999999</v>
      </c>
    </row>
    <row r="1050" spans="1:5" x14ac:dyDescent="0.25">
      <c r="A1050" s="1">
        <v>44098</v>
      </c>
      <c r="B1050">
        <v>129532</v>
      </c>
      <c r="C1050" t="s">
        <v>505</v>
      </c>
      <c r="D1050" t="s">
        <v>506</v>
      </c>
      <c r="E1050" s="2">
        <v>3214.81</v>
      </c>
    </row>
    <row r="1051" spans="1:5" x14ac:dyDescent="0.25">
      <c r="A1051" s="1">
        <v>44098</v>
      </c>
      <c r="B1051">
        <v>129533</v>
      </c>
      <c r="C1051" t="s">
        <v>908</v>
      </c>
      <c r="D1051" t="s">
        <v>909</v>
      </c>
      <c r="E1051" s="2">
        <v>385.42</v>
      </c>
    </row>
    <row r="1052" spans="1:5" x14ac:dyDescent="0.25">
      <c r="A1052" s="1">
        <v>44098</v>
      </c>
      <c r="B1052">
        <v>129534</v>
      </c>
      <c r="C1052" t="s">
        <v>62</v>
      </c>
      <c r="D1052" t="s">
        <v>910</v>
      </c>
      <c r="E1052" s="2">
        <v>101.64</v>
      </c>
    </row>
    <row r="1053" spans="1:5" x14ac:dyDescent="0.25">
      <c r="A1053" s="1">
        <v>44098</v>
      </c>
      <c r="B1053">
        <v>129535</v>
      </c>
      <c r="C1053" t="s">
        <v>63</v>
      </c>
      <c r="D1053" t="s">
        <v>911</v>
      </c>
      <c r="E1053" s="2">
        <v>170.39</v>
      </c>
    </row>
    <row r="1054" spans="1:5" x14ac:dyDescent="0.25">
      <c r="A1054" s="1">
        <v>44098</v>
      </c>
      <c r="B1054">
        <v>129536</v>
      </c>
      <c r="C1054" t="s">
        <v>912</v>
      </c>
      <c r="D1054" t="s">
        <v>913</v>
      </c>
      <c r="E1054" s="2">
        <v>200</v>
      </c>
    </row>
    <row r="1055" spans="1:5" x14ac:dyDescent="0.25">
      <c r="A1055" s="1">
        <v>44098</v>
      </c>
      <c r="B1055">
        <v>129537</v>
      </c>
      <c r="C1055" t="s">
        <v>914</v>
      </c>
      <c r="D1055" t="s">
        <v>915</v>
      </c>
      <c r="E1055" s="2">
        <v>6538</v>
      </c>
    </row>
    <row r="1056" spans="1:5" x14ac:dyDescent="0.25">
      <c r="A1056" s="1">
        <v>44098</v>
      </c>
      <c r="B1056">
        <v>129538</v>
      </c>
      <c r="C1056" t="s">
        <v>30</v>
      </c>
      <c r="D1056" t="s">
        <v>916</v>
      </c>
      <c r="E1056" s="2">
        <v>36500</v>
      </c>
    </row>
    <row r="1057" spans="1:5" x14ac:dyDescent="0.25">
      <c r="A1057" s="1">
        <v>44098</v>
      </c>
      <c r="B1057">
        <v>129539</v>
      </c>
      <c r="C1057" t="s">
        <v>917</v>
      </c>
      <c r="D1057" t="s">
        <v>918</v>
      </c>
      <c r="E1057" s="2">
        <v>80.680000000000007</v>
      </c>
    </row>
    <row r="1058" spans="1:5" x14ac:dyDescent="0.25">
      <c r="A1058" s="1">
        <v>44098</v>
      </c>
      <c r="B1058">
        <v>129540</v>
      </c>
      <c r="C1058" t="s">
        <v>397</v>
      </c>
      <c r="D1058" t="s">
        <v>919</v>
      </c>
      <c r="E1058" s="2">
        <v>1585.7</v>
      </c>
    </row>
    <row r="1059" spans="1:5" x14ac:dyDescent="0.25">
      <c r="A1059" s="1">
        <v>44098</v>
      </c>
      <c r="B1059">
        <v>129541</v>
      </c>
      <c r="C1059" t="s">
        <v>920</v>
      </c>
      <c r="D1059" t="s">
        <v>921</v>
      </c>
      <c r="E1059" s="2">
        <v>150</v>
      </c>
    </row>
    <row r="1060" spans="1:5" x14ac:dyDescent="0.25">
      <c r="A1060" s="1">
        <v>44098</v>
      </c>
      <c r="B1060">
        <v>129542</v>
      </c>
      <c r="C1060" t="s">
        <v>922</v>
      </c>
      <c r="D1060" t="s">
        <v>923</v>
      </c>
      <c r="E1060" s="2">
        <v>350</v>
      </c>
    </row>
    <row r="1061" spans="1:5" x14ac:dyDescent="0.25">
      <c r="A1061" s="1">
        <v>44098</v>
      </c>
      <c r="B1061">
        <v>129543</v>
      </c>
      <c r="C1061" t="s">
        <v>321</v>
      </c>
      <c r="D1061" t="s">
        <v>924</v>
      </c>
      <c r="E1061" s="2">
        <v>162</v>
      </c>
    </row>
    <row r="1062" spans="1:5" x14ac:dyDescent="0.25">
      <c r="A1062" s="1">
        <v>44098</v>
      </c>
      <c r="B1062">
        <v>129544</v>
      </c>
      <c r="C1062" t="s">
        <v>15</v>
      </c>
      <c r="D1062" t="s">
        <v>925</v>
      </c>
      <c r="E1062" s="2">
        <v>140</v>
      </c>
    </row>
    <row r="1063" spans="1:5" x14ac:dyDescent="0.25">
      <c r="A1063" s="1">
        <v>44098</v>
      </c>
      <c r="B1063">
        <v>129544</v>
      </c>
      <c r="C1063" t="s">
        <v>15</v>
      </c>
      <c r="D1063" t="s">
        <v>926</v>
      </c>
      <c r="E1063" s="2">
        <v>932.35</v>
      </c>
    </row>
    <row r="1064" spans="1:5" x14ac:dyDescent="0.25">
      <c r="A1064" s="1">
        <v>44098</v>
      </c>
      <c r="B1064">
        <v>129546</v>
      </c>
      <c r="C1064" t="s">
        <v>609</v>
      </c>
      <c r="D1064" t="s">
        <v>927</v>
      </c>
      <c r="E1064" s="2">
        <v>750</v>
      </c>
    </row>
    <row r="1065" spans="1:5" x14ac:dyDescent="0.25">
      <c r="A1065" s="1">
        <v>44098</v>
      </c>
      <c r="B1065">
        <v>129546</v>
      </c>
      <c r="C1065" t="s">
        <v>609</v>
      </c>
      <c r="D1065" t="s">
        <v>927</v>
      </c>
      <c r="E1065" s="2">
        <v>5112.5</v>
      </c>
    </row>
    <row r="1066" spans="1:5" x14ac:dyDescent="0.25">
      <c r="A1066" s="1">
        <v>44098</v>
      </c>
      <c r="B1066">
        <v>129546</v>
      </c>
      <c r="C1066" t="s">
        <v>609</v>
      </c>
      <c r="D1066" t="s">
        <v>928</v>
      </c>
      <c r="E1066" s="2">
        <v>28900</v>
      </c>
    </row>
    <row r="1067" spans="1:5" x14ac:dyDescent="0.25">
      <c r="A1067" s="1">
        <v>44098</v>
      </c>
      <c r="B1067">
        <v>129546</v>
      </c>
      <c r="C1067" t="s">
        <v>609</v>
      </c>
      <c r="D1067" t="s">
        <v>929</v>
      </c>
      <c r="E1067" s="2">
        <v>3190</v>
      </c>
    </row>
    <row r="1068" spans="1:5" x14ac:dyDescent="0.25">
      <c r="A1068" s="1">
        <v>44098</v>
      </c>
      <c r="B1068">
        <v>129546</v>
      </c>
      <c r="C1068" t="s">
        <v>609</v>
      </c>
      <c r="D1068" t="s">
        <v>930</v>
      </c>
      <c r="E1068" s="2">
        <v>111347.5</v>
      </c>
    </row>
    <row r="1069" spans="1:5" x14ac:dyDescent="0.25">
      <c r="A1069" s="1">
        <v>44098</v>
      </c>
      <c r="B1069">
        <v>129546</v>
      </c>
      <c r="C1069" t="s">
        <v>609</v>
      </c>
      <c r="D1069" t="s">
        <v>207</v>
      </c>
      <c r="E1069" s="3">
        <v>-25200</v>
      </c>
    </row>
    <row r="1070" spans="1:5" x14ac:dyDescent="0.25">
      <c r="A1070" s="1">
        <v>44098</v>
      </c>
      <c r="B1070">
        <v>129547</v>
      </c>
      <c r="C1070" t="s">
        <v>931</v>
      </c>
      <c r="D1070" t="s">
        <v>932</v>
      </c>
      <c r="E1070" s="2">
        <v>150</v>
      </c>
    </row>
    <row r="1071" spans="1:5" x14ac:dyDescent="0.25">
      <c r="A1071" s="1">
        <v>44098</v>
      </c>
      <c r="B1071">
        <v>129548</v>
      </c>
      <c r="C1071" t="s">
        <v>760</v>
      </c>
      <c r="D1071" t="s">
        <v>933</v>
      </c>
      <c r="E1071" s="2">
        <v>99.99</v>
      </c>
    </row>
    <row r="1072" spans="1:5" x14ac:dyDescent="0.25">
      <c r="A1072" s="1">
        <v>44098</v>
      </c>
      <c r="B1072">
        <v>129549</v>
      </c>
      <c r="C1072" t="s">
        <v>934</v>
      </c>
      <c r="D1072" t="s">
        <v>935</v>
      </c>
      <c r="E1072" s="2">
        <v>21265.8</v>
      </c>
    </row>
    <row r="1073" spans="1:5" x14ac:dyDescent="0.25">
      <c r="A1073" s="1">
        <v>44098</v>
      </c>
      <c r="B1073">
        <v>129550</v>
      </c>
      <c r="C1073" t="s">
        <v>936</v>
      </c>
      <c r="D1073" t="s">
        <v>937</v>
      </c>
      <c r="E1073" s="2">
        <v>1920</v>
      </c>
    </row>
    <row r="1074" spans="1:5" x14ac:dyDescent="0.25">
      <c r="A1074" s="1">
        <v>44098</v>
      </c>
      <c r="B1074">
        <v>129551</v>
      </c>
      <c r="C1074" t="s">
        <v>530</v>
      </c>
      <c r="D1074" t="s">
        <v>938</v>
      </c>
      <c r="E1074" s="2">
        <v>189.97</v>
      </c>
    </row>
    <row r="1075" spans="1:5" x14ac:dyDescent="0.25">
      <c r="A1075" s="1">
        <v>44098</v>
      </c>
      <c r="B1075">
        <v>129552</v>
      </c>
      <c r="C1075" t="s">
        <v>406</v>
      </c>
      <c r="D1075" t="s">
        <v>939</v>
      </c>
      <c r="E1075" s="2">
        <v>1584.75</v>
      </c>
    </row>
    <row r="1076" spans="1:5" x14ac:dyDescent="0.25">
      <c r="A1076" s="1">
        <v>44098</v>
      </c>
      <c r="B1076">
        <v>129552</v>
      </c>
      <c r="C1076" t="s">
        <v>406</v>
      </c>
      <c r="D1076" t="s">
        <v>940</v>
      </c>
      <c r="E1076" s="2">
        <v>2676.13</v>
      </c>
    </row>
    <row r="1077" spans="1:5" x14ac:dyDescent="0.25">
      <c r="A1077" s="1">
        <v>44098</v>
      </c>
      <c r="B1077">
        <v>129552</v>
      </c>
      <c r="C1077" t="s">
        <v>406</v>
      </c>
      <c r="D1077" t="s">
        <v>941</v>
      </c>
      <c r="E1077" s="2">
        <v>524.64</v>
      </c>
    </row>
    <row r="1078" spans="1:5" x14ac:dyDescent="0.25">
      <c r="A1078" s="1">
        <v>44098</v>
      </c>
      <c r="B1078">
        <v>129552</v>
      </c>
      <c r="C1078" t="s">
        <v>406</v>
      </c>
      <c r="D1078" t="s">
        <v>942</v>
      </c>
      <c r="E1078" s="2">
        <v>346.35</v>
      </c>
    </row>
    <row r="1079" spans="1:5" x14ac:dyDescent="0.25">
      <c r="A1079" s="1">
        <v>44098</v>
      </c>
      <c r="B1079">
        <v>129553</v>
      </c>
      <c r="C1079" t="s">
        <v>943</v>
      </c>
      <c r="D1079" t="s">
        <v>944</v>
      </c>
      <c r="E1079" s="2">
        <v>1980</v>
      </c>
    </row>
    <row r="1080" spans="1:5" x14ac:dyDescent="0.25">
      <c r="A1080" s="1">
        <v>44098</v>
      </c>
      <c r="B1080">
        <v>129554</v>
      </c>
      <c r="C1080" t="s">
        <v>36</v>
      </c>
      <c r="D1080" t="s">
        <v>945</v>
      </c>
      <c r="E1080" s="2">
        <v>783.36</v>
      </c>
    </row>
    <row r="1081" spans="1:5" x14ac:dyDescent="0.25">
      <c r="A1081" s="1">
        <v>44098</v>
      </c>
      <c r="B1081">
        <v>129555</v>
      </c>
      <c r="C1081" t="s">
        <v>548</v>
      </c>
      <c r="D1081" t="s">
        <v>549</v>
      </c>
      <c r="E1081" s="2">
        <v>53</v>
      </c>
    </row>
    <row r="1082" spans="1:5" x14ac:dyDescent="0.25">
      <c r="A1082" s="1">
        <v>44098</v>
      </c>
      <c r="B1082">
        <v>129556</v>
      </c>
      <c r="C1082" t="s">
        <v>946</v>
      </c>
      <c r="D1082" t="s">
        <v>947</v>
      </c>
      <c r="E1082" s="2">
        <v>165</v>
      </c>
    </row>
    <row r="1083" spans="1:5" x14ac:dyDescent="0.25">
      <c r="A1083" s="1">
        <v>44098</v>
      </c>
      <c r="B1083">
        <v>129558</v>
      </c>
      <c r="C1083" t="s">
        <v>26</v>
      </c>
      <c r="D1083" t="s">
        <v>439</v>
      </c>
      <c r="E1083" s="2">
        <v>44.07</v>
      </c>
    </row>
    <row r="1084" spans="1:5" x14ac:dyDescent="0.25">
      <c r="A1084" s="1">
        <v>44098</v>
      </c>
      <c r="B1084">
        <v>129558</v>
      </c>
      <c r="C1084" t="s">
        <v>26</v>
      </c>
      <c r="D1084" t="s">
        <v>550</v>
      </c>
      <c r="E1084" s="2">
        <v>103.88</v>
      </c>
    </row>
    <row r="1085" spans="1:5" x14ac:dyDescent="0.25">
      <c r="A1085" s="1">
        <v>44098</v>
      </c>
      <c r="B1085">
        <v>129558</v>
      </c>
      <c r="C1085" t="s">
        <v>26</v>
      </c>
      <c r="D1085" t="s">
        <v>948</v>
      </c>
      <c r="E1085" s="2">
        <v>260.08</v>
      </c>
    </row>
    <row r="1086" spans="1:5" x14ac:dyDescent="0.25">
      <c r="A1086" s="1">
        <v>44098</v>
      </c>
      <c r="B1086">
        <v>129558</v>
      </c>
      <c r="C1086" t="s">
        <v>26</v>
      </c>
      <c r="D1086" t="s">
        <v>550</v>
      </c>
      <c r="E1086" s="2">
        <v>1962</v>
      </c>
    </row>
    <row r="1087" spans="1:5" x14ac:dyDescent="0.25">
      <c r="A1087" s="1">
        <v>44098</v>
      </c>
      <c r="B1087">
        <v>129558</v>
      </c>
      <c r="C1087" t="s">
        <v>26</v>
      </c>
      <c r="D1087" t="s">
        <v>551</v>
      </c>
      <c r="E1087" s="2">
        <v>76.94</v>
      </c>
    </row>
    <row r="1088" spans="1:5" x14ac:dyDescent="0.25">
      <c r="A1088" s="1">
        <v>44098</v>
      </c>
      <c r="B1088">
        <v>129558</v>
      </c>
      <c r="C1088" t="s">
        <v>26</v>
      </c>
      <c r="D1088" t="s">
        <v>149</v>
      </c>
      <c r="E1088" s="2">
        <v>131.43</v>
      </c>
    </row>
    <row r="1089" spans="1:5" x14ac:dyDescent="0.25">
      <c r="A1089" s="1">
        <v>44098</v>
      </c>
      <c r="B1089">
        <v>129558</v>
      </c>
      <c r="C1089" t="s">
        <v>26</v>
      </c>
      <c r="D1089" t="s">
        <v>949</v>
      </c>
      <c r="E1089" s="2">
        <v>122.67</v>
      </c>
    </row>
    <row r="1090" spans="1:5" x14ac:dyDescent="0.25">
      <c r="A1090" s="1">
        <v>44098</v>
      </c>
      <c r="B1090">
        <v>129559</v>
      </c>
      <c r="C1090" t="s">
        <v>96</v>
      </c>
      <c r="D1090" t="s">
        <v>950</v>
      </c>
      <c r="E1090" s="2">
        <v>109.5</v>
      </c>
    </row>
    <row r="1091" spans="1:5" x14ac:dyDescent="0.25">
      <c r="A1091" s="1">
        <v>44098</v>
      </c>
      <c r="B1091">
        <v>129559</v>
      </c>
      <c r="C1091" t="s">
        <v>96</v>
      </c>
      <c r="D1091" t="s">
        <v>951</v>
      </c>
      <c r="E1091" s="2">
        <v>20.36</v>
      </c>
    </row>
    <row r="1092" spans="1:5" x14ac:dyDescent="0.25">
      <c r="A1092" s="1">
        <v>44098</v>
      </c>
      <c r="B1092">
        <v>129560</v>
      </c>
      <c r="C1092" t="s">
        <v>952</v>
      </c>
      <c r="D1092" t="s">
        <v>953</v>
      </c>
      <c r="E1092" s="2">
        <v>2072</v>
      </c>
    </row>
    <row r="1093" spans="1:5" x14ac:dyDescent="0.25">
      <c r="A1093" s="1">
        <v>44098</v>
      </c>
      <c r="B1093">
        <v>129561</v>
      </c>
      <c r="C1093" t="s">
        <v>795</v>
      </c>
      <c r="D1093" t="s">
        <v>954</v>
      </c>
      <c r="E1093" s="2">
        <v>23.25</v>
      </c>
    </row>
    <row r="1094" spans="1:5" x14ac:dyDescent="0.25">
      <c r="A1094" s="1">
        <v>44098</v>
      </c>
      <c r="B1094">
        <v>129562</v>
      </c>
      <c r="C1094" t="s">
        <v>955</v>
      </c>
      <c r="D1094" t="s">
        <v>956</v>
      </c>
      <c r="E1094" s="2">
        <v>100</v>
      </c>
    </row>
    <row r="1095" spans="1:5" x14ac:dyDescent="0.25">
      <c r="A1095" s="1">
        <v>44098</v>
      </c>
      <c r="B1095">
        <v>129563</v>
      </c>
      <c r="C1095" t="s">
        <v>957</v>
      </c>
      <c r="D1095" t="s">
        <v>958</v>
      </c>
      <c r="E1095" s="2">
        <v>354.74</v>
      </c>
    </row>
    <row r="1096" spans="1:5" x14ac:dyDescent="0.25">
      <c r="A1096" s="1">
        <v>44098</v>
      </c>
      <c r="B1096">
        <v>129564</v>
      </c>
      <c r="C1096" t="s">
        <v>283</v>
      </c>
      <c r="D1096" t="s">
        <v>959</v>
      </c>
      <c r="E1096" s="2">
        <v>4059.79</v>
      </c>
    </row>
    <row r="1097" spans="1:5" x14ac:dyDescent="0.25">
      <c r="A1097" s="1">
        <v>44098</v>
      </c>
      <c r="B1097">
        <v>129565</v>
      </c>
      <c r="C1097" t="s">
        <v>70</v>
      </c>
      <c r="D1097" t="s">
        <v>960</v>
      </c>
      <c r="E1097" s="2">
        <v>39.020000000000003</v>
      </c>
    </row>
    <row r="1098" spans="1:5" x14ac:dyDescent="0.25">
      <c r="A1098" s="1">
        <v>44098</v>
      </c>
      <c r="B1098">
        <v>129565</v>
      </c>
      <c r="C1098" t="s">
        <v>70</v>
      </c>
      <c r="D1098" t="s">
        <v>961</v>
      </c>
      <c r="E1098" s="2">
        <v>52.07</v>
      </c>
    </row>
    <row r="1099" spans="1:5" x14ac:dyDescent="0.25">
      <c r="A1099" s="1">
        <v>44098</v>
      </c>
      <c r="B1099">
        <v>129565</v>
      </c>
      <c r="C1099" t="s">
        <v>70</v>
      </c>
      <c r="D1099" t="s">
        <v>799</v>
      </c>
      <c r="E1099" s="2">
        <v>24.27</v>
      </c>
    </row>
    <row r="1100" spans="1:5" x14ac:dyDescent="0.25">
      <c r="A1100" s="1">
        <v>44098</v>
      </c>
      <c r="B1100">
        <v>129566</v>
      </c>
      <c r="C1100" t="s">
        <v>962</v>
      </c>
      <c r="D1100" t="s">
        <v>963</v>
      </c>
      <c r="E1100" s="2">
        <v>220</v>
      </c>
    </row>
    <row r="1101" spans="1:5" x14ac:dyDescent="0.25">
      <c r="A1101" s="1">
        <v>44098</v>
      </c>
      <c r="B1101">
        <v>129567</v>
      </c>
      <c r="C1101" t="s">
        <v>566</v>
      </c>
      <c r="D1101" t="s">
        <v>964</v>
      </c>
      <c r="E1101" s="2">
        <v>681.6</v>
      </c>
    </row>
    <row r="1102" spans="1:5" x14ac:dyDescent="0.25">
      <c r="A1102" s="1">
        <v>44098</v>
      </c>
      <c r="B1102">
        <v>129568</v>
      </c>
      <c r="C1102" t="s">
        <v>213</v>
      </c>
      <c r="D1102" t="s">
        <v>965</v>
      </c>
      <c r="E1102" s="2">
        <v>136.83000000000001</v>
      </c>
    </row>
    <row r="1103" spans="1:5" x14ac:dyDescent="0.25">
      <c r="A1103" s="1">
        <v>44098</v>
      </c>
      <c r="B1103">
        <v>129569</v>
      </c>
      <c r="C1103" t="s">
        <v>414</v>
      </c>
      <c r="D1103" t="s">
        <v>552</v>
      </c>
      <c r="E1103" s="2">
        <v>131.96</v>
      </c>
    </row>
    <row r="1104" spans="1:5" x14ac:dyDescent="0.25">
      <c r="A1104" s="1">
        <v>44098</v>
      </c>
      <c r="B1104">
        <v>129570</v>
      </c>
      <c r="C1104" t="s">
        <v>38</v>
      </c>
      <c r="D1104" t="s">
        <v>966</v>
      </c>
      <c r="E1104" s="2">
        <v>4550.05</v>
      </c>
    </row>
    <row r="1105" spans="1:5" x14ac:dyDescent="0.25">
      <c r="A1105" s="1">
        <v>44098</v>
      </c>
      <c r="B1105">
        <v>129571</v>
      </c>
      <c r="C1105" t="s">
        <v>482</v>
      </c>
      <c r="D1105" t="s">
        <v>967</v>
      </c>
      <c r="E1105" s="2">
        <v>74.260000000000005</v>
      </c>
    </row>
    <row r="1106" spans="1:5" x14ac:dyDescent="0.25">
      <c r="A1106" s="1">
        <v>44098</v>
      </c>
      <c r="B1106">
        <v>129573</v>
      </c>
      <c r="C1106" t="s">
        <v>372</v>
      </c>
      <c r="D1106" t="s">
        <v>968</v>
      </c>
      <c r="E1106" s="2">
        <v>2205.4</v>
      </c>
    </row>
    <row r="1107" spans="1:5" x14ac:dyDescent="0.25">
      <c r="A1107" s="1">
        <v>44098</v>
      </c>
      <c r="B1107">
        <v>129573</v>
      </c>
      <c r="C1107" t="s">
        <v>372</v>
      </c>
      <c r="D1107" t="s">
        <v>969</v>
      </c>
      <c r="E1107" s="2">
        <f>133.6+53.16</f>
        <v>186.76</v>
      </c>
    </row>
    <row r="1108" spans="1:5" x14ac:dyDescent="0.25">
      <c r="A1108" s="1">
        <v>44098</v>
      </c>
      <c r="B1108">
        <v>129574</v>
      </c>
      <c r="C1108" t="s">
        <v>970</v>
      </c>
      <c r="D1108" t="s">
        <v>971</v>
      </c>
      <c r="E1108" s="2">
        <v>5625</v>
      </c>
    </row>
    <row r="1109" spans="1:5" x14ac:dyDescent="0.25">
      <c r="A1109" s="1">
        <v>44098</v>
      </c>
      <c r="B1109">
        <v>129575</v>
      </c>
      <c r="C1109" t="s">
        <v>287</v>
      </c>
      <c r="D1109" t="s">
        <v>972</v>
      </c>
      <c r="E1109" s="2">
        <v>257.33999999999997</v>
      </c>
    </row>
    <row r="1110" spans="1:5" x14ac:dyDescent="0.25">
      <c r="A1110" s="1">
        <v>44098</v>
      </c>
      <c r="B1110">
        <v>129576</v>
      </c>
      <c r="C1110" t="s">
        <v>973</v>
      </c>
      <c r="D1110" t="s">
        <v>974</v>
      </c>
      <c r="E1110" s="2">
        <f>182.5+182.5</f>
        <v>365</v>
      </c>
    </row>
    <row r="1111" spans="1:5" x14ac:dyDescent="0.25">
      <c r="A1111" s="1">
        <v>44098</v>
      </c>
      <c r="B1111">
        <v>129577</v>
      </c>
      <c r="C1111" t="s">
        <v>423</v>
      </c>
      <c r="D1111" t="s">
        <v>975</v>
      </c>
      <c r="E1111" s="2">
        <v>1350.53</v>
      </c>
    </row>
    <row r="1112" spans="1:5" x14ac:dyDescent="0.25">
      <c r="A1112" s="1">
        <v>44098</v>
      </c>
      <c r="B1112">
        <v>129578</v>
      </c>
      <c r="C1112" t="s">
        <v>976</v>
      </c>
      <c r="D1112" t="s">
        <v>977</v>
      </c>
      <c r="E1112" s="2">
        <v>300</v>
      </c>
    </row>
    <row r="1113" spans="1:5" x14ac:dyDescent="0.25">
      <c r="A1113" s="1">
        <v>44098</v>
      </c>
      <c r="B1113">
        <v>129579</v>
      </c>
      <c r="C1113" t="s">
        <v>978</v>
      </c>
      <c r="D1113" t="s">
        <v>979</v>
      </c>
      <c r="E1113" s="2">
        <v>1046.4000000000001</v>
      </c>
    </row>
    <row r="1114" spans="1:5" x14ac:dyDescent="0.25">
      <c r="A1114" s="1">
        <v>44098</v>
      </c>
      <c r="B1114">
        <v>129580</v>
      </c>
      <c r="C1114" t="s">
        <v>40</v>
      </c>
      <c r="D1114" t="s">
        <v>980</v>
      </c>
      <c r="E1114" s="2">
        <v>124</v>
      </c>
    </row>
    <row r="1115" spans="1:5" x14ac:dyDescent="0.25">
      <c r="A1115" s="1">
        <v>44098</v>
      </c>
      <c r="B1115">
        <v>129581</v>
      </c>
      <c r="C1115" t="s">
        <v>42</v>
      </c>
      <c r="D1115" t="s">
        <v>981</v>
      </c>
      <c r="E1115" s="2">
        <v>19.48</v>
      </c>
    </row>
    <row r="1116" spans="1:5" x14ac:dyDescent="0.25">
      <c r="A1116" s="1">
        <v>44098</v>
      </c>
      <c r="B1116">
        <v>129582</v>
      </c>
      <c r="C1116" t="s">
        <v>43</v>
      </c>
      <c r="D1116" t="s">
        <v>982</v>
      </c>
      <c r="E1116" s="2">
        <v>13398.66</v>
      </c>
    </row>
    <row r="1117" spans="1:5" x14ac:dyDescent="0.25">
      <c r="A1117" s="1">
        <v>44098</v>
      </c>
      <c r="B1117">
        <v>129582</v>
      </c>
      <c r="C1117" t="s">
        <v>43</v>
      </c>
      <c r="D1117" t="s">
        <v>983</v>
      </c>
      <c r="E1117" s="2">
        <v>1036.56</v>
      </c>
    </row>
    <row r="1118" spans="1:5" x14ac:dyDescent="0.25">
      <c r="A1118" s="1">
        <v>44098</v>
      </c>
      <c r="B1118">
        <v>129582</v>
      </c>
      <c r="C1118" t="s">
        <v>43</v>
      </c>
      <c r="D1118" t="s">
        <v>984</v>
      </c>
      <c r="E1118" s="2">
        <v>2641.43</v>
      </c>
    </row>
    <row r="1119" spans="1:5" x14ac:dyDescent="0.25">
      <c r="A1119" s="1">
        <v>44098</v>
      </c>
      <c r="B1119">
        <v>129583</v>
      </c>
      <c r="C1119" t="s">
        <v>77</v>
      </c>
      <c r="D1119" t="s">
        <v>985</v>
      </c>
      <c r="E1119" s="2">
        <v>268</v>
      </c>
    </row>
    <row r="1120" spans="1:5" x14ac:dyDescent="0.25">
      <c r="A1120" s="1">
        <v>44098</v>
      </c>
      <c r="B1120">
        <v>129583</v>
      </c>
      <c r="C1120" t="s">
        <v>77</v>
      </c>
      <c r="D1120" t="s">
        <v>986</v>
      </c>
      <c r="E1120" s="2">
        <v>5801</v>
      </c>
    </row>
    <row r="1121" spans="1:5" x14ac:dyDescent="0.25">
      <c r="A1121" s="1">
        <v>44098</v>
      </c>
      <c r="B1121">
        <v>129584</v>
      </c>
      <c r="C1121" t="s">
        <v>987</v>
      </c>
      <c r="D1121" t="s">
        <v>988</v>
      </c>
      <c r="E1121" s="2">
        <v>1854</v>
      </c>
    </row>
    <row r="1122" spans="1:5" x14ac:dyDescent="0.25">
      <c r="A1122" s="1">
        <v>44098</v>
      </c>
      <c r="B1122">
        <v>129585</v>
      </c>
      <c r="C1122" t="s">
        <v>22</v>
      </c>
      <c r="D1122" t="s">
        <v>989</v>
      </c>
      <c r="E1122" s="2">
        <v>135</v>
      </c>
    </row>
    <row r="1123" spans="1:5" x14ac:dyDescent="0.25">
      <c r="A1123" s="1">
        <v>44098</v>
      </c>
      <c r="B1123">
        <v>129586</v>
      </c>
      <c r="C1123" t="s">
        <v>990</v>
      </c>
      <c r="D1123" t="s">
        <v>991</v>
      </c>
      <c r="E1123" s="2">
        <v>375</v>
      </c>
    </row>
    <row r="1124" spans="1:5" x14ac:dyDescent="0.25">
      <c r="A1124" s="1">
        <v>44098</v>
      </c>
      <c r="B1124">
        <v>129587</v>
      </c>
      <c r="C1124" t="s">
        <v>358</v>
      </c>
      <c r="D1124" t="s">
        <v>992</v>
      </c>
      <c r="E1124" s="2">
        <v>344</v>
      </c>
    </row>
    <row r="1125" spans="1:5" x14ac:dyDescent="0.25">
      <c r="A1125" s="1">
        <v>44098</v>
      </c>
      <c r="B1125">
        <v>129588</v>
      </c>
      <c r="C1125" t="s">
        <v>993</v>
      </c>
      <c r="D1125" t="s">
        <v>994</v>
      </c>
      <c r="E1125" s="2">
        <v>3850</v>
      </c>
    </row>
    <row r="1126" spans="1:5" x14ac:dyDescent="0.25">
      <c r="A1126" s="1">
        <v>44098</v>
      </c>
      <c r="B1126">
        <v>129595</v>
      </c>
      <c r="C1126" t="s">
        <v>361</v>
      </c>
      <c r="D1126" t="s">
        <v>995</v>
      </c>
      <c r="E1126" s="2">
        <v>251</v>
      </c>
    </row>
    <row r="1127" spans="1:5" x14ac:dyDescent="0.25">
      <c r="A1127" s="1">
        <v>44098</v>
      </c>
      <c r="B1127">
        <v>129596</v>
      </c>
      <c r="C1127" t="s">
        <v>996</v>
      </c>
      <c r="D1127" t="s">
        <v>997</v>
      </c>
      <c r="E1127" s="2">
        <v>165</v>
      </c>
    </row>
    <row r="1128" spans="1:5" x14ac:dyDescent="0.25">
      <c r="A1128" s="1">
        <v>44098</v>
      </c>
      <c r="B1128">
        <v>129597</v>
      </c>
      <c r="C1128" t="s">
        <v>104</v>
      </c>
      <c r="D1128" t="s">
        <v>998</v>
      </c>
      <c r="E1128" s="2">
        <v>628.22</v>
      </c>
    </row>
    <row r="1129" spans="1:5" x14ac:dyDescent="0.25">
      <c r="A1129" s="1">
        <v>44098</v>
      </c>
      <c r="B1129">
        <v>129598</v>
      </c>
      <c r="C1129" t="s">
        <v>999</v>
      </c>
      <c r="D1129" t="s">
        <v>639</v>
      </c>
      <c r="E1129" s="2">
        <v>399.56</v>
      </c>
    </row>
    <row r="1130" spans="1:5" x14ac:dyDescent="0.25">
      <c r="A1130" s="1">
        <v>44098</v>
      </c>
      <c r="B1130">
        <v>129599</v>
      </c>
      <c r="C1130" t="s">
        <v>1000</v>
      </c>
      <c r="D1130" t="s">
        <v>1001</v>
      </c>
      <c r="E1130" s="2">
        <v>525.55999999999995</v>
      </c>
    </row>
    <row r="1131" spans="1:5" x14ac:dyDescent="0.25">
      <c r="A1131" s="1">
        <v>44098</v>
      </c>
      <c r="B1131">
        <v>129600</v>
      </c>
      <c r="C1131" t="s">
        <v>362</v>
      </c>
      <c r="D1131" t="s">
        <v>1002</v>
      </c>
      <c r="E1131" s="2">
        <v>6480</v>
      </c>
    </row>
    <row r="1132" spans="1:5" x14ac:dyDescent="0.25">
      <c r="A1132" s="1">
        <v>44098</v>
      </c>
      <c r="B1132">
        <v>129600</v>
      </c>
      <c r="C1132" t="s">
        <v>362</v>
      </c>
      <c r="D1132" t="s">
        <v>1003</v>
      </c>
      <c r="E1132" s="2">
        <v>1250</v>
      </c>
    </row>
    <row r="1133" spans="1:5" x14ac:dyDescent="0.25">
      <c r="A1133" s="1">
        <v>44098</v>
      </c>
      <c r="B1133">
        <v>129600</v>
      </c>
      <c r="C1133" t="s">
        <v>362</v>
      </c>
      <c r="D1133" t="s">
        <v>1004</v>
      </c>
      <c r="E1133" s="2">
        <v>5200</v>
      </c>
    </row>
    <row r="1134" spans="1:5" x14ac:dyDescent="0.25">
      <c r="A1134" s="1">
        <v>44098</v>
      </c>
      <c r="B1134">
        <v>129601</v>
      </c>
      <c r="C1134" t="s">
        <v>80</v>
      </c>
      <c r="D1134" t="s">
        <v>1005</v>
      </c>
      <c r="E1134" s="2">
        <v>89.3</v>
      </c>
    </row>
    <row r="1135" spans="1:5" x14ac:dyDescent="0.25">
      <c r="A1135" s="1">
        <v>44098</v>
      </c>
      <c r="B1135">
        <v>129602</v>
      </c>
      <c r="C1135" t="s">
        <v>1006</v>
      </c>
      <c r="D1135" t="s">
        <v>180</v>
      </c>
      <c r="E1135" s="2">
        <v>18.78</v>
      </c>
    </row>
    <row r="1136" spans="1:5" x14ac:dyDescent="0.25">
      <c r="A1136" s="1">
        <v>44098</v>
      </c>
      <c r="B1136">
        <v>129603</v>
      </c>
      <c r="C1136" t="s">
        <v>50</v>
      </c>
      <c r="D1136" t="s">
        <v>1007</v>
      </c>
      <c r="E1136" s="2">
        <v>3979.09</v>
      </c>
    </row>
    <row r="1137" spans="1:5" x14ac:dyDescent="0.25">
      <c r="A1137" s="1">
        <v>44098</v>
      </c>
      <c r="B1137">
        <v>129606</v>
      </c>
      <c r="C1137" t="s">
        <v>50</v>
      </c>
      <c r="D1137" t="s">
        <v>1008</v>
      </c>
      <c r="E1137" s="2">
        <v>474.79</v>
      </c>
    </row>
    <row r="1138" spans="1:5" x14ac:dyDescent="0.25">
      <c r="A1138" s="1">
        <v>44098</v>
      </c>
      <c r="B1138">
        <v>129607</v>
      </c>
      <c r="C1138" t="s">
        <v>1009</v>
      </c>
      <c r="D1138" t="s">
        <v>1010</v>
      </c>
      <c r="E1138" s="2">
        <v>300</v>
      </c>
    </row>
    <row r="1139" spans="1:5" x14ac:dyDescent="0.25">
      <c r="A1139" s="1">
        <v>44098</v>
      </c>
      <c r="B1139">
        <v>129608</v>
      </c>
      <c r="C1139" t="s">
        <v>1011</v>
      </c>
      <c r="D1139" t="s">
        <v>1012</v>
      </c>
      <c r="E1139" s="2">
        <v>50</v>
      </c>
    </row>
    <row r="1140" spans="1:5" x14ac:dyDescent="0.25">
      <c r="A1140" s="1">
        <v>44098</v>
      </c>
      <c r="B1140">
        <v>129609</v>
      </c>
      <c r="C1140" t="s">
        <v>1013</v>
      </c>
      <c r="D1140" t="s">
        <v>1014</v>
      </c>
      <c r="E1140" s="2">
        <v>160.76</v>
      </c>
    </row>
    <row r="1141" spans="1:5" x14ac:dyDescent="0.25">
      <c r="A1141" s="1">
        <v>44098</v>
      </c>
      <c r="B1141">
        <v>129612</v>
      </c>
      <c r="C1141" t="s">
        <v>372</v>
      </c>
      <c r="D1141" t="s">
        <v>1015</v>
      </c>
      <c r="E1141" s="2">
        <v>34.94</v>
      </c>
    </row>
    <row r="1142" spans="1:5" x14ac:dyDescent="0.25">
      <c r="A1142" s="1">
        <v>44098</v>
      </c>
      <c r="B1142">
        <v>129612</v>
      </c>
      <c r="C1142" t="s">
        <v>372</v>
      </c>
      <c r="D1142" t="s">
        <v>1016</v>
      </c>
      <c r="E1142" s="2">
        <v>139.1</v>
      </c>
    </row>
    <row r="1143" spans="1:5" x14ac:dyDescent="0.25">
      <c r="A1143" s="1">
        <v>44098</v>
      </c>
      <c r="B1143">
        <v>129612</v>
      </c>
      <c r="C1143" t="s">
        <v>372</v>
      </c>
      <c r="D1143" t="s">
        <v>1017</v>
      </c>
      <c r="E1143" s="2">
        <v>242.61</v>
      </c>
    </row>
    <row r="1144" spans="1:5" x14ac:dyDescent="0.25">
      <c r="A1144" s="1">
        <v>44098</v>
      </c>
      <c r="B1144">
        <v>129612</v>
      </c>
      <c r="C1144" t="s">
        <v>372</v>
      </c>
      <c r="D1144" t="s">
        <v>1015</v>
      </c>
      <c r="E1144" s="2">
        <v>71.38</v>
      </c>
    </row>
    <row r="1145" spans="1:5" x14ac:dyDescent="0.25">
      <c r="A1145" s="1">
        <v>44098</v>
      </c>
      <c r="B1145">
        <v>129612</v>
      </c>
      <c r="C1145" t="s">
        <v>372</v>
      </c>
      <c r="D1145" t="s">
        <v>1018</v>
      </c>
      <c r="E1145" s="2">
        <v>430</v>
      </c>
    </row>
    <row r="1146" spans="1:5" x14ac:dyDescent="0.25">
      <c r="A1146" s="1">
        <v>44098</v>
      </c>
      <c r="B1146">
        <v>129612</v>
      </c>
      <c r="C1146" t="s">
        <v>372</v>
      </c>
      <c r="D1146" t="s">
        <v>1019</v>
      </c>
      <c r="E1146" s="2">
        <v>127.14</v>
      </c>
    </row>
    <row r="1147" spans="1:5" x14ac:dyDescent="0.25">
      <c r="A1147" s="1">
        <v>44098</v>
      </c>
      <c r="B1147">
        <v>129612</v>
      </c>
      <c r="C1147" t="s">
        <v>372</v>
      </c>
      <c r="D1147" t="s">
        <v>1020</v>
      </c>
      <c r="E1147" s="2">
        <v>55.84</v>
      </c>
    </row>
    <row r="1148" spans="1:5" x14ac:dyDescent="0.25">
      <c r="A1148" s="1">
        <v>44098</v>
      </c>
      <c r="B1148">
        <v>129612</v>
      </c>
      <c r="C1148" t="s">
        <v>372</v>
      </c>
      <c r="D1148" t="s">
        <v>1021</v>
      </c>
      <c r="E1148" s="2">
        <v>84.01</v>
      </c>
    </row>
    <row r="1149" spans="1:5" x14ac:dyDescent="0.25">
      <c r="A1149" s="1">
        <v>44098</v>
      </c>
      <c r="B1149">
        <v>129612</v>
      </c>
      <c r="C1149" t="s">
        <v>372</v>
      </c>
      <c r="D1149" t="s">
        <v>1022</v>
      </c>
      <c r="E1149" s="2">
        <v>124.32</v>
      </c>
    </row>
    <row r="1150" spans="1:5" x14ac:dyDescent="0.25">
      <c r="A1150" s="1">
        <v>44104</v>
      </c>
      <c r="B1150">
        <v>129613</v>
      </c>
      <c r="C1150" t="s">
        <v>1023</v>
      </c>
      <c r="D1150" t="s">
        <v>1024</v>
      </c>
      <c r="E1150" s="2">
        <v>210</v>
      </c>
    </row>
    <row r="1151" spans="1:5" x14ac:dyDescent="0.25">
      <c r="A1151" s="1">
        <v>44104</v>
      </c>
      <c r="B1151">
        <v>129614</v>
      </c>
      <c r="C1151" t="s">
        <v>92</v>
      </c>
      <c r="D1151" t="s">
        <v>1025</v>
      </c>
      <c r="E1151" s="2">
        <v>920</v>
      </c>
    </row>
    <row r="1152" spans="1:5" x14ac:dyDescent="0.25">
      <c r="A1152" s="1">
        <v>44104</v>
      </c>
      <c r="B1152">
        <v>129615</v>
      </c>
      <c r="C1152" t="s">
        <v>1026</v>
      </c>
      <c r="D1152" t="s">
        <v>1027</v>
      </c>
      <c r="E1152" s="2">
        <v>150</v>
      </c>
    </row>
    <row r="1153" spans="1:5" x14ac:dyDescent="0.25">
      <c r="A1153" s="1">
        <v>44104</v>
      </c>
      <c r="B1153">
        <v>129616</v>
      </c>
      <c r="C1153" t="s">
        <v>201</v>
      </c>
      <c r="D1153" t="s">
        <v>1028</v>
      </c>
      <c r="E1153" s="2">
        <v>209.7</v>
      </c>
    </row>
    <row r="1154" spans="1:5" x14ac:dyDescent="0.25">
      <c r="A1154" s="1">
        <v>44104</v>
      </c>
      <c r="B1154">
        <v>129617</v>
      </c>
      <c r="C1154" t="s">
        <v>870</v>
      </c>
      <c r="D1154" t="s">
        <v>1029</v>
      </c>
      <c r="E1154" s="2">
        <v>316.02999999999997</v>
      </c>
    </row>
    <row r="1155" spans="1:5" x14ac:dyDescent="0.25">
      <c r="A1155" s="1">
        <v>44104</v>
      </c>
      <c r="B1155">
        <v>129617</v>
      </c>
      <c r="C1155" t="s">
        <v>870</v>
      </c>
      <c r="D1155" t="s">
        <v>1030</v>
      </c>
      <c r="E1155" s="2">
        <v>381.82</v>
      </c>
    </row>
    <row r="1156" spans="1:5" x14ac:dyDescent="0.25">
      <c r="A1156" s="1">
        <v>44104</v>
      </c>
      <c r="B1156">
        <v>129617</v>
      </c>
      <c r="C1156" t="s">
        <v>870</v>
      </c>
      <c r="D1156" t="s">
        <v>1031</v>
      </c>
      <c r="E1156" s="2">
        <v>264.86</v>
      </c>
    </row>
    <row r="1157" spans="1:5" x14ac:dyDescent="0.25">
      <c r="A1157" s="1">
        <v>44104</v>
      </c>
      <c r="B1157">
        <v>129617</v>
      </c>
      <c r="C1157" t="s">
        <v>870</v>
      </c>
      <c r="D1157" t="s">
        <v>1032</v>
      </c>
      <c r="E1157" s="2">
        <v>301.41000000000003</v>
      </c>
    </row>
    <row r="1158" spans="1:5" x14ac:dyDescent="0.25">
      <c r="A1158" s="1">
        <v>44104</v>
      </c>
      <c r="B1158">
        <v>129618</v>
      </c>
      <c r="C1158" t="s">
        <v>877</v>
      </c>
      <c r="D1158" t="s">
        <v>1033</v>
      </c>
      <c r="E1158" s="2">
        <v>220</v>
      </c>
    </row>
    <row r="1159" spans="1:5" x14ac:dyDescent="0.25">
      <c r="A1159" s="1">
        <v>44104</v>
      </c>
      <c r="B1159">
        <v>129619</v>
      </c>
      <c r="C1159" t="s">
        <v>82</v>
      </c>
      <c r="D1159" t="s">
        <v>1034</v>
      </c>
      <c r="E1159" s="2">
        <v>474.25</v>
      </c>
    </row>
    <row r="1160" spans="1:5" x14ac:dyDescent="0.25">
      <c r="A1160" s="1">
        <v>44104</v>
      </c>
      <c r="B1160">
        <v>129620</v>
      </c>
      <c r="C1160" t="s">
        <v>53</v>
      </c>
      <c r="D1160" t="s">
        <v>1035</v>
      </c>
      <c r="E1160" s="2">
        <v>500</v>
      </c>
    </row>
    <row r="1161" spans="1:5" x14ac:dyDescent="0.25">
      <c r="A1161" s="1">
        <v>44104</v>
      </c>
      <c r="B1161">
        <v>129621</v>
      </c>
      <c r="C1161" t="s">
        <v>436</v>
      </c>
      <c r="D1161" t="s">
        <v>1036</v>
      </c>
      <c r="E1161" s="2">
        <v>1120</v>
      </c>
    </row>
    <row r="1162" spans="1:5" x14ac:dyDescent="0.25">
      <c r="A1162" s="1">
        <v>44104</v>
      </c>
      <c r="B1162">
        <v>129623</v>
      </c>
      <c r="C1162" t="s">
        <v>81</v>
      </c>
      <c r="D1162" t="s">
        <v>149</v>
      </c>
      <c r="E1162" s="2">
        <v>79.94</v>
      </c>
    </row>
    <row r="1163" spans="1:5" x14ac:dyDescent="0.25">
      <c r="A1163" s="1">
        <v>44104</v>
      </c>
      <c r="B1163">
        <v>129623</v>
      </c>
      <c r="C1163" t="s">
        <v>81</v>
      </c>
      <c r="D1163" t="s">
        <v>149</v>
      </c>
      <c r="E1163" s="2">
        <v>198.3</v>
      </c>
    </row>
    <row r="1164" spans="1:5" x14ac:dyDescent="0.25">
      <c r="A1164" s="1">
        <v>44104</v>
      </c>
      <c r="B1164">
        <v>129623</v>
      </c>
      <c r="C1164" t="s">
        <v>81</v>
      </c>
      <c r="D1164" t="s">
        <v>1037</v>
      </c>
      <c r="E1164" s="2">
        <v>434.19</v>
      </c>
    </row>
    <row r="1165" spans="1:5" x14ac:dyDescent="0.25">
      <c r="A1165" s="1">
        <v>44104</v>
      </c>
      <c r="B1165">
        <v>129623</v>
      </c>
      <c r="C1165" t="s">
        <v>81</v>
      </c>
      <c r="D1165" t="s">
        <v>1038</v>
      </c>
      <c r="E1165" s="2">
        <v>198.56</v>
      </c>
    </row>
    <row r="1166" spans="1:5" x14ac:dyDescent="0.25">
      <c r="A1166" s="1">
        <v>44104</v>
      </c>
      <c r="B1166">
        <v>129623</v>
      </c>
      <c r="C1166" t="s">
        <v>81</v>
      </c>
      <c r="D1166" t="s">
        <v>1039</v>
      </c>
      <c r="E1166" s="2">
        <v>62.16</v>
      </c>
    </row>
    <row r="1167" spans="1:5" x14ac:dyDescent="0.25">
      <c r="A1167" s="1">
        <v>44104</v>
      </c>
      <c r="B1167">
        <v>129623</v>
      </c>
      <c r="C1167" t="s">
        <v>81</v>
      </c>
      <c r="D1167" t="s">
        <v>1040</v>
      </c>
      <c r="E1167" s="2">
        <f>80+116.94</f>
        <v>196.94</v>
      </c>
    </row>
    <row r="1168" spans="1:5" x14ac:dyDescent="0.25">
      <c r="A1168" s="1">
        <v>44104</v>
      </c>
      <c r="B1168">
        <v>129623</v>
      </c>
      <c r="C1168" t="s">
        <v>81</v>
      </c>
      <c r="D1168" t="s">
        <v>1041</v>
      </c>
      <c r="E1168" s="2">
        <v>148.4</v>
      </c>
    </row>
    <row r="1169" spans="1:5" x14ac:dyDescent="0.25">
      <c r="A1169" s="1">
        <v>44104</v>
      </c>
      <c r="B1169">
        <v>129623</v>
      </c>
      <c r="C1169" t="s">
        <v>81</v>
      </c>
      <c r="D1169" t="s">
        <v>1042</v>
      </c>
      <c r="E1169" s="2">
        <v>18.12</v>
      </c>
    </row>
    <row r="1170" spans="1:5" x14ac:dyDescent="0.25">
      <c r="A1170" s="1">
        <v>44078</v>
      </c>
      <c r="B1170">
        <v>202000006</v>
      </c>
      <c r="C1170" t="s">
        <v>1043</v>
      </c>
      <c r="D1170" t="s">
        <v>1044</v>
      </c>
      <c r="E1170" s="2">
        <v>174.92</v>
      </c>
    </row>
    <row r="1171" spans="1:5" x14ac:dyDescent="0.25">
      <c r="A1171" s="1">
        <v>44078</v>
      </c>
      <c r="B1171">
        <v>202000006</v>
      </c>
      <c r="C1171" t="s">
        <v>1043</v>
      </c>
      <c r="D1171" t="s">
        <v>1045</v>
      </c>
      <c r="E1171" s="2">
        <v>234.05</v>
      </c>
    </row>
    <row r="1172" spans="1:5" x14ac:dyDescent="0.25">
      <c r="A1172" s="1">
        <v>44078</v>
      </c>
      <c r="B1172">
        <v>202000006</v>
      </c>
      <c r="C1172" t="s">
        <v>1043</v>
      </c>
      <c r="D1172" t="s">
        <v>1046</v>
      </c>
      <c r="E1172" s="2">
        <v>63.18</v>
      </c>
    </row>
    <row r="1173" spans="1:5" x14ac:dyDescent="0.25">
      <c r="A1173" s="1">
        <v>44078</v>
      </c>
      <c r="B1173">
        <v>202000006</v>
      </c>
      <c r="C1173" t="s">
        <v>1043</v>
      </c>
      <c r="D1173" t="s">
        <v>1047</v>
      </c>
      <c r="E1173" s="2">
        <v>77.150000000000006</v>
      </c>
    </row>
    <row r="1174" spans="1:5" x14ac:dyDescent="0.25">
      <c r="A1174" s="1">
        <v>44078</v>
      </c>
      <c r="B1174">
        <v>202000006</v>
      </c>
      <c r="C1174" t="s">
        <v>1043</v>
      </c>
      <c r="D1174" t="s">
        <v>1048</v>
      </c>
      <c r="E1174" s="2">
        <v>48.31</v>
      </c>
    </row>
    <row r="1175" spans="1:5" x14ac:dyDescent="0.25">
      <c r="A1175" s="1">
        <v>44078</v>
      </c>
      <c r="B1175">
        <v>202000006</v>
      </c>
      <c r="C1175" t="s">
        <v>1043</v>
      </c>
      <c r="D1175" t="s">
        <v>1049</v>
      </c>
      <c r="E1175" s="2">
        <v>138.34</v>
      </c>
    </row>
    <row r="1176" spans="1:5" x14ac:dyDescent="0.25">
      <c r="A1176" s="1">
        <v>44077</v>
      </c>
      <c r="B1176">
        <v>202000007</v>
      </c>
      <c r="C1176" t="s">
        <v>1050</v>
      </c>
      <c r="D1176" t="s">
        <v>1051</v>
      </c>
      <c r="E1176" s="2">
        <v>199.99</v>
      </c>
    </row>
    <row r="1177" spans="1:5" x14ac:dyDescent="0.25">
      <c r="A1177" s="1">
        <v>44077</v>
      </c>
      <c r="B1177">
        <v>202000008</v>
      </c>
      <c r="C1177" t="s">
        <v>109</v>
      </c>
      <c r="D1177" t="s">
        <v>1052</v>
      </c>
      <c r="E1177" s="2">
        <f>27+1.55</f>
        <v>28.55</v>
      </c>
    </row>
    <row r="1178" spans="1:5" x14ac:dyDescent="0.25">
      <c r="A1178" s="1">
        <v>44077</v>
      </c>
      <c r="B1178">
        <v>202000009</v>
      </c>
      <c r="C1178" t="s">
        <v>1053</v>
      </c>
      <c r="D1178" t="s">
        <v>1054</v>
      </c>
      <c r="E1178" s="2">
        <v>85.52</v>
      </c>
    </row>
    <row r="1179" spans="1:5" x14ac:dyDescent="0.25">
      <c r="A1179" s="1">
        <v>44078</v>
      </c>
      <c r="B1179">
        <v>202000013</v>
      </c>
      <c r="C1179" t="s">
        <v>1055</v>
      </c>
      <c r="D1179" t="s">
        <v>1056</v>
      </c>
      <c r="E1179" s="2">
        <v>49.25</v>
      </c>
    </row>
    <row r="1180" spans="1:5" x14ac:dyDescent="0.25">
      <c r="A1180" s="1">
        <v>44078</v>
      </c>
      <c r="B1180">
        <v>202000014</v>
      </c>
      <c r="C1180" t="s">
        <v>1057</v>
      </c>
      <c r="D1180" t="s">
        <v>1058</v>
      </c>
      <c r="E1180" s="2">
        <v>349.61</v>
      </c>
    </row>
    <row r="1181" spans="1:5" x14ac:dyDescent="0.25">
      <c r="A1181" s="1">
        <v>44078</v>
      </c>
      <c r="B1181">
        <v>202000015</v>
      </c>
      <c r="C1181" t="s">
        <v>1059</v>
      </c>
      <c r="D1181" t="s">
        <v>1060</v>
      </c>
      <c r="E1181" s="2">
        <v>48</v>
      </c>
    </row>
    <row r="1182" spans="1:5" x14ac:dyDescent="0.25">
      <c r="A1182" s="1">
        <v>44078</v>
      </c>
      <c r="B1182">
        <v>202000016</v>
      </c>
      <c r="C1182" t="s">
        <v>81</v>
      </c>
      <c r="D1182" t="s">
        <v>1061</v>
      </c>
      <c r="E1182" s="2">
        <v>140.75</v>
      </c>
    </row>
    <row r="1183" spans="1:5" x14ac:dyDescent="0.25">
      <c r="A1183" s="1">
        <v>44078</v>
      </c>
      <c r="B1183">
        <v>202000016</v>
      </c>
      <c r="C1183" t="s">
        <v>81</v>
      </c>
      <c r="D1183" t="s">
        <v>1062</v>
      </c>
      <c r="E1183" s="2">
        <v>59.5</v>
      </c>
    </row>
    <row r="1184" spans="1:5" x14ac:dyDescent="0.25">
      <c r="A1184" s="1">
        <v>44078</v>
      </c>
      <c r="B1184">
        <v>202000017</v>
      </c>
      <c r="C1184" t="s">
        <v>1063</v>
      </c>
      <c r="D1184" t="s">
        <v>1064</v>
      </c>
      <c r="E1184" s="2">
        <v>33</v>
      </c>
    </row>
    <row r="1185" spans="1:5" x14ac:dyDescent="0.25">
      <c r="A1185" s="1">
        <v>44078</v>
      </c>
      <c r="B1185">
        <v>202000018</v>
      </c>
      <c r="C1185" t="s">
        <v>1065</v>
      </c>
      <c r="D1185" t="s">
        <v>1066</v>
      </c>
      <c r="E1185" s="2">
        <v>42.45</v>
      </c>
    </row>
    <row r="1186" spans="1:5" x14ac:dyDescent="0.25">
      <c r="A1186" s="1">
        <v>44085</v>
      </c>
      <c r="B1186">
        <v>202000020</v>
      </c>
      <c r="C1186" t="s">
        <v>1067</v>
      </c>
      <c r="D1186" t="s">
        <v>1068</v>
      </c>
      <c r="E1186" s="2">
        <v>259.2</v>
      </c>
    </row>
    <row r="1187" spans="1:5" x14ac:dyDescent="0.25">
      <c r="A1187" s="1">
        <v>44097</v>
      </c>
      <c r="B1187">
        <v>202000025</v>
      </c>
      <c r="C1187" t="s">
        <v>108</v>
      </c>
      <c r="D1187" t="s">
        <v>1069</v>
      </c>
      <c r="E1187" s="2">
        <v>377</v>
      </c>
    </row>
    <row r="1188" spans="1:5" x14ac:dyDescent="0.25">
      <c r="A1188" s="1">
        <v>44077</v>
      </c>
      <c r="B1188">
        <v>202100041</v>
      </c>
      <c r="C1188" t="s">
        <v>453</v>
      </c>
      <c r="D1188" t="s">
        <v>1070</v>
      </c>
      <c r="E1188" s="2">
        <v>72.27</v>
      </c>
    </row>
    <row r="1189" spans="1:5" x14ac:dyDescent="0.25">
      <c r="A1189" s="1">
        <v>44077</v>
      </c>
      <c r="B1189">
        <v>202100041</v>
      </c>
      <c r="C1189" t="s">
        <v>453</v>
      </c>
      <c r="D1189" t="s">
        <v>1071</v>
      </c>
      <c r="E1189" s="2">
        <v>92.8</v>
      </c>
    </row>
    <row r="1190" spans="1:5" x14ac:dyDescent="0.25">
      <c r="A1190" s="1">
        <v>44077</v>
      </c>
      <c r="B1190">
        <v>202100042</v>
      </c>
      <c r="C1190" t="s">
        <v>110</v>
      </c>
      <c r="D1190" t="s">
        <v>1072</v>
      </c>
      <c r="E1190" s="2">
        <v>179.1</v>
      </c>
    </row>
    <row r="1191" spans="1:5" x14ac:dyDescent="0.25">
      <c r="A1191" s="1">
        <v>44077</v>
      </c>
      <c r="B1191">
        <v>202100043</v>
      </c>
      <c r="C1191" t="s">
        <v>112</v>
      </c>
      <c r="D1191" t="s">
        <v>451</v>
      </c>
      <c r="E1191" s="2">
        <v>5258.42</v>
      </c>
    </row>
    <row r="1192" spans="1:5" x14ac:dyDescent="0.25">
      <c r="A1192" s="1">
        <v>44083</v>
      </c>
      <c r="B1192">
        <v>202100044</v>
      </c>
      <c r="C1192" t="s">
        <v>110</v>
      </c>
      <c r="D1192" t="s">
        <v>1073</v>
      </c>
      <c r="E1192" s="2">
        <v>79.92</v>
      </c>
    </row>
    <row r="1193" spans="1:5" x14ac:dyDescent="0.25">
      <c r="A1193" s="1">
        <v>44083</v>
      </c>
      <c r="B1193">
        <v>202100044</v>
      </c>
      <c r="C1193" t="s">
        <v>110</v>
      </c>
      <c r="D1193" t="s">
        <v>1074</v>
      </c>
      <c r="E1193" s="2">
        <v>48.75</v>
      </c>
    </row>
    <row r="1194" spans="1:5" x14ac:dyDescent="0.25">
      <c r="A1194" s="1">
        <v>44084</v>
      </c>
      <c r="B1194">
        <v>202100045</v>
      </c>
      <c r="C1194" t="s">
        <v>111</v>
      </c>
      <c r="D1194" t="s">
        <v>1075</v>
      </c>
      <c r="E1194" s="2">
        <v>137333.13</v>
      </c>
    </row>
    <row r="1195" spans="1:5" x14ac:dyDescent="0.25">
      <c r="A1195" s="1">
        <v>44084</v>
      </c>
      <c r="B1195">
        <v>202100046</v>
      </c>
      <c r="C1195" t="s">
        <v>1076</v>
      </c>
      <c r="D1195" t="s">
        <v>738</v>
      </c>
      <c r="E1195" s="2">
        <v>40.58</v>
      </c>
    </row>
    <row r="1196" spans="1:5" x14ac:dyDescent="0.25">
      <c r="A1196" s="1">
        <v>44084</v>
      </c>
      <c r="B1196">
        <v>202100047</v>
      </c>
      <c r="C1196" t="s">
        <v>1077</v>
      </c>
      <c r="D1196" t="s">
        <v>1078</v>
      </c>
      <c r="E1196" s="2">
        <v>39.049999999999997</v>
      </c>
    </row>
    <row r="1197" spans="1:5" x14ac:dyDescent="0.25">
      <c r="A1197" s="1">
        <v>44084</v>
      </c>
      <c r="B1197">
        <v>202100048</v>
      </c>
      <c r="C1197" t="s">
        <v>448</v>
      </c>
      <c r="D1197" t="s">
        <v>1079</v>
      </c>
      <c r="E1197" s="2">
        <v>682</v>
      </c>
    </row>
    <row r="1198" spans="1:5" x14ac:dyDescent="0.25">
      <c r="A1198" s="1">
        <v>44084</v>
      </c>
      <c r="B1198">
        <v>202100048</v>
      </c>
      <c r="C1198" t="s">
        <v>448</v>
      </c>
      <c r="D1198" t="s">
        <v>1080</v>
      </c>
      <c r="E1198" s="2">
        <v>94.6</v>
      </c>
    </row>
    <row r="1199" spans="1:5" x14ac:dyDescent="0.25">
      <c r="A1199" s="1">
        <v>44084</v>
      </c>
      <c r="B1199">
        <v>202100048</v>
      </c>
      <c r="C1199" t="s">
        <v>448</v>
      </c>
      <c r="D1199" t="s">
        <v>1081</v>
      </c>
      <c r="E1199" s="2">
        <v>112</v>
      </c>
    </row>
    <row r="1200" spans="1:5" x14ac:dyDescent="0.25">
      <c r="A1200" s="1">
        <v>44091</v>
      </c>
      <c r="B1200">
        <v>202100049</v>
      </c>
      <c r="C1200" t="s">
        <v>1082</v>
      </c>
      <c r="D1200" t="s">
        <v>748</v>
      </c>
      <c r="E1200" s="2">
        <v>170</v>
      </c>
    </row>
    <row r="1201" spans="1:6" x14ac:dyDescent="0.25">
      <c r="A1201" s="1">
        <v>44091</v>
      </c>
      <c r="B1201">
        <v>202100050</v>
      </c>
      <c r="C1201" t="s">
        <v>112</v>
      </c>
      <c r="D1201" t="s">
        <v>451</v>
      </c>
      <c r="E1201" s="2">
        <f>1046.81+2756.42</f>
        <v>3803.23</v>
      </c>
    </row>
    <row r="1202" spans="1:6" x14ac:dyDescent="0.25">
      <c r="A1202" s="1">
        <v>44098</v>
      </c>
      <c r="B1202">
        <v>202100055</v>
      </c>
      <c r="C1202" t="s">
        <v>445</v>
      </c>
      <c r="D1202" t="s">
        <v>1083</v>
      </c>
      <c r="E1202" s="2">
        <v>163.19999999999999</v>
      </c>
    </row>
    <row r="1203" spans="1:6" x14ac:dyDescent="0.25">
      <c r="A1203" s="1">
        <v>44098</v>
      </c>
      <c r="B1203">
        <v>202100056</v>
      </c>
      <c r="C1203" t="s">
        <v>448</v>
      </c>
      <c r="D1203" t="s">
        <v>1084</v>
      </c>
      <c r="E1203" s="2">
        <v>39.6</v>
      </c>
    </row>
    <row r="1204" spans="1:6" x14ac:dyDescent="0.25">
      <c r="A1204" s="1">
        <v>44098</v>
      </c>
      <c r="B1204">
        <v>202100056</v>
      </c>
      <c r="C1204" t="s">
        <v>448</v>
      </c>
      <c r="D1204" t="s">
        <v>1085</v>
      </c>
      <c r="E1204" s="2">
        <v>79.2</v>
      </c>
    </row>
    <row r="1205" spans="1:6" x14ac:dyDescent="0.25">
      <c r="A1205" s="1">
        <v>44098</v>
      </c>
      <c r="B1205">
        <v>202100057</v>
      </c>
      <c r="C1205" t="s">
        <v>112</v>
      </c>
      <c r="D1205" t="s">
        <v>451</v>
      </c>
      <c r="E1205" s="2">
        <v>6364.03</v>
      </c>
    </row>
    <row r="1206" spans="1:6" x14ac:dyDescent="0.25">
      <c r="D1206" s="5" t="s">
        <v>167</v>
      </c>
      <c r="E1206" s="6"/>
      <c r="F1206" s="7">
        <f>SUM(E628:E1205)</f>
        <v>2112224.7199999997</v>
      </c>
    </row>
    <row r="1208" spans="1:6" x14ac:dyDescent="0.25">
      <c r="A1208" s="1">
        <v>44105</v>
      </c>
      <c r="B1208">
        <v>129624</v>
      </c>
      <c r="C1208" t="s">
        <v>1344</v>
      </c>
      <c r="D1208" t="s">
        <v>1345</v>
      </c>
      <c r="E1208" s="2">
        <v>103</v>
      </c>
    </row>
    <row r="1209" spans="1:6" x14ac:dyDescent="0.25">
      <c r="A1209" s="1">
        <v>44105</v>
      </c>
      <c r="B1209">
        <v>129625</v>
      </c>
      <c r="C1209" t="s">
        <v>86</v>
      </c>
      <c r="D1209" t="s">
        <v>1346</v>
      </c>
      <c r="E1209" s="2">
        <v>240</v>
      </c>
    </row>
    <row r="1210" spans="1:6" x14ac:dyDescent="0.25">
      <c r="A1210" s="1">
        <v>44105</v>
      </c>
      <c r="B1210">
        <v>129625</v>
      </c>
      <c r="C1210" t="s">
        <v>86</v>
      </c>
      <c r="D1210" t="s">
        <v>1347</v>
      </c>
      <c r="E1210" s="2">
        <v>77.94</v>
      </c>
    </row>
    <row r="1211" spans="1:6" x14ac:dyDescent="0.25">
      <c r="A1211" s="1">
        <v>44105</v>
      </c>
      <c r="B1211">
        <v>129625</v>
      </c>
      <c r="C1211" t="s">
        <v>86</v>
      </c>
      <c r="D1211" t="s">
        <v>1348</v>
      </c>
      <c r="E1211" s="2">
        <v>199.36</v>
      </c>
    </row>
    <row r="1212" spans="1:6" x14ac:dyDescent="0.25">
      <c r="A1212" s="1">
        <v>44105</v>
      </c>
      <c r="B1212">
        <v>129626</v>
      </c>
      <c r="C1212" t="s">
        <v>377</v>
      </c>
      <c r="D1212" t="s">
        <v>1349</v>
      </c>
      <c r="E1212" s="2">
        <v>1197</v>
      </c>
    </row>
    <row r="1213" spans="1:6" x14ac:dyDescent="0.25">
      <c r="A1213" s="1">
        <v>44105</v>
      </c>
      <c r="B1213">
        <v>129627</v>
      </c>
      <c r="C1213" t="s">
        <v>1350</v>
      </c>
      <c r="D1213" t="s">
        <v>1351</v>
      </c>
      <c r="E1213" s="2">
        <v>30</v>
      </c>
    </row>
    <row r="1214" spans="1:6" x14ac:dyDescent="0.25">
      <c r="A1214" s="1">
        <v>44105</v>
      </c>
      <c r="B1214">
        <v>129628</v>
      </c>
      <c r="C1214" t="s">
        <v>9</v>
      </c>
      <c r="D1214" t="s">
        <v>1352</v>
      </c>
      <c r="E1214" s="2">
        <v>4023.22</v>
      </c>
    </row>
    <row r="1215" spans="1:6" x14ac:dyDescent="0.25">
      <c r="A1215" s="1">
        <v>44105</v>
      </c>
      <c r="B1215">
        <v>129629</v>
      </c>
      <c r="C1215" t="s">
        <v>9</v>
      </c>
      <c r="D1215" t="s">
        <v>185</v>
      </c>
      <c r="E1215" s="2">
        <v>1656.96</v>
      </c>
    </row>
    <row r="1216" spans="1:6" x14ac:dyDescent="0.25">
      <c r="A1216" s="1">
        <v>44105</v>
      </c>
      <c r="B1216">
        <v>129630</v>
      </c>
      <c r="C1216" t="s">
        <v>1353</v>
      </c>
      <c r="D1216" t="s">
        <v>1354</v>
      </c>
      <c r="E1216" s="2">
        <v>19775</v>
      </c>
    </row>
    <row r="1217" spans="1:5" x14ac:dyDescent="0.25">
      <c r="A1217" s="1">
        <v>44105</v>
      </c>
      <c r="B1217">
        <v>129631</v>
      </c>
      <c r="C1217" t="s">
        <v>467</v>
      </c>
      <c r="D1217" t="s">
        <v>1355</v>
      </c>
      <c r="E1217" s="2">
        <v>476.99</v>
      </c>
    </row>
    <row r="1218" spans="1:5" x14ac:dyDescent="0.25">
      <c r="A1218" s="1">
        <v>44105</v>
      </c>
      <c r="B1218">
        <v>129631</v>
      </c>
      <c r="C1218" t="s">
        <v>467</v>
      </c>
      <c r="D1218" t="s">
        <v>1356</v>
      </c>
      <c r="E1218" s="2">
        <v>2677.5</v>
      </c>
    </row>
    <row r="1219" spans="1:5" x14ac:dyDescent="0.25">
      <c r="A1219" s="1">
        <v>44105</v>
      </c>
      <c r="B1219">
        <v>129632</v>
      </c>
      <c r="C1219" t="s">
        <v>89</v>
      </c>
      <c r="D1219" t="s">
        <v>1357</v>
      </c>
      <c r="E1219" s="2">
        <v>93</v>
      </c>
    </row>
    <row r="1220" spans="1:5" x14ac:dyDescent="0.25">
      <c r="A1220" s="1">
        <v>44105</v>
      </c>
      <c r="B1220">
        <v>129632</v>
      </c>
      <c r="C1220" t="s">
        <v>89</v>
      </c>
      <c r="D1220" t="s">
        <v>1358</v>
      </c>
      <c r="E1220" s="2">
        <v>303.05</v>
      </c>
    </row>
    <row r="1221" spans="1:5" x14ac:dyDescent="0.25">
      <c r="A1221" s="1">
        <v>44105</v>
      </c>
      <c r="B1221">
        <v>129632</v>
      </c>
      <c r="C1221" t="s">
        <v>89</v>
      </c>
      <c r="D1221" t="s">
        <v>1357</v>
      </c>
      <c r="E1221" s="2">
        <v>1699</v>
      </c>
    </row>
    <row r="1222" spans="1:5" x14ac:dyDescent="0.25">
      <c r="A1222" s="1">
        <v>44105</v>
      </c>
      <c r="B1222">
        <v>129632</v>
      </c>
      <c r="C1222" t="s">
        <v>89</v>
      </c>
      <c r="D1222" t="s">
        <v>1359</v>
      </c>
      <c r="E1222" s="2">
        <v>1255.0999999999999</v>
      </c>
    </row>
    <row r="1223" spans="1:5" x14ac:dyDescent="0.25">
      <c r="A1223" s="1">
        <v>44105</v>
      </c>
      <c r="B1223">
        <v>129634</v>
      </c>
      <c r="C1223" t="s">
        <v>90</v>
      </c>
      <c r="D1223" t="s">
        <v>1360</v>
      </c>
      <c r="E1223" s="2">
        <v>108</v>
      </c>
    </row>
    <row r="1224" spans="1:5" x14ac:dyDescent="0.25">
      <c r="A1224" s="1">
        <v>44105</v>
      </c>
      <c r="B1224">
        <v>129634</v>
      </c>
      <c r="C1224" t="s">
        <v>90</v>
      </c>
      <c r="D1224" t="s">
        <v>1361</v>
      </c>
      <c r="E1224" s="2">
        <v>250</v>
      </c>
    </row>
    <row r="1225" spans="1:5" x14ac:dyDescent="0.25">
      <c r="A1225" s="1">
        <v>44105</v>
      </c>
      <c r="B1225">
        <v>129634</v>
      </c>
      <c r="C1225" t="s">
        <v>90</v>
      </c>
      <c r="D1225" t="s">
        <v>1362</v>
      </c>
      <c r="E1225" s="2">
        <v>189</v>
      </c>
    </row>
    <row r="1226" spans="1:5" x14ac:dyDescent="0.25">
      <c r="A1226" s="1">
        <v>44105</v>
      </c>
      <c r="B1226">
        <v>129634</v>
      </c>
      <c r="C1226" t="s">
        <v>90</v>
      </c>
      <c r="D1226" t="s">
        <v>1362</v>
      </c>
      <c r="E1226" s="2">
        <v>6838.7</v>
      </c>
    </row>
    <row r="1227" spans="1:5" x14ac:dyDescent="0.25">
      <c r="A1227" s="1">
        <v>44105</v>
      </c>
      <c r="B1227">
        <v>129635</v>
      </c>
      <c r="C1227" t="s">
        <v>1363</v>
      </c>
      <c r="D1227" t="s">
        <v>1364</v>
      </c>
      <c r="E1227" s="2">
        <v>134.94999999999999</v>
      </c>
    </row>
    <row r="1228" spans="1:5" x14ac:dyDescent="0.25">
      <c r="A1228" s="1">
        <v>44105</v>
      </c>
      <c r="B1228">
        <v>129636</v>
      </c>
      <c r="C1228" t="s">
        <v>1365</v>
      </c>
      <c r="D1228" t="s">
        <v>1366</v>
      </c>
      <c r="E1228" s="2">
        <v>2250</v>
      </c>
    </row>
    <row r="1229" spans="1:5" x14ac:dyDescent="0.25">
      <c r="A1229" s="1">
        <v>44105</v>
      </c>
      <c r="B1229">
        <v>129637</v>
      </c>
      <c r="C1229" t="s">
        <v>1367</v>
      </c>
      <c r="D1229" t="s">
        <v>1368</v>
      </c>
      <c r="E1229" s="2">
        <v>218.25</v>
      </c>
    </row>
    <row r="1230" spans="1:5" x14ac:dyDescent="0.25">
      <c r="A1230" s="1">
        <v>44105</v>
      </c>
      <c r="B1230">
        <v>129638</v>
      </c>
      <c r="C1230" t="s">
        <v>1369</v>
      </c>
      <c r="D1230" t="s">
        <v>1351</v>
      </c>
      <c r="E1230" s="2">
        <v>30</v>
      </c>
    </row>
    <row r="1231" spans="1:5" x14ac:dyDescent="0.25">
      <c r="A1231" s="1">
        <v>44105</v>
      </c>
      <c r="B1231">
        <v>129639</v>
      </c>
      <c r="C1231" t="s">
        <v>1370</v>
      </c>
      <c r="D1231" t="s">
        <v>1371</v>
      </c>
      <c r="E1231" s="2">
        <v>517</v>
      </c>
    </row>
    <row r="1232" spans="1:5" x14ac:dyDescent="0.25">
      <c r="A1232" s="1">
        <v>44105</v>
      </c>
      <c r="B1232">
        <v>129640</v>
      </c>
      <c r="C1232" t="s">
        <v>1372</v>
      </c>
      <c r="D1232" t="s">
        <v>1351</v>
      </c>
      <c r="E1232" s="2">
        <v>30</v>
      </c>
    </row>
    <row r="1233" spans="1:5" x14ac:dyDescent="0.25">
      <c r="A1233" s="1">
        <v>44105</v>
      </c>
      <c r="B1233">
        <v>129641</v>
      </c>
      <c r="C1233" t="s">
        <v>1373</v>
      </c>
      <c r="D1233" t="s">
        <v>1374</v>
      </c>
      <c r="E1233" s="2">
        <v>133.33000000000001</v>
      </c>
    </row>
    <row r="1234" spans="1:5" x14ac:dyDescent="0.25">
      <c r="A1234" s="1">
        <v>44105</v>
      </c>
      <c r="B1234">
        <v>129642</v>
      </c>
      <c r="C1234" t="s">
        <v>63</v>
      </c>
      <c r="D1234" t="s">
        <v>1375</v>
      </c>
      <c r="E1234" s="2">
        <v>94029.38</v>
      </c>
    </row>
    <row r="1235" spans="1:5" x14ac:dyDescent="0.25">
      <c r="A1235" s="1">
        <v>44105</v>
      </c>
      <c r="B1235">
        <v>129643</v>
      </c>
      <c r="C1235" t="s">
        <v>396</v>
      </c>
      <c r="D1235" t="s">
        <v>1376</v>
      </c>
      <c r="E1235" s="2">
        <v>89.25</v>
      </c>
    </row>
    <row r="1236" spans="1:5" x14ac:dyDescent="0.25">
      <c r="A1236" s="1">
        <v>44105</v>
      </c>
      <c r="B1236">
        <v>129644</v>
      </c>
      <c r="C1236" t="s">
        <v>30</v>
      </c>
      <c r="D1236" t="s">
        <v>1377</v>
      </c>
      <c r="E1236" s="2">
        <v>100</v>
      </c>
    </row>
    <row r="1237" spans="1:5" x14ac:dyDescent="0.25">
      <c r="A1237" s="1">
        <v>44105</v>
      </c>
      <c r="B1237">
        <v>129645</v>
      </c>
      <c r="C1237" t="s">
        <v>30</v>
      </c>
      <c r="D1237" t="s">
        <v>1378</v>
      </c>
      <c r="E1237" s="2">
        <v>2500</v>
      </c>
    </row>
    <row r="1238" spans="1:5" x14ac:dyDescent="0.25">
      <c r="A1238" s="1">
        <v>44105</v>
      </c>
      <c r="B1238">
        <v>129646</v>
      </c>
      <c r="C1238" t="s">
        <v>1379</v>
      </c>
      <c r="D1238" t="s">
        <v>1380</v>
      </c>
      <c r="E1238" s="2">
        <v>625</v>
      </c>
    </row>
    <row r="1239" spans="1:5" x14ac:dyDescent="0.25">
      <c r="A1239" s="1">
        <v>44105</v>
      </c>
      <c r="B1239">
        <v>129647</v>
      </c>
      <c r="C1239" t="s">
        <v>1381</v>
      </c>
      <c r="D1239" t="s">
        <v>1382</v>
      </c>
      <c r="E1239" s="2">
        <v>40.58</v>
      </c>
    </row>
    <row r="1240" spans="1:5" x14ac:dyDescent="0.25">
      <c r="A1240" s="1">
        <v>44105</v>
      </c>
      <c r="B1240">
        <v>129648</v>
      </c>
      <c r="C1240" t="s">
        <v>756</v>
      </c>
      <c r="D1240" t="s">
        <v>1383</v>
      </c>
      <c r="E1240" s="2">
        <v>53.98</v>
      </c>
    </row>
    <row r="1241" spans="1:5" x14ac:dyDescent="0.25">
      <c r="A1241" s="1">
        <v>44105</v>
      </c>
      <c r="B1241">
        <v>129649</v>
      </c>
      <c r="C1241" t="s">
        <v>931</v>
      </c>
      <c r="D1241" t="s">
        <v>1384</v>
      </c>
      <c r="E1241" s="2">
        <v>150</v>
      </c>
    </row>
    <row r="1242" spans="1:5" x14ac:dyDescent="0.25">
      <c r="A1242" s="1">
        <v>44105</v>
      </c>
      <c r="B1242">
        <v>129650</v>
      </c>
      <c r="C1242" t="s">
        <v>1385</v>
      </c>
      <c r="D1242" t="s">
        <v>1386</v>
      </c>
      <c r="E1242" s="2">
        <v>97.9</v>
      </c>
    </row>
    <row r="1243" spans="1:5" x14ac:dyDescent="0.25">
      <c r="A1243" s="1">
        <v>44105</v>
      </c>
      <c r="B1243">
        <v>129651</v>
      </c>
      <c r="C1243" t="s">
        <v>1387</v>
      </c>
      <c r="D1243" t="s">
        <v>1388</v>
      </c>
      <c r="E1243" s="2">
        <v>507.27</v>
      </c>
    </row>
    <row r="1244" spans="1:5" x14ac:dyDescent="0.25">
      <c r="A1244" s="1">
        <v>44105</v>
      </c>
      <c r="B1244">
        <v>129652</v>
      </c>
      <c r="C1244" t="s">
        <v>1389</v>
      </c>
      <c r="D1244" t="s">
        <v>1390</v>
      </c>
      <c r="E1244" s="2">
        <v>8492.5</v>
      </c>
    </row>
    <row r="1245" spans="1:5" x14ac:dyDescent="0.25">
      <c r="A1245" s="1">
        <v>44105</v>
      </c>
      <c r="B1245">
        <v>129653</v>
      </c>
      <c r="C1245" t="s">
        <v>1391</v>
      </c>
      <c r="D1245" t="s">
        <v>1351</v>
      </c>
      <c r="E1245" s="2">
        <v>30</v>
      </c>
    </row>
    <row r="1246" spans="1:5" x14ac:dyDescent="0.25">
      <c r="A1246" s="1">
        <v>44105</v>
      </c>
      <c r="B1246">
        <v>129654</v>
      </c>
      <c r="C1246" t="s">
        <v>36</v>
      </c>
      <c r="D1246" t="s">
        <v>1392</v>
      </c>
      <c r="E1246" s="2">
        <v>2765.44</v>
      </c>
    </row>
    <row r="1247" spans="1:5" x14ac:dyDescent="0.25">
      <c r="A1247" s="1">
        <v>44105</v>
      </c>
      <c r="B1247">
        <v>129654</v>
      </c>
      <c r="C1247" t="s">
        <v>36</v>
      </c>
      <c r="D1247" t="s">
        <v>1393</v>
      </c>
      <c r="E1247" s="2">
        <v>478.33</v>
      </c>
    </row>
    <row r="1248" spans="1:5" x14ac:dyDescent="0.25">
      <c r="A1248" s="1">
        <v>44105</v>
      </c>
      <c r="B1248">
        <v>129656</v>
      </c>
      <c r="C1248" t="s">
        <v>26</v>
      </c>
      <c r="D1248" t="s">
        <v>1394</v>
      </c>
      <c r="E1248" s="2">
        <v>45.29</v>
      </c>
    </row>
    <row r="1249" spans="1:5" x14ac:dyDescent="0.25">
      <c r="A1249" s="1">
        <v>44105</v>
      </c>
      <c r="B1249">
        <v>129656</v>
      </c>
      <c r="C1249" t="s">
        <v>26</v>
      </c>
      <c r="D1249" t="s">
        <v>1395</v>
      </c>
      <c r="E1249" s="2">
        <v>404.85</v>
      </c>
    </row>
    <row r="1250" spans="1:5" x14ac:dyDescent="0.25">
      <c r="A1250" s="1">
        <v>44105</v>
      </c>
      <c r="B1250">
        <v>129656</v>
      </c>
      <c r="C1250" t="s">
        <v>26</v>
      </c>
      <c r="D1250" t="s">
        <v>553</v>
      </c>
      <c r="E1250" s="2">
        <v>73.13</v>
      </c>
    </row>
    <row r="1251" spans="1:5" x14ac:dyDescent="0.25">
      <c r="A1251" s="1">
        <v>44105</v>
      </c>
      <c r="B1251">
        <v>129656</v>
      </c>
      <c r="C1251" t="s">
        <v>26</v>
      </c>
      <c r="D1251" t="s">
        <v>1396</v>
      </c>
      <c r="E1251" s="2">
        <v>77.349999999999994</v>
      </c>
    </row>
    <row r="1252" spans="1:5" x14ac:dyDescent="0.25">
      <c r="A1252" s="1">
        <v>44105</v>
      </c>
      <c r="B1252">
        <v>129656</v>
      </c>
      <c r="C1252" t="s">
        <v>26</v>
      </c>
      <c r="D1252" t="s">
        <v>149</v>
      </c>
      <c r="E1252" s="2">
        <v>92.22</v>
      </c>
    </row>
    <row r="1253" spans="1:5" x14ac:dyDescent="0.25">
      <c r="A1253" s="1">
        <v>44105</v>
      </c>
      <c r="B1253">
        <v>129656</v>
      </c>
      <c r="C1253" t="s">
        <v>26</v>
      </c>
      <c r="D1253" t="s">
        <v>1397</v>
      </c>
      <c r="E1253" s="2">
        <v>201.4</v>
      </c>
    </row>
    <row r="1254" spans="1:5" x14ac:dyDescent="0.25">
      <c r="A1254" s="1">
        <v>44105</v>
      </c>
      <c r="B1254">
        <v>129656</v>
      </c>
      <c r="C1254" t="s">
        <v>26</v>
      </c>
      <c r="D1254" t="s">
        <v>550</v>
      </c>
      <c r="E1254" s="2">
        <v>63.98</v>
      </c>
    </row>
    <row r="1255" spans="1:5" x14ac:dyDescent="0.25">
      <c r="A1255" s="1">
        <v>44105</v>
      </c>
      <c r="B1255">
        <v>129657</v>
      </c>
      <c r="C1255" t="s">
        <v>1398</v>
      </c>
      <c r="D1255" t="s">
        <v>1399</v>
      </c>
      <c r="E1255" s="2">
        <v>1003.62</v>
      </c>
    </row>
    <row r="1256" spans="1:5" x14ac:dyDescent="0.25">
      <c r="A1256" s="1">
        <v>44105</v>
      </c>
      <c r="B1256">
        <v>129658</v>
      </c>
      <c r="C1256" t="s">
        <v>1400</v>
      </c>
      <c r="D1256" t="s">
        <v>1401</v>
      </c>
      <c r="E1256" s="2">
        <v>20</v>
      </c>
    </row>
    <row r="1257" spans="1:5" x14ac:dyDescent="0.25">
      <c r="A1257" s="1">
        <v>44105</v>
      </c>
      <c r="B1257">
        <v>129659</v>
      </c>
      <c r="C1257" t="s">
        <v>1402</v>
      </c>
      <c r="D1257" t="s">
        <v>1403</v>
      </c>
      <c r="E1257" s="2">
        <v>4165</v>
      </c>
    </row>
    <row r="1258" spans="1:5" x14ac:dyDescent="0.25">
      <c r="A1258" s="1">
        <v>44105</v>
      </c>
      <c r="B1258">
        <v>129660</v>
      </c>
      <c r="C1258" t="s">
        <v>1404</v>
      </c>
      <c r="D1258" t="s">
        <v>1401</v>
      </c>
      <c r="E1258" s="2">
        <v>20</v>
      </c>
    </row>
    <row r="1259" spans="1:5" x14ac:dyDescent="0.25">
      <c r="A1259" s="1">
        <v>44105</v>
      </c>
      <c r="B1259">
        <v>129661</v>
      </c>
      <c r="C1259" t="s">
        <v>1405</v>
      </c>
      <c r="D1259" t="s">
        <v>1406</v>
      </c>
      <c r="E1259" s="2">
        <v>3000</v>
      </c>
    </row>
    <row r="1260" spans="1:5" x14ac:dyDescent="0.25">
      <c r="A1260" s="1">
        <v>44105</v>
      </c>
      <c r="B1260">
        <v>129662</v>
      </c>
      <c r="C1260" t="s">
        <v>881</v>
      </c>
      <c r="D1260" t="s">
        <v>1407</v>
      </c>
      <c r="E1260" s="2">
        <v>213.89</v>
      </c>
    </row>
    <row r="1261" spans="1:5" x14ac:dyDescent="0.25">
      <c r="A1261" s="1">
        <v>44105</v>
      </c>
      <c r="B1261">
        <v>129663</v>
      </c>
      <c r="C1261" t="s">
        <v>213</v>
      </c>
      <c r="D1261" t="s">
        <v>214</v>
      </c>
      <c r="E1261" s="2">
        <v>44.53</v>
      </c>
    </row>
    <row r="1262" spans="1:5" x14ac:dyDescent="0.25">
      <c r="A1262" s="1">
        <v>44105</v>
      </c>
      <c r="B1262">
        <v>129663</v>
      </c>
      <c r="C1262" t="s">
        <v>213</v>
      </c>
      <c r="D1262" t="s">
        <v>965</v>
      </c>
      <c r="E1262" s="2">
        <v>38.840000000000003</v>
      </c>
    </row>
    <row r="1263" spans="1:5" x14ac:dyDescent="0.25">
      <c r="A1263" s="1">
        <v>44105</v>
      </c>
      <c r="B1263">
        <v>129664</v>
      </c>
      <c r="C1263" t="s">
        <v>414</v>
      </c>
      <c r="D1263" t="s">
        <v>1408</v>
      </c>
      <c r="E1263" s="2">
        <v>159.86000000000001</v>
      </c>
    </row>
    <row r="1264" spans="1:5" x14ac:dyDescent="0.25">
      <c r="A1264" s="1">
        <v>44105</v>
      </c>
      <c r="B1264">
        <v>129665</v>
      </c>
      <c r="C1264" t="s">
        <v>570</v>
      </c>
      <c r="D1264" t="s">
        <v>1409</v>
      </c>
      <c r="E1264" s="2">
        <v>3000</v>
      </c>
    </row>
    <row r="1265" spans="1:5" x14ac:dyDescent="0.25">
      <c r="A1265" s="1">
        <v>44105</v>
      </c>
      <c r="B1265">
        <v>129666</v>
      </c>
      <c r="C1265" t="s">
        <v>82</v>
      </c>
      <c r="D1265" t="s">
        <v>1410</v>
      </c>
      <c r="E1265" s="2">
        <v>9282.11</v>
      </c>
    </row>
    <row r="1266" spans="1:5" x14ac:dyDescent="0.25">
      <c r="A1266" s="1">
        <v>44105</v>
      </c>
      <c r="B1266">
        <v>129667</v>
      </c>
      <c r="C1266" t="s">
        <v>1411</v>
      </c>
      <c r="D1266" t="s">
        <v>1351</v>
      </c>
      <c r="E1266" s="2">
        <v>20</v>
      </c>
    </row>
    <row r="1267" spans="1:5" x14ac:dyDescent="0.25">
      <c r="A1267" s="1">
        <v>44105</v>
      </c>
      <c r="B1267">
        <v>129668</v>
      </c>
      <c r="C1267" t="s">
        <v>100</v>
      </c>
      <c r="D1267" t="s">
        <v>1412</v>
      </c>
      <c r="E1267" s="2">
        <v>1500</v>
      </c>
    </row>
    <row r="1268" spans="1:5" x14ac:dyDescent="0.25">
      <c r="A1268" s="1">
        <v>44105</v>
      </c>
      <c r="B1268">
        <v>129668</v>
      </c>
      <c r="C1268" t="s">
        <v>100</v>
      </c>
      <c r="D1268" t="s">
        <v>1413</v>
      </c>
      <c r="E1268" s="2">
        <v>1553.23</v>
      </c>
    </row>
    <row r="1269" spans="1:5" x14ac:dyDescent="0.25">
      <c r="A1269" s="1">
        <v>44105</v>
      </c>
      <c r="B1269">
        <v>129669</v>
      </c>
      <c r="C1269" t="s">
        <v>1414</v>
      </c>
      <c r="D1269" t="s">
        <v>1415</v>
      </c>
      <c r="E1269" s="2">
        <v>1100</v>
      </c>
    </row>
    <row r="1270" spans="1:5" x14ac:dyDescent="0.25">
      <c r="A1270" s="1">
        <v>44105</v>
      </c>
      <c r="B1270">
        <v>129670</v>
      </c>
      <c r="C1270" t="s">
        <v>423</v>
      </c>
      <c r="D1270" t="s">
        <v>975</v>
      </c>
      <c r="E1270" s="2">
        <v>44.12</v>
      </c>
    </row>
    <row r="1271" spans="1:5" x14ac:dyDescent="0.25">
      <c r="A1271" s="1">
        <v>44105</v>
      </c>
      <c r="B1271">
        <v>129671</v>
      </c>
      <c r="C1271" t="s">
        <v>1416</v>
      </c>
      <c r="D1271" t="s">
        <v>1417</v>
      </c>
      <c r="E1271" s="2">
        <v>1300</v>
      </c>
    </row>
    <row r="1272" spans="1:5" x14ac:dyDescent="0.25">
      <c r="A1272" s="1">
        <v>44105</v>
      </c>
      <c r="B1272">
        <v>129672</v>
      </c>
      <c r="C1272" t="s">
        <v>21</v>
      </c>
      <c r="D1272" t="s">
        <v>1418</v>
      </c>
      <c r="E1272" s="2">
        <v>42.73</v>
      </c>
    </row>
    <row r="1273" spans="1:5" x14ac:dyDescent="0.25">
      <c r="A1273" s="1">
        <v>44105</v>
      </c>
      <c r="B1273">
        <v>129673</v>
      </c>
      <c r="C1273" t="s">
        <v>21</v>
      </c>
      <c r="D1273" t="s">
        <v>124</v>
      </c>
      <c r="E1273" s="2">
        <v>107.65</v>
      </c>
    </row>
    <row r="1274" spans="1:5" x14ac:dyDescent="0.25">
      <c r="A1274" s="1">
        <v>44105</v>
      </c>
      <c r="B1274">
        <v>129674</v>
      </c>
      <c r="C1274" t="s">
        <v>1419</v>
      </c>
      <c r="D1274" t="s">
        <v>1420</v>
      </c>
      <c r="E1274" s="2">
        <v>1410</v>
      </c>
    </row>
    <row r="1275" spans="1:5" x14ac:dyDescent="0.25">
      <c r="A1275" s="1">
        <v>44105</v>
      </c>
      <c r="B1275">
        <v>129675</v>
      </c>
      <c r="C1275" t="s">
        <v>588</v>
      </c>
      <c r="D1275" t="s">
        <v>1421</v>
      </c>
      <c r="E1275" s="2">
        <v>50</v>
      </c>
    </row>
    <row r="1276" spans="1:5" x14ac:dyDescent="0.25">
      <c r="A1276" s="1">
        <v>44105</v>
      </c>
      <c r="B1276">
        <v>129676</v>
      </c>
      <c r="C1276" t="s">
        <v>42</v>
      </c>
      <c r="D1276" t="s">
        <v>1422</v>
      </c>
      <c r="E1276" s="2">
        <v>47.37</v>
      </c>
    </row>
    <row r="1277" spans="1:5" x14ac:dyDescent="0.25">
      <c r="A1277" s="1">
        <v>44105</v>
      </c>
      <c r="B1277">
        <v>129676</v>
      </c>
      <c r="C1277" t="s">
        <v>42</v>
      </c>
      <c r="D1277" t="s">
        <v>1423</v>
      </c>
      <c r="E1277" s="2">
        <v>319.45</v>
      </c>
    </row>
    <row r="1278" spans="1:5" x14ac:dyDescent="0.25">
      <c r="A1278" s="1">
        <v>44105</v>
      </c>
      <c r="B1278">
        <v>129676</v>
      </c>
      <c r="C1278" t="s">
        <v>42</v>
      </c>
      <c r="D1278" t="s">
        <v>1424</v>
      </c>
      <c r="E1278" s="2">
        <v>1836.53</v>
      </c>
    </row>
    <row r="1279" spans="1:5" x14ac:dyDescent="0.25">
      <c r="A1279" s="1">
        <v>44105</v>
      </c>
      <c r="B1279">
        <v>129676</v>
      </c>
      <c r="C1279" t="s">
        <v>42</v>
      </c>
      <c r="D1279" t="s">
        <v>1425</v>
      </c>
      <c r="E1279" s="2">
        <v>49.17</v>
      </c>
    </row>
    <row r="1280" spans="1:5" x14ac:dyDescent="0.25">
      <c r="A1280" s="1">
        <v>44105</v>
      </c>
      <c r="B1280">
        <v>129676</v>
      </c>
      <c r="C1280" t="s">
        <v>42</v>
      </c>
      <c r="D1280" t="s">
        <v>1426</v>
      </c>
      <c r="E1280" s="2">
        <v>30.28</v>
      </c>
    </row>
    <row r="1281" spans="1:5" x14ac:dyDescent="0.25">
      <c r="A1281" s="1">
        <v>44105</v>
      </c>
      <c r="B1281">
        <v>129676</v>
      </c>
      <c r="C1281" t="s">
        <v>42</v>
      </c>
      <c r="D1281" t="s">
        <v>425</v>
      </c>
      <c r="E1281" s="2">
        <v>49.17</v>
      </c>
    </row>
    <row r="1282" spans="1:5" x14ac:dyDescent="0.25">
      <c r="A1282" s="1">
        <v>44105</v>
      </c>
      <c r="B1282">
        <v>129677</v>
      </c>
      <c r="C1282" t="s">
        <v>591</v>
      </c>
      <c r="D1282" t="s">
        <v>1427</v>
      </c>
      <c r="E1282" s="2">
        <v>305</v>
      </c>
    </row>
    <row r="1283" spans="1:5" x14ac:dyDescent="0.25">
      <c r="A1283" s="1">
        <v>44105</v>
      </c>
      <c r="B1283">
        <v>129678</v>
      </c>
      <c r="C1283" t="s">
        <v>216</v>
      </c>
      <c r="D1283" t="s">
        <v>1428</v>
      </c>
      <c r="E1283" s="2">
        <v>100</v>
      </c>
    </row>
    <row r="1284" spans="1:5" x14ac:dyDescent="0.25">
      <c r="A1284" s="1">
        <v>44105</v>
      </c>
      <c r="B1284">
        <v>129679</v>
      </c>
      <c r="C1284" t="s">
        <v>1429</v>
      </c>
      <c r="D1284" t="s">
        <v>1430</v>
      </c>
      <c r="E1284" s="2">
        <v>24586</v>
      </c>
    </row>
    <row r="1285" spans="1:5" x14ac:dyDescent="0.25">
      <c r="A1285" s="1">
        <v>44105</v>
      </c>
      <c r="B1285">
        <v>129680</v>
      </c>
      <c r="C1285" t="s">
        <v>358</v>
      </c>
      <c r="D1285" t="s">
        <v>992</v>
      </c>
      <c r="E1285" s="2">
        <v>344</v>
      </c>
    </row>
    <row r="1286" spans="1:5" x14ac:dyDescent="0.25">
      <c r="A1286" s="1">
        <v>44105</v>
      </c>
      <c r="B1286">
        <v>129681</v>
      </c>
      <c r="C1286" t="s">
        <v>993</v>
      </c>
      <c r="D1286" t="s">
        <v>1431</v>
      </c>
      <c r="E1286" s="2">
        <v>275</v>
      </c>
    </row>
    <row r="1287" spans="1:5" x14ac:dyDescent="0.25">
      <c r="A1287" s="1">
        <v>44105</v>
      </c>
      <c r="B1287">
        <v>129682</v>
      </c>
      <c r="C1287" t="s">
        <v>360</v>
      </c>
      <c r="D1287" t="s">
        <v>1432</v>
      </c>
      <c r="E1287" s="2">
        <v>215</v>
      </c>
    </row>
    <row r="1288" spans="1:5" x14ac:dyDescent="0.25">
      <c r="A1288" s="1">
        <v>44105</v>
      </c>
      <c r="B1288">
        <v>129683</v>
      </c>
      <c r="C1288" t="s">
        <v>1433</v>
      </c>
      <c r="D1288" t="s">
        <v>1434</v>
      </c>
      <c r="E1288" s="2">
        <v>80.599999999999994</v>
      </c>
    </row>
    <row r="1289" spans="1:5" x14ac:dyDescent="0.25">
      <c r="A1289" s="1">
        <v>44105</v>
      </c>
      <c r="B1289">
        <v>129684</v>
      </c>
      <c r="C1289" t="s">
        <v>1435</v>
      </c>
      <c r="D1289" t="s">
        <v>1436</v>
      </c>
      <c r="E1289" s="2">
        <v>1749</v>
      </c>
    </row>
    <row r="1290" spans="1:5" x14ac:dyDescent="0.25">
      <c r="A1290" s="1">
        <v>44105</v>
      </c>
      <c r="B1290">
        <v>129685</v>
      </c>
      <c r="C1290" t="s">
        <v>221</v>
      </c>
      <c r="D1290" t="s">
        <v>1437</v>
      </c>
      <c r="E1290" s="2">
        <v>375</v>
      </c>
    </row>
    <row r="1291" spans="1:5" x14ac:dyDescent="0.25">
      <c r="A1291" s="1">
        <v>44105</v>
      </c>
      <c r="B1291">
        <v>129686</v>
      </c>
      <c r="C1291" t="s">
        <v>296</v>
      </c>
      <c r="D1291" t="s">
        <v>1438</v>
      </c>
      <c r="E1291" s="2">
        <v>937.17</v>
      </c>
    </row>
    <row r="1292" spans="1:5" x14ac:dyDescent="0.25">
      <c r="A1292" s="1">
        <v>44105</v>
      </c>
      <c r="B1292">
        <v>129686</v>
      </c>
      <c r="C1292" t="s">
        <v>296</v>
      </c>
      <c r="D1292" t="s">
        <v>1439</v>
      </c>
      <c r="E1292" s="2">
        <v>416.64</v>
      </c>
    </row>
    <row r="1293" spans="1:5" x14ac:dyDescent="0.25">
      <c r="A1293" s="1">
        <v>44105</v>
      </c>
      <c r="B1293">
        <v>129687</v>
      </c>
      <c r="C1293" t="s">
        <v>80</v>
      </c>
      <c r="D1293" t="s">
        <v>1440</v>
      </c>
      <c r="E1293" s="2">
        <v>3030</v>
      </c>
    </row>
    <row r="1294" spans="1:5" x14ac:dyDescent="0.25">
      <c r="A1294" s="1">
        <v>44105</v>
      </c>
      <c r="B1294">
        <v>129692</v>
      </c>
      <c r="C1294" t="s">
        <v>81</v>
      </c>
      <c r="D1294" t="s">
        <v>1441</v>
      </c>
      <c r="E1294" s="2">
        <v>131.66</v>
      </c>
    </row>
    <row r="1295" spans="1:5" x14ac:dyDescent="0.25">
      <c r="A1295" s="1">
        <v>44105</v>
      </c>
      <c r="B1295">
        <v>129692</v>
      </c>
      <c r="C1295" t="s">
        <v>81</v>
      </c>
      <c r="D1295" t="s">
        <v>1442</v>
      </c>
      <c r="E1295" s="2">
        <v>32.619999999999997</v>
      </c>
    </row>
    <row r="1296" spans="1:5" x14ac:dyDescent="0.25">
      <c r="A1296" s="1">
        <v>44105</v>
      </c>
      <c r="B1296">
        <v>129692</v>
      </c>
      <c r="C1296" t="s">
        <v>81</v>
      </c>
      <c r="D1296" t="s">
        <v>1443</v>
      </c>
      <c r="E1296" s="2">
        <v>112.49</v>
      </c>
    </row>
    <row r="1297" spans="1:5" x14ac:dyDescent="0.25">
      <c r="A1297" s="1">
        <v>44105</v>
      </c>
      <c r="B1297">
        <v>129692</v>
      </c>
      <c r="C1297" t="s">
        <v>81</v>
      </c>
      <c r="D1297" t="s">
        <v>1444</v>
      </c>
      <c r="E1297" s="2">
        <v>44.7</v>
      </c>
    </row>
    <row r="1298" spans="1:5" x14ac:dyDescent="0.25">
      <c r="A1298" s="1">
        <v>44105</v>
      </c>
      <c r="B1298">
        <v>129692</v>
      </c>
      <c r="C1298" t="s">
        <v>81</v>
      </c>
      <c r="D1298" t="s">
        <v>1445</v>
      </c>
      <c r="E1298" s="2">
        <v>97.78</v>
      </c>
    </row>
    <row r="1299" spans="1:5" x14ac:dyDescent="0.25">
      <c r="A1299" s="1">
        <v>44105</v>
      </c>
      <c r="B1299">
        <v>129692</v>
      </c>
      <c r="C1299" t="s">
        <v>81</v>
      </c>
      <c r="D1299" t="s">
        <v>1446</v>
      </c>
      <c r="E1299" s="2">
        <v>236.63</v>
      </c>
    </row>
    <row r="1300" spans="1:5" x14ac:dyDescent="0.25">
      <c r="A1300" s="1">
        <v>44105</v>
      </c>
      <c r="B1300">
        <v>129692</v>
      </c>
      <c r="C1300" t="s">
        <v>81</v>
      </c>
      <c r="D1300" t="s">
        <v>1447</v>
      </c>
      <c r="E1300" s="2">
        <v>45</v>
      </c>
    </row>
    <row r="1301" spans="1:5" x14ac:dyDescent="0.25">
      <c r="A1301" s="1">
        <v>44105</v>
      </c>
      <c r="B1301">
        <v>129692</v>
      </c>
      <c r="C1301" t="s">
        <v>81</v>
      </c>
      <c r="D1301" t="s">
        <v>1448</v>
      </c>
      <c r="E1301" s="2">
        <v>80.540000000000006</v>
      </c>
    </row>
    <row r="1302" spans="1:5" x14ac:dyDescent="0.25">
      <c r="A1302" s="1">
        <v>44105</v>
      </c>
      <c r="B1302">
        <v>129692</v>
      </c>
      <c r="C1302" t="s">
        <v>81</v>
      </c>
      <c r="D1302" t="s">
        <v>1448</v>
      </c>
      <c r="E1302" s="2">
        <v>319.68</v>
      </c>
    </row>
    <row r="1303" spans="1:5" x14ac:dyDescent="0.25">
      <c r="A1303" s="1">
        <v>44105</v>
      </c>
      <c r="B1303">
        <v>129692</v>
      </c>
      <c r="C1303" t="s">
        <v>81</v>
      </c>
      <c r="D1303" t="s">
        <v>1449</v>
      </c>
      <c r="E1303" s="2">
        <v>54.46</v>
      </c>
    </row>
    <row r="1304" spans="1:5" x14ac:dyDescent="0.25">
      <c r="A1304" s="1">
        <v>44105</v>
      </c>
      <c r="B1304">
        <v>129692</v>
      </c>
      <c r="C1304" t="s">
        <v>81</v>
      </c>
      <c r="D1304" t="s">
        <v>1450</v>
      </c>
      <c r="E1304" s="2">
        <v>87.33</v>
      </c>
    </row>
    <row r="1305" spans="1:5" x14ac:dyDescent="0.25">
      <c r="A1305" s="1">
        <v>44105</v>
      </c>
      <c r="B1305">
        <v>129692</v>
      </c>
      <c r="C1305" t="s">
        <v>81</v>
      </c>
      <c r="D1305" t="s">
        <v>1451</v>
      </c>
      <c r="E1305" s="2">
        <v>35.22</v>
      </c>
    </row>
    <row r="1306" spans="1:5" x14ac:dyDescent="0.25">
      <c r="A1306" s="1">
        <v>44105</v>
      </c>
      <c r="B1306">
        <v>129692</v>
      </c>
      <c r="C1306" t="s">
        <v>81</v>
      </c>
      <c r="D1306" t="s">
        <v>1451</v>
      </c>
      <c r="E1306" s="2">
        <v>24.8</v>
      </c>
    </row>
    <row r="1307" spans="1:5" x14ac:dyDescent="0.25">
      <c r="A1307" s="1">
        <v>44105</v>
      </c>
      <c r="B1307">
        <v>129692</v>
      </c>
      <c r="C1307" t="s">
        <v>81</v>
      </c>
      <c r="D1307" t="s">
        <v>1452</v>
      </c>
      <c r="E1307" s="3">
        <v>-35.22</v>
      </c>
    </row>
    <row r="1308" spans="1:5" x14ac:dyDescent="0.25">
      <c r="A1308" s="1">
        <v>44105</v>
      </c>
      <c r="B1308">
        <v>129692</v>
      </c>
      <c r="C1308" t="s">
        <v>81</v>
      </c>
      <c r="D1308" t="s">
        <v>1453</v>
      </c>
      <c r="E1308" s="2">
        <v>114</v>
      </c>
    </row>
    <row r="1309" spans="1:5" x14ac:dyDescent="0.25">
      <c r="A1309" s="1">
        <v>44105</v>
      </c>
      <c r="B1309">
        <v>129692</v>
      </c>
      <c r="C1309" t="s">
        <v>81</v>
      </c>
      <c r="D1309" t="s">
        <v>1454</v>
      </c>
      <c r="E1309" s="2">
        <v>177.57</v>
      </c>
    </row>
    <row r="1310" spans="1:5" x14ac:dyDescent="0.25">
      <c r="A1310" s="1">
        <v>44105</v>
      </c>
      <c r="B1310">
        <v>129692</v>
      </c>
      <c r="C1310" t="s">
        <v>81</v>
      </c>
      <c r="D1310" t="s">
        <v>1455</v>
      </c>
      <c r="E1310" s="2">
        <v>170.66</v>
      </c>
    </row>
    <row r="1311" spans="1:5" x14ac:dyDescent="0.25">
      <c r="A1311" s="1">
        <v>44105</v>
      </c>
      <c r="B1311">
        <v>129692</v>
      </c>
      <c r="C1311" t="s">
        <v>81</v>
      </c>
      <c r="D1311" t="s">
        <v>1456</v>
      </c>
      <c r="E1311" s="2">
        <v>74.2</v>
      </c>
    </row>
    <row r="1312" spans="1:5" x14ac:dyDescent="0.25">
      <c r="A1312" s="1">
        <v>44105</v>
      </c>
      <c r="B1312">
        <v>129692</v>
      </c>
      <c r="C1312" t="s">
        <v>81</v>
      </c>
      <c r="D1312" t="s">
        <v>1453</v>
      </c>
      <c r="E1312" s="2">
        <v>60.35</v>
      </c>
    </row>
    <row r="1313" spans="1:5" x14ac:dyDescent="0.25">
      <c r="A1313" s="1">
        <v>44105</v>
      </c>
      <c r="B1313">
        <v>129692</v>
      </c>
      <c r="C1313" t="s">
        <v>81</v>
      </c>
      <c r="D1313" t="s">
        <v>1456</v>
      </c>
      <c r="E1313" s="2">
        <v>23.88</v>
      </c>
    </row>
    <row r="1314" spans="1:5" x14ac:dyDescent="0.25">
      <c r="A1314" s="1">
        <v>44105</v>
      </c>
      <c r="B1314">
        <v>129692</v>
      </c>
      <c r="C1314" t="s">
        <v>81</v>
      </c>
      <c r="D1314" t="s">
        <v>1457</v>
      </c>
      <c r="E1314" s="2">
        <v>124.51</v>
      </c>
    </row>
    <row r="1315" spans="1:5" x14ac:dyDescent="0.25">
      <c r="A1315" s="1">
        <v>44105</v>
      </c>
      <c r="B1315">
        <v>129692</v>
      </c>
      <c r="C1315" t="s">
        <v>81</v>
      </c>
      <c r="D1315" t="s">
        <v>1458</v>
      </c>
      <c r="E1315" s="2">
        <v>164.44</v>
      </c>
    </row>
    <row r="1316" spans="1:5" x14ac:dyDescent="0.25">
      <c r="A1316" s="1">
        <v>44105</v>
      </c>
      <c r="B1316">
        <v>129692</v>
      </c>
      <c r="C1316" t="s">
        <v>81</v>
      </c>
      <c r="D1316" t="s">
        <v>1458</v>
      </c>
      <c r="E1316" s="2">
        <v>68.760000000000005</v>
      </c>
    </row>
    <row r="1317" spans="1:5" x14ac:dyDescent="0.25">
      <c r="A1317" s="1">
        <v>44105</v>
      </c>
      <c r="B1317">
        <v>129692</v>
      </c>
      <c r="C1317" t="s">
        <v>81</v>
      </c>
      <c r="D1317" t="s">
        <v>1452</v>
      </c>
      <c r="E1317" s="3">
        <v>-69</v>
      </c>
    </row>
    <row r="1318" spans="1:5" x14ac:dyDescent="0.25">
      <c r="A1318" s="1">
        <v>44105</v>
      </c>
      <c r="B1318">
        <v>129693</v>
      </c>
      <c r="C1318" t="s">
        <v>363</v>
      </c>
      <c r="D1318" t="s">
        <v>1459</v>
      </c>
      <c r="E1318" s="2">
        <v>342.99</v>
      </c>
    </row>
    <row r="1319" spans="1:5" x14ac:dyDescent="0.25">
      <c r="A1319" s="1">
        <v>44105</v>
      </c>
      <c r="B1319">
        <v>129694</v>
      </c>
      <c r="C1319" t="s">
        <v>228</v>
      </c>
      <c r="D1319" t="s">
        <v>1460</v>
      </c>
      <c r="E1319" s="2">
        <v>150</v>
      </c>
    </row>
    <row r="1320" spans="1:5" x14ac:dyDescent="0.25">
      <c r="A1320" s="1">
        <v>44105</v>
      </c>
      <c r="B1320">
        <v>129694</v>
      </c>
      <c r="C1320" t="s">
        <v>228</v>
      </c>
      <c r="D1320" t="s">
        <v>1461</v>
      </c>
      <c r="E1320" s="2">
        <v>5.48</v>
      </c>
    </row>
    <row r="1321" spans="1:5" x14ac:dyDescent="0.25">
      <c r="A1321" s="1">
        <v>44105</v>
      </c>
      <c r="B1321">
        <v>129695</v>
      </c>
      <c r="C1321" t="s">
        <v>1462</v>
      </c>
      <c r="D1321" t="s">
        <v>1463</v>
      </c>
      <c r="E1321" s="2">
        <v>599</v>
      </c>
    </row>
    <row r="1322" spans="1:5" x14ac:dyDescent="0.25">
      <c r="A1322" s="1">
        <v>44105</v>
      </c>
      <c r="B1322">
        <v>129696</v>
      </c>
      <c r="C1322" t="s">
        <v>1464</v>
      </c>
      <c r="D1322" t="s">
        <v>1465</v>
      </c>
      <c r="E1322" s="2">
        <v>50</v>
      </c>
    </row>
    <row r="1323" spans="1:5" x14ac:dyDescent="0.25">
      <c r="A1323" s="1">
        <v>44105</v>
      </c>
      <c r="B1323">
        <v>129696</v>
      </c>
      <c r="C1323" t="s">
        <v>1464</v>
      </c>
      <c r="D1323" t="s">
        <v>1466</v>
      </c>
      <c r="E1323" s="2">
        <v>1082.8900000000001</v>
      </c>
    </row>
    <row r="1324" spans="1:5" x14ac:dyDescent="0.25">
      <c r="A1324" s="1">
        <v>44105</v>
      </c>
      <c r="B1324">
        <v>129717</v>
      </c>
      <c r="C1324" t="s">
        <v>51</v>
      </c>
      <c r="D1324" t="s">
        <v>1467</v>
      </c>
      <c r="E1324" s="2">
        <v>5.99</v>
      </c>
    </row>
    <row r="1325" spans="1:5" x14ac:dyDescent="0.25">
      <c r="A1325" s="1">
        <v>44105</v>
      </c>
      <c r="B1325">
        <v>129717</v>
      </c>
      <c r="C1325" t="s">
        <v>51</v>
      </c>
      <c r="D1325" t="s">
        <v>1218</v>
      </c>
      <c r="E1325" s="2">
        <v>435.93</v>
      </c>
    </row>
    <row r="1326" spans="1:5" x14ac:dyDescent="0.25">
      <c r="A1326" s="1">
        <v>44105</v>
      </c>
      <c r="B1326">
        <v>129717</v>
      </c>
      <c r="C1326" t="s">
        <v>51</v>
      </c>
      <c r="D1326" t="s">
        <v>312</v>
      </c>
      <c r="E1326" s="2">
        <v>634.47</v>
      </c>
    </row>
    <row r="1327" spans="1:5" x14ac:dyDescent="0.25">
      <c r="A1327" s="1">
        <v>44105</v>
      </c>
      <c r="B1327">
        <v>129717</v>
      </c>
      <c r="C1327" t="s">
        <v>51</v>
      </c>
      <c r="D1327" t="s">
        <v>1450</v>
      </c>
      <c r="E1327" s="2">
        <v>847.99</v>
      </c>
    </row>
    <row r="1328" spans="1:5" x14ac:dyDescent="0.25">
      <c r="A1328" s="1">
        <v>44105</v>
      </c>
      <c r="B1328">
        <v>129717</v>
      </c>
      <c r="C1328" t="s">
        <v>51</v>
      </c>
      <c r="D1328" t="s">
        <v>1468</v>
      </c>
      <c r="E1328" s="2">
        <v>139.93</v>
      </c>
    </row>
    <row r="1329" spans="1:5" x14ac:dyDescent="0.25">
      <c r="A1329" s="1">
        <v>44105</v>
      </c>
      <c r="B1329">
        <v>129717</v>
      </c>
      <c r="C1329" t="s">
        <v>51</v>
      </c>
      <c r="D1329" t="s">
        <v>1469</v>
      </c>
      <c r="E1329" s="2">
        <v>1261.77</v>
      </c>
    </row>
    <row r="1330" spans="1:5" x14ac:dyDescent="0.25">
      <c r="A1330" s="1">
        <v>44105</v>
      </c>
      <c r="B1330">
        <v>129717</v>
      </c>
      <c r="C1330" t="s">
        <v>51</v>
      </c>
      <c r="D1330" t="s">
        <v>1470</v>
      </c>
      <c r="E1330" s="2">
        <v>173.57</v>
      </c>
    </row>
    <row r="1331" spans="1:5" x14ac:dyDescent="0.25">
      <c r="A1331" s="1">
        <v>44105</v>
      </c>
      <c r="B1331">
        <v>129717</v>
      </c>
      <c r="C1331" t="s">
        <v>51</v>
      </c>
      <c r="D1331" t="s">
        <v>1001</v>
      </c>
      <c r="E1331" s="2">
        <v>32.97</v>
      </c>
    </row>
    <row r="1332" spans="1:5" x14ac:dyDescent="0.25">
      <c r="A1332" s="1">
        <v>44105</v>
      </c>
      <c r="B1332">
        <v>129717</v>
      </c>
      <c r="C1332" t="s">
        <v>51</v>
      </c>
      <c r="D1332" t="s">
        <v>1471</v>
      </c>
      <c r="E1332" s="2">
        <v>96.99</v>
      </c>
    </row>
    <row r="1333" spans="1:5" x14ac:dyDescent="0.25">
      <c r="A1333" s="1">
        <v>44105</v>
      </c>
      <c r="B1333">
        <v>129717</v>
      </c>
      <c r="C1333" t="s">
        <v>51</v>
      </c>
      <c r="D1333" t="s">
        <v>1450</v>
      </c>
      <c r="E1333" s="2">
        <v>118.98</v>
      </c>
    </row>
    <row r="1334" spans="1:5" x14ac:dyDescent="0.25">
      <c r="A1334" s="1">
        <v>44105</v>
      </c>
      <c r="B1334">
        <v>129717</v>
      </c>
      <c r="C1334" t="s">
        <v>51</v>
      </c>
      <c r="D1334" t="s">
        <v>1472</v>
      </c>
      <c r="E1334" s="2">
        <v>47.98</v>
      </c>
    </row>
    <row r="1335" spans="1:5" x14ac:dyDescent="0.25">
      <c r="A1335" s="1">
        <v>44105</v>
      </c>
      <c r="B1335">
        <v>129717</v>
      </c>
      <c r="C1335" t="s">
        <v>51</v>
      </c>
      <c r="D1335" t="s">
        <v>1473</v>
      </c>
      <c r="E1335" s="2">
        <v>282.69</v>
      </c>
    </row>
    <row r="1336" spans="1:5" x14ac:dyDescent="0.25">
      <c r="A1336" s="1">
        <v>44105</v>
      </c>
      <c r="B1336">
        <v>129717</v>
      </c>
      <c r="C1336" t="s">
        <v>51</v>
      </c>
      <c r="D1336" t="s">
        <v>1474</v>
      </c>
      <c r="E1336" s="2">
        <v>125.61</v>
      </c>
    </row>
    <row r="1337" spans="1:5" x14ac:dyDescent="0.25">
      <c r="A1337" s="1">
        <v>44105</v>
      </c>
      <c r="B1337">
        <v>129717</v>
      </c>
      <c r="C1337" t="s">
        <v>51</v>
      </c>
      <c r="D1337" t="s">
        <v>1475</v>
      </c>
      <c r="E1337" s="2">
        <v>47.99</v>
      </c>
    </row>
    <row r="1338" spans="1:5" x14ac:dyDescent="0.25">
      <c r="A1338" s="1">
        <v>44105</v>
      </c>
      <c r="B1338">
        <v>129717</v>
      </c>
      <c r="C1338" t="s">
        <v>51</v>
      </c>
      <c r="D1338" t="s">
        <v>919</v>
      </c>
      <c r="E1338" s="2">
        <v>69.78</v>
      </c>
    </row>
    <row r="1339" spans="1:5" x14ac:dyDescent="0.25">
      <c r="A1339" s="1">
        <v>44105</v>
      </c>
      <c r="B1339">
        <v>129717</v>
      </c>
      <c r="C1339" t="s">
        <v>51</v>
      </c>
      <c r="D1339" t="s">
        <v>1476</v>
      </c>
      <c r="E1339" s="2">
        <v>305</v>
      </c>
    </row>
    <row r="1340" spans="1:5" x14ac:dyDescent="0.25">
      <c r="A1340" s="1">
        <v>44105</v>
      </c>
      <c r="B1340">
        <v>129717</v>
      </c>
      <c r="C1340" t="s">
        <v>51</v>
      </c>
      <c r="D1340" t="s">
        <v>1477</v>
      </c>
      <c r="E1340" s="2">
        <v>103.36</v>
      </c>
    </row>
    <row r="1341" spans="1:5" x14ac:dyDescent="0.25">
      <c r="A1341" s="1">
        <v>44105</v>
      </c>
      <c r="B1341">
        <v>129717</v>
      </c>
      <c r="C1341" t="s">
        <v>51</v>
      </c>
      <c r="D1341" t="s">
        <v>1478</v>
      </c>
      <c r="E1341" s="2">
        <v>86.94</v>
      </c>
    </row>
    <row r="1342" spans="1:5" x14ac:dyDescent="0.25">
      <c r="A1342" s="1">
        <v>44105</v>
      </c>
      <c r="B1342">
        <v>129717</v>
      </c>
      <c r="C1342" t="s">
        <v>51</v>
      </c>
      <c r="D1342" t="s">
        <v>1450</v>
      </c>
      <c r="E1342" s="2">
        <v>330.4</v>
      </c>
    </row>
    <row r="1343" spans="1:5" x14ac:dyDescent="0.25">
      <c r="A1343" s="1">
        <v>44105</v>
      </c>
      <c r="B1343">
        <v>129717</v>
      </c>
      <c r="C1343" t="s">
        <v>51</v>
      </c>
      <c r="D1343" t="s">
        <v>1478</v>
      </c>
      <c r="E1343" s="2">
        <v>250.83</v>
      </c>
    </row>
    <row r="1344" spans="1:5" x14ac:dyDescent="0.25">
      <c r="A1344" s="1">
        <v>44105</v>
      </c>
      <c r="B1344">
        <v>129717</v>
      </c>
      <c r="C1344" t="s">
        <v>51</v>
      </c>
      <c r="D1344" t="s">
        <v>1001</v>
      </c>
      <c r="E1344" s="2">
        <v>64.739999999999995</v>
      </c>
    </row>
    <row r="1345" spans="1:5" x14ac:dyDescent="0.25">
      <c r="A1345" s="1">
        <v>44105</v>
      </c>
      <c r="B1345">
        <v>129717</v>
      </c>
      <c r="C1345" t="s">
        <v>51</v>
      </c>
      <c r="D1345" t="s">
        <v>1001</v>
      </c>
      <c r="E1345" s="2">
        <v>43.23</v>
      </c>
    </row>
    <row r="1346" spans="1:5" x14ac:dyDescent="0.25">
      <c r="A1346" s="1">
        <v>44105</v>
      </c>
      <c r="B1346">
        <v>129717</v>
      </c>
      <c r="C1346" t="s">
        <v>51</v>
      </c>
      <c r="D1346" t="s">
        <v>1001</v>
      </c>
      <c r="E1346" s="2">
        <v>10.25</v>
      </c>
    </row>
    <row r="1347" spans="1:5" x14ac:dyDescent="0.25">
      <c r="A1347" s="1">
        <v>44105</v>
      </c>
      <c r="B1347">
        <v>129717</v>
      </c>
      <c r="C1347" t="s">
        <v>51</v>
      </c>
      <c r="D1347" t="s">
        <v>1479</v>
      </c>
      <c r="E1347" s="2">
        <v>360.68</v>
      </c>
    </row>
    <row r="1348" spans="1:5" x14ac:dyDescent="0.25">
      <c r="A1348" s="1">
        <v>44105</v>
      </c>
      <c r="B1348">
        <v>129717</v>
      </c>
      <c r="C1348" t="s">
        <v>51</v>
      </c>
      <c r="D1348" t="s">
        <v>1001</v>
      </c>
      <c r="E1348" s="2">
        <v>12.87</v>
      </c>
    </row>
    <row r="1349" spans="1:5" x14ac:dyDescent="0.25">
      <c r="A1349" s="1">
        <v>44105</v>
      </c>
      <c r="B1349">
        <v>129717</v>
      </c>
      <c r="C1349" t="s">
        <v>51</v>
      </c>
      <c r="D1349" t="s">
        <v>1001</v>
      </c>
      <c r="E1349" s="2">
        <v>7.42</v>
      </c>
    </row>
    <row r="1350" spans="1:5" x14ac:dyDescent="0.25">
      <c r="A1350" s="1">
        <v>44105</v>
      </c>
      <c r="B1350">
        <v>129717</v>
      </c>
      <c r="C1350" t="s">
        <v>51</v>
      </c>
      <c r="D1350" t="s">
        <v>1480</v>
      </c>
      <c r="E1350" s="2">
        <v>706.54</v>
      </c>
    </row>
    <row r="1351" spans="1:5" x14ac:dyDescent="0.25">
      <c r="A1351" s="1">
        <v>44105</v>
      </c>
      <c r="B1351">
        <v>129717</v>
      </c>
      <c r="C1351" t="s">
        <v>51</v>
      </c>
      <c r="D1351" t="s">
        <v>1481</v>
      </c>
      <c r="E1351" s="2">
        <v>77.02</v>
      </c>
    </row>
    <row r="1352" spans="1:5" x14ac:dyDescent="0.25">
      <c r="A1352" s="1">
        <v>44105</v>
      </c>
      <c r="B1352">
        <v>129717</v>
      </c>
      <c r="C1352" t="s">
        <v>51</v>
      </c>
      <c r="D1352" t="s">
        <v>1001</v>
      </c>
      <c r="E1352" s="2">
        <v>56.43</v>
      </c>
    </row>
    <row r="1353" spans="1:5" x14ac:dyDescent="0.25">
      <c r="A1353" s="1">
        <v>44105</v>
      </c>
      <c r="B1353">
        <v>129717</v>
      </c>
      <c r="C1353" t="s">
        <v>51</v>
      </c>
      <c r="D1353" t="s">
        <v>1001</v>
      </c>
      <c r="E1353" s="2">
        <v>49.99</v>
      </c>
    </row>
    <row r="1354" spans="1:5" x14ac:dyDescent="0.25">
      <c r="A1354" s="1">
        <v>44105</v>
      </c>
      <c r="B1354">
        <v>129717</v>
      </c>
      <c r="C1354" t="s">
        <v>51</v>
      </c>
      <c r="D1354" t="s">
        <v>1475</v>
      </c>
      <c r="E1354" s="2">
        <v>134.47</v>
      </c>
    </row>
    <row r="1355" spans="1:5" x14ac:dyDescent="0.25">
      <c r="A1355" s="1">
        <v>44105</v>
      </c>
      <c r="B1355">
        <v>129717</v>
      </c>
      <c r="C1355" t="s">
        <v>51</v>
      </c>
      <c r="D1355" t="s">
        <v>1482</v>
      </c>
      <c r="E1355" s="2">
        <v>159.99</v>
      </c>
    </row>
    <row r="1356" spans="1:5" x14ac:dyDescent="0.25">
      <c r="A1356" s="1">
        <v>44105</v>
      </c>
      <c r="B1356">
        <v>129717</v>
      </c>
      <c r="C1356" t="s">
        <v>51</v>
      </c>
      <c r="D1356" t="s">
        <v>1483</v>
      </c>
      <c r="E1356" s="2">
        <v>9.39</v>
      </c>
    </row>
    <row r="1357" spans="1:5" x14ac:dyDescent="0.25">
      <c r="A1357" s="1">
        <v>44105</v>
      </c>
      <c r="B1357">
        <v>129717</v>
      </c>
      <c r="C1357" t="s">
        <v>51</v>
      </c>
      <c r="D1357" t="s">
        <v>1001</v>
      </c>
      <c r="E1357" s="2">
        <v>681</v>
      </c>
    </row>
    <row r="1358" spans="1:5" x14ac:dyDescent="0.25">
      <c r="A1358" s="1">
        <v>44105</v>
      </c>
      <c r="B1358">
        <v>129717</v>
      </c>
      <c r="C1358" t="s">
        <v>51</v>
      </c>
      <c r="D1358" t="s">
        <v>1484</v>
      </c>
      <c r="E1358" s="2">
        <v>1734.93</v>
      </c>
    </row>
    <row r="1359" spans="1:5" x14ac:dyDescent="0.25">
      <c r="A1359" s="1">
        <v>44105</v>
      </c>
      <c r="B1359">
        <v>129717</v>
      </c>
      <c r="C1359" t="s">
        <v>51</v>
      </c>
      <c r="D1359" t="s">
        <v>1485</v>
      </c>
      <c r="E1359" s="2">
        <v>192.6</v>
      </c>
    </row>
    <row r="1360" spans="1:5" x14ac:dyDescent="0.25">
      <c r="A1360" s="1">
        <v>44105</v>
      </c>
      <c r="B1360">
        <v>129717</v>
      </c>
      <c r="C1360" t="s">
        <v>51</v>
      </c>
      <c r="D1360" t="s">
        <v>1486</v>
      </c>
      <c r="E1360" s="2">
        <v>179.76</v>
      </c>
    </row>
    <row r="1361" spans="1:5" x14ac:dyDescent="0.25">
      <c r="A1361" s="1">
        <v>44105</v>
      </c>
      <c r="B1361">
        <v>129717</v>
      </c>
      <c r="C1361" t="s">
        <v>51</v>
      </c>
      <c r="D1361" t="s">
        <v>1476</v>
      </c>
      <c r="E1361" s="2">
        <v>364.96</v>
      </c>
    </row>
    <row r="1362" spans="1:5" x14ac:dyDescent="0.25">
      <c r="A1362" s="1">
        <v>44105</v>
      </c>
      <c r="B1362">
        <v>129717</v>
      </c>
      <c r="C1362" t="s">
        <v>51</v>
      </c>
      <c r="D1362" t="s">
        <v>1487</v>
      </c>
      <c r="E1362" s="2">
        <v>40.799999999999997</v>
      </c>
    </row>
    <row r="1363" spans="1:5" x14ac:dyDescent="0.25">
      <c r="A1363" s="1">
        <v>44105</v>
      </c>
      <c r="B1363">
        <v>129717</v>
      </c>
      <c r="C1363" t="s">
        <v>51</v>
      </c>
      <c r="D1363" t="s">
        <v>1450</v>
      </c>
      <c r="E1363" s="2">
        <v>37.78</v>
      </c>
    </row>
    <row r="1364" spans="1:5" x14ac:dyDescent="0.25">
      <c r="A1364" s="1">
        <v>44105</v>
      </c>
      <c r="B1364">
        <v>129717</v>
      </c>
      <c r="C1364" t="s">
        <v>51</v>
      </c>
      <c r="D1364" t="s">
        <v>1488</v>
      </c>
      <c r="E1364" s="2">
        <v>65.84</v>
      </c>
    </row>
    <row r="1365" spans="1:5" x14ac:dyDescent="0.25">
      <c r="A1365" s="1">
        <v>44105</v>
      </c>
      <c r="B1365">
        <v>129717</v>
      </c>
      <c r="C1365" t="s">
        <v>51</v>
      </c>
      <c r="D1365" t="s">
        <v>556</v>
      </c>
      <c r="E1365" s="2">
        <v>18.18</v>
      </c>
    </row>
    <row r="1366" spans="1:5" x14ac:dyDescent="0.25">
      <c r="A1366" s="1">
        <v>44105</v>
      </c>
      <c r="B1366">
        <v>129717</v>
      </c>
      <c r="C1366" t="s">
        <v>51</v>
      </c>
      <c r="D1366" t="s">
        <v>1489</v>
      </c>
      <c r="E1366" s="2">
        <v>59.64</v>
      </c>
    </row>
    <row r="1367" spans="1:5" x14ac:dyDescent="0.25">
      <c r="A1367" s="1">
        <v>44105</v>
      </c>
      <c r="B1367">
        <v>129717</v>
      </c>
      <c r="C1367" t="s">
        <v>51</v>
      </c>
      <c r="D1367" t="s">
        <v>1490</v>
      </c>
      <c r="E1367" s="2">
        <v>91.87</v>
      </c>
    </row>
    <row r="1368" spans="1:5" x14ac:dyDescent="0.25">
      <c r="A1368" s="1">
        <v>44105</v>
      </c>
      <c r="B1368">
        <v>129717</v>
      </c>
      <c r="C1368" t="s">
        <v>51</v>
      </c>
      <c r="D1368" t="s">
        <v>1491</v>
      </c>
      <c r="E1368" s="2">
        <v>29.99</v>
      </c>
    </row>
    <row r="1369" spans="1:5" x14ac:dyDescent="0.25">
      <c r="A1369" s="1">
        <v>44105</v>
      </c>
      <c r="B1369">
        <v>129717</v>
      </c>
      <c r="C1369" t="s">
        <v>51</v>
      </c>
      <c r="D1369" t="s">
        <v>1483</v>
      </c>
      <c r="E1369" s="2">
        <v>290.89999999999998</v>
      </c>
    </row>
    <row r="1370" spans="1:5" x14ac:dyDescent="0.25">
      <c r="A1370" s="1">
        <v>44105</v>
      </c>
      <c r="B1370">
        <v>129717</v>
      </c>
      <c r="C1370" t="s">
        <v>51</v>
      </c>
      <c r="D1370" t="s">
        <v>1492</v>
      </c>
      <c r="E1370" s="2">
        <v>85</v>
      </c>
    </row>
    <row r="1371" spans="1:5" x14ac:dyDescent="0.25">
      <c r="A1371" s="1">
        <v>44105</v>
      </c>
      <c r="B1371">
        <v>129717</v>
      </c>
      <c r="C1371" t="s">
        <v>51</v>
      </c>
      <c r="D1371" t="s">
        <v>799</v>
      </c>
      <c r="E1371" s="2">
        <v>303.02999999999997</v>
      </c>
    </row>
    <row r="1372" spans="1:5" x14ac:dyDescent="0.25">
      <c r="A1372" s="1">
        <v>44105</v>
      </c>
      <c r="B1372">
        <v>129717</v>
      </c>
      <c r="C1372" t="s">
        <v>51</v>
      </c>
      <c r="D1372" t="s">
        <v>1492</v>
      </c>
      <c r="E1372" s="2">
        <v>31.77</v>
      </c>
    </row>
    <row r="1373" spans="1:5" x14ac:dyDescent="0.25">
      <c r="A1373" s="1">
        <v>44105</v>
      </c>
      <c r="B1373">
        <v>129717</v>
      </c>
      <c r="C1373" t="s">
        <v>51</v>
      </c>
      <c r="D1373" t="s">
        <v>1493</v>
      </c>
      <c r="E1373" s="2">
        <v>288</v>
      </c>
    </row>
    <row r="1374" spans="1:5" x14ac:dyDescent="0.25">
      <c r="A1374" s="1">
        <v>44105</v>
      </c>
      <c r="B1374">
        <v>129717</v>
      </c>
      <c r="C1374" t="s">
        <v>51</v>
      </c>
      <c r="D1374" t="s">
        <v>1494</v>
      </c>
      <c r="E1374" s="2">
        <v>23.24</v>
      </c>
    </row>
    <row r="1375" spans="1:5" x14ac:dyDescent="0.25">
      <c r="A1375" s="1">
        <v>44105</v>
      </c>
      <c r="B1375">
        <v>129717</v>
      </c>
      <c r="C1375" t="s">
        <v>51</v>
      </c>
      <c r="D1375" t="s">
        <v>1493</v>
      </c>
      <c r="E1375" s="2">
        <v>36.99</v>
      </c>
    </row>
    <row r="1376" spans="1:5" x14ac:dyDescent="0.25">
      <c r="A1376" s="1">
        <v>44105</v>
      </c>
      <c r="B1376">
        <v>129717</v>
      </c>
      <c r="C1376" t="s">
        <v>51</v>
      </c>
      <c r="D1376" t="s">
        <v>1495</v>
      </c>
      <c r="E1376" s="2">
        <v>146.08000000000001</v>
      </c>
    </row>
    <row r="1377" spans="1:5" x14ac:dyDescent="0.25">
      <c r="A1377" s="1">
        <v>44105</v>
      </c>
      <c r="B1377">
        <v>129717</v>
      </c>
      <c r="C1377" t="s">
        <v>51</v>
      </c>
      <c r="D1377" t="s">
        <v>1496</v>
      </c>
      <c r="E1377" s="2">
        <v>168</v>
      </c>
    </row>
    <row r="1378" spans="1:5" x14ac:dyDescent="0.25">
      <c r="A1378" s="1">
        <v>44105</v>
      </c>
      <c r="B1378">
        <v>129717</v>
      </c>
      <c r="C1378" t="s">
        <v>51</v>
      </c>
      <c r="D1378" t="s">
        <v>1497</v>
      </c>
      <c r="E1378" s="2">
        <v>144.12</v>
      </c>
    </row>
    <row r="1379" spans="1:5" x14ac:dyDescent="0.25">
      <c r="A1379" s="1">
        <v>44105</v>
      </c>
      <c r="B1379">
        <v>129717</v>
      </c>
      <c r="C1379" t="s">
        <v>51</v>
      </c>
      <c r="D1379" t="s">
        <v>1450</v>
      </c>
      <c r="E1379" s="2">
        <v>49.98</v>
      </c>
    </row>
    <row r="1380" spans="1:5" x14ac:dyDescent="0.25">
      <c r="A1380" s="1">
        <v>44105</v>
      </c>
      <c r="B1380">
        <v>129717</v>
      </c>
      <c r="C1380" t="s">
        <v>51</v>
      </c>
      <c r="D1380" t="s">
        <v>1498</v>
      </c>
      <c r="E1380" s="2">
        <v>536.30999999999995</v>
      </c>
    </row>
    <row r="1381" spans="1:5" x14ac:dyDescent="0.25">
      <c r="A1381" s="1">
        <v>44105</v>
      </c>
      <c r="B1381">
        <v>129717</v>
      </c>
      <c r="C1381" t="s">
        <v>51</v>
      </c>
      <c r="D1381" t="s">
        <v>1450</v>
      </c>
      <c r="E1381" s="2">
        <v>117.98</v>
      </c>
    </row>
    <row r="1382" spans="1:5" x14ac:dyDescent="0.25">
      <c r="A1382" s="1">
        <v>44105</v>
      </c>
      <c r="B1382">
        <v>129717</v>
      </c>
      <c r="C1382" t="s">
        <v>51</v>
      </c>
      <c r="D1382" t="s">
        <v>1499</v>
      </c>
      <c r="E1382" s="2">
        <v>29.98</v>
      </c>
    </row>
    <row r="1383" spans="1:5" x14ac:dyDescent="0.25">
      <c r="A1383" s="1">
        <v>44105</v>
      </c>
      <c r="B1383">
        <v>129717</v>
      </c>
      <c r="C1383" t="s">
        <v>51</v>
      </c>
      <c r="D1383" t="s">
        <v>1500</v>
      </c>
      <c r="E1383" s="2">
        <v>139.13999999999999</v>
      </c>
    </row>
    <row r="1384" spans="1:5" x14ac:dyDescent="0.25">
      <c r="A1384" s="1">
        <v>44105</v>
      </c>
      <c r="B1384">
        <v>129717</v>
      </c>
      <c r="C1384" t="s">
        <v>51</v>
      </c>
      <c r="D1384" t="s">
        <v>1500</v>
      </c>
      <c r="E1384" s="2">
        <v>1214.67</v>
      </c>
    </row>
    <row r="1385" spans="1:5" x14ac:dyDescent="0.25">
      <c r="A1385" s="1">
        <v>44105</v>
      </c>
      <c r="B1385">
        <v>129717</v>
      </c>
      <c r="C1385" t="s">
        <v>51</v>
      </c>
      <c r="D1385" t="s">
        <v>1501</v>
      </c>
      <c r="E1385" s="2">
        <v>115.1</v>
      </c>
    </row>
    <row r="1386" spans="1:5" x14ac:dyDescent="0.25">
      <c r="A1386" s="1">
        <v>44105</v>
      </c>
      <c r="B1386">
        <v>129717</v>
      </c>
      <c r="C1386" t="s">
        <v>51</v>
      </c>
      <c r="D1386" t="s">
        <v>1501</v>
      </c>
      <c r="E1386" s="2">
        <v>9.99</v>
      </c>
    </row>
    <row r="1387" spans="1:5" x14ac:dyDescent="0.25">
      <c r="A1387" s="1">
        <v>44105</v>
      </c>
      <c r="B1387">
        <v>129717</v>
      </c>
      <c r="C1387" t="s">
        <v>51</v>
      </c>
      <c r="D1387" t="s">
        <v>1502</v>
      </c>
      <c r="E1387" s="2">
        <v>195.45</v>
      </c>
    </row>
    <row r="1388" spans="1:5" x14ac:dyDescent="0.25">
      <c r="A1388" s="1">
        <v>44105</v>
      </c>
      <c r="B1388">
        <v>129717</v>
      </c>
      <c r="C1388" t="s">
        <v>51</v>
      </c>
      <c r="D1388" t="s">
        <v>1499</v>
      </c>
      <c r="E1388" s="2">
        <v>140.22</v>
      </c>
    </row>
    <row r="1389" spans="1:5" x14ac:dyDescent="0.25">
      <c r="A1389" s="1">
        <v>44105</v>
      </c>
      <c r="B1389">
        <v>129717</v>
      </c>
      <c r="C1389" t="s">
        <v>51</v>
      </c>
      <c r="D1389" t="s">
        <v>1503</v>
      </c>
      <c r="E1389" s="2">
        <v>22.95</v>
      </c>
    </row>
    <row r="1390" spans="1:5" x14ac:dyDescent="0.25">
      <c r="A1390" s="1">
        <v>44105</v>
      </c>
      <c r="B1390">
        <v>129717</v>
      </c>
      <c r="C1390" t="s">
        <v>51</v>
      </c>
      <c r="D1390" t="s">
        <v>1504</v>
      </c>
      <c r="E1390" s="2">
        <v>388.69</v>
      </c>
    </row>
    <row r="1391" spans="1:5" x14ac:dyDescent="0.25">
      <c r="A1391" s="1">
        <v>44105</v>
      </c>
      <c r="B1391">
        <v>129717</v>
      </c>
      <c r="C1391" t="s">
        <v>51</v>
      </c>
      <c r="D1391" t="s">
        <v>821</v>
      </c>
      <c r="E1391" s="2">
        <v>414.56</v>
      </c>
    </row>
    <row r="1392" spans="1:5" x14ac:dyDescent="0.25">
      <c r="A1392" s="1">
        <v>44105</v>
      </c>
      <c r="B1392">
        <v>129717</v>
      </c>
      <c r="C1392" t="s">
        <v>51</v>
      </c>
      <c r="D1392" t="s">
        <v>1505</v>
      </c>
      <c r="E1392" s="2">
        <v>149.63999999999999</v>
      </c>
    </row>
    <row r="1393" spans="1:5" x14ac:dyDescent="0.25">
      <c r="A1393" s="1">
        <v>44105</v>
      </c>
      <c r="B1393">
        <v>129717</v>
      </c>
      <c r="C1393" t="s">
        <v>51</v>
      </c>
      <c r="D1393" t="s">
        <v>1506</v>
      </c>
      <c r="E1393" s="2">
        <v>24.98</v>
      </c>
    </row>
    <row r="1394" spans="1:5" x14ac:dyDescent="0.25">
      <c r="A1394" s="1">
        <v>44105</v>
      </c>
      <c r="B1394">
        <v>129717</v>
      </c>
      <c r="C1394" t="s">
        <v>51</v>
      </c>
      <c r="D1394" t="s">
        <v>556</v>
      </c>
      <c r="E1394" s="2">
        <v>186.17</v>
      </c>
    </row>
    <row r="1395" spans="1:5" x14ac:dyDescent="0.25">
      <c r="A1395" s="1">
        <v>44105</v>
      </c>
      <c r="B1395">
        <v>129717</v>
      </c>
      <c r="C1395" t="s">
        <v>51</v>
      </c>
      <c r="D1395" t="s">
        <v>1507</v>
      </c>
      <c r="E1395" s="2">
        <v>32.97</v>
      </c>
    </row>
    <row r="1396" spans="1:5" x14ac:dyDescent="0.25">
      <c r="A1396" s="1">
        <v>44105</v>
      </c>
      <c r="B1396">
        <v>129717</v>
      </c>
      <c r="C1396" t="s">
        <v>51</v>
      </c>
      <c r="D1396" t="s">
        <v>1507</v>
      </c>
      <c r="E1396" s="2">
        <v>336</v>
      </c>
    </row>
    <row r="1397" spans="1:5" x14ac:dyDescent="0.25">
      <c r="A1397" s="1">
        <v>44105</v>
      </c>
      <c r="B1397">
        <v>129717</v>
      </c>
      <c r="C1397" t="s">
        <v>51</v>
      </c>
      <c r="D1397" t="s">
        <v>1508</v>
      </c>
      <c r="E1397" s="2">
        <v>2918.79</v>
      </c>
    </row>
    <row r="1398" spans="1:5" x14ac:dyDescent="0.25">
      <c r="A1398" s="1">
        <v>44105</v>
      </c>
      <c r="B1398">
        <v>129717</v>
      </c>
      <c r="C1398" t="s">
        <v>51</v>
      </c>
      <c r="D1398" t="s">
        <v>556</v>
      </c>
      <c r="E1398" s="2">
        <v>97.4</v>
      </c>
    </row>
    <row r="1399" spans="1:5" x14ac:dyDescent="0.25">
      <c r="A1399" s="1">
        <v>44105</v>
      </c>
      <c r="B1399">
        <v>129717</v>
      </c>
      <c r="C1399" t="s">
        <v>51</v>
      </c>
      <c r="D1399" t="s">
        <v>1001</v>
      </c>
      <c r="E1399" s="2">
        <v>501.32</v>
      </c>
    </row>
    <row r="1400" spans="1:5" x14ac:dyDescent="0.25">
      <c r="A1400" s="1">
        <v>44105</v>
      </c>
      <c r="B1400">
        <v>129717</v>
      </c>
      <c r="C1400" t="s">
        <v>51</v>
      </c>
      <c r="D1400" t="s">
        <v>1496</v>
      </c>
      <c r="E1400" s="2">
        <v>271.75</v>
      </c>
    </row>
    <row r="1401" spans="1:5" x14ac:dyDescent="0.25">
      <c r="A1401" s="1">
        <v>44105</v>
      </c>
      <c r="B1401">
        <v>129717</v>
      </c>
      <c r="C1401" t="s">
        <v>51</v>
      </c>
      <c r="D1401" t="s">
        <v>1509</v>
      </c>
      <c r="E1401" s="2">
        <v>188.05</v>
      </c>
    </row>
    <row r="1402" spans="1:5" x14ac:dyDescent="0.25">
      <c r="A1402" s="1">
        <v>44105</v>
      </c>
      <c r="B1402">
        <v>129717</v>
      </c>
      <c r="C1402" t="s">
        <v>51</v>
      </c>
      <c r="D1402" t="s">
        <v>1510</v>
      </c>
      <c r="E1402" s="2">
        <v>66.61</v>
      </c>
    </row>
    <row r="1403" spans="1:5" x14ac:dyDescent="0.25">
      <c r="A1403" s="1">
        <v>44105</v>
      </c>
      <c r="B1403">
        <v>129717</v>
      </c>
      <c r="C1403" t="s">
        <v>51</v>
      </c>
      <c r="D1403" t="s">
        <v>1511</v>
      </c>
      <c r="E1403" s="2">
        <v>49.3</v>
      </c>
    </row>
    <row r="1404" spans="1:5" x14ac:dyDescent="0.25">
      <c r="A1404" s="1">
        <v>44105</v>
      </c>
      <c r="B1404">
        <v>129717</v>
      </c>
      <c r="C1404" t="s">
        <v>51</v>
      </c>
      <c r="D1404" t="s">
        <v>1512</v>
      </c>
      <c r="E1404" s="2">
        <v>33.92</v>
      </c>
    </row>
    <row r="1405" spans="1:5" x14ac:dyDescent="0.25">
      <c r="A1405" s="1">
        <v>44105</v>
      </c>
      <c r="B1405">
        <v>129717</v>
      </c>
      <c r="C1405" t="s">
        <v>51</v>
      </c>
      <c r="D1405" t="s">
        <v>1513</v>
      </c>
      <c r="E1405" s="2">
        <v>24.03</v>
      </c>
    </row>
    <row r="1406" spans="1:5" x14ac:dyDescent="0.25">
      <c r="A1406" s="1">
        <v>44105</v>
      </c>
      <c r="B1406">
        <v>129717</v>
      </c>
      <c r="C1406" t="s">
        <v>51</v>
      </c>
      <c r="D1406" t="s">
        <v>1514</v>
      </c>
      <c r="E1406" s="2">
        <v>71.34</v>
      </c>
    </row>
    <row r="1407" spans="1:5" x14ac:dyDescent="0.25">
      <c r="A1407" s="1">
        <v>44105</v>
      </c>
      <c r="B1407">
        <v>129717</v>
      </c>
      <c r="C1407" t="s">
        <v>51</v>
      </c>
      <c r="D1407" t="s">
        <v>149</v>
      </c>
      <c r="E1407" s="2">
        <v>58.73</v>
      </c>
    </row>
    <row r="1408" spans="1:5" x14ac:dyDescent="0.25">
      <c r="A1408" s="1">
        <v>44105</v>
      </c>
      <c r="B1408">
        <v>129717</v>
      </c>
      <c r="C1408" t="s">
        <v>51</v>
      </c>
      <c r="D1408" t="s">
        <v>1498</v>
      </c>
      <c r="E1408" s="2">
        <v>137.27000000000001</v>
      </c>
    </row>
    <row r="1409" spans="1:5" x14ac:dyDescent="0.25">
      <c r="A1409" s="1">
        <v>44105</v>
      </c>
      <c r="B1409">
        <v>129717</v>
      </c>
      <c r="C1409" t="s">
        <v>51</v>
      </c>
      <c r="D1409" t="s">
        <v>1515</v>
      </c>
      <c r="E1409" s="2">
        <v>331.92</v>
      </c>
    </row>
    <row r="1410" spans="1:5" x14ac:dyDescent="0.25">
      <c r="A1410" s="1">
        <v>44105</v>
      </c>
      <c r="B1410">
        <v>129717</v>
      </c>
      <c r="C1410" t="s">
        <v>51</v>
      </c>
      <c r="D1410" t="s">
        <v>1498</v>
      </c>
      <c r="E1410" s="2">
        <v>27.95</v>
      </c>
    </row>
    <row r="1411" spans="1:5" x14ac:dyDescent="0.25">
      <c r="A1411" s="1">
        <v>44105</v>
      </c>
      <c r="B1411">
        <v>129717</v>
      </c>
      <c r="C1411" t="s">
        <v>51</v>
      </c>
      <c r="D1411" t="s">
        <v>1516</v>
      </c>
      <c r="E1411" s="2">
        <v>74.97</v>
      </c>
    </row>
    <row r="1412" spans="1:5" x14ac:dyDescent="0.25">
      <c r="A1412" s="1">
        <v>44105</v>
      </c>
      <c r="B1412">
        <v>129717</v>
      </c>
      <c r="C1412" t="s">
        <v>51</v>
      </c>
      <c r="D1412" t="s">
        <v>1517</v>
      </c>
      <c r="E1412" s="2">
        <v>132.04</v>
      </c>
    </row>
    <row r="1413" spans="1:5" x14ac:dyDescent="0.25">
      <c r="A1413" s="1">
        <v>44105</v>
      </c>
      <c r="B1413">
        <v>129717</v>
      </c>
      <c r="C1413" t="s">
        <v>51</v>
      </c>
      <c r="D1413" t="s">
        <v>1518</v>
      </c>
      <c r="E1413" s="2">
        <v>62.99</v>
      </c>
    </row>
    <row r="1414" spans="1:5" x14ac:dyDescent="0.25">
      <c r="A1414" s="1">
        <v>44105</v>
      </c>
      <c r="B1414">
        <v>129717</v>
      </c>
      <c r="C1414" t="s">
        <v>51</v>
      </c>
      <c r="D1414" t="s">
        <v>1519</v>
      </c>
      <c r="E1414" s="2">
        <v>29.99</v>
      </c>
    </row>
    <row r="1415" spans="1:5" x14ac:dyDescent="0.25">
      <c r="A1415" s="1">
        <v>44105</v>
      </c>
      <c r="B1415">
        <v>129717</v>
      </c>
      <c r="C1415" t="s">
        <v>51</v>
      </c>
      <c r="D1415" t="s">
        <v>1408</v>
      </c>
      <c r="E1415" s="2">
        <v>79.989999999999995</v>
      </c>
    </row>
    <row r="1416" spans="1:5" x14ac:dyDescent="0.25">
      <c r="A1416" s="1">
        <v>44105</v>
      </c>
      <c r="B1416">
        <v>129717</v>
      </c>
      <c r="C1416" t="s">
        <v>51</v>
      </c>
      <c r="D1416" t="s">
        <v>1520</v>
      </c>
      <c r="E1416" s="2">
        <v>64</v>
      </c>
    </row>
    <row r="1417" spans="1:5" x14ac:dyDescent="0.25">
      <c r="A1417" s="1">
        <v>44105</v>
      </c>
      <c r="B1417">
        <v>129717</v>
      </c>
      <c r="C1417" t="s">
        <v>51</v>
      </c>
      <c r="D1417" t="s">
        <v>149</v>
      </c>
      <c r="E1417" s="2">
        <v>149.9</v>
      </c>
    </row>
    <row r="1418" spans="1:5" x14ac:dyDescent="0.25">
      <c r="A1418" s="1">
        <v>44105</v>
      </c>
      <c r="B1418">
        <v>129717</v>
      </c>
      <c r="C1418" t="s">
        <v>51</v>
      </c>
      <c r="D1418" t="s">
        <v>1496</v>
      </c>
      <c r="E1418" s="2">
        <v>71.959999999999994</v>
      </c>
    </row>
    <row r="1419" spans="1:5" x14ac:dyDescent="0.25">
      <c r="A1419" s="1">
        <v>44105</v>
      </c>
      <c r="B1419">
        <v>129717</v>
      </c>
      <c r="C1419" t="s">
        <v>51</v>
      </c>
      <c r="D1419" t="s">
        <v>1521</v>
      </c>
      <c r="E1419" s="2">
        <v>772.21</v>
      </c>
    </row>
    <row r="1420" spans="1:5" x14ac:dyDescent="0.25">
      <c r="A1420" s="1">
        <v>44105</v>
      </c>
      <c r="B1420">
        <v>129717</v>
      </c>
      <c r="C1420" t="s">
        <v>51</v>
      </c>
      <c r="D1420" t="s">
        <v>1522</v>
      </c>
      <c r="E1420" s="2">
        <v>67.23</v>
      </c>
    </row>
    <row r="1421" spans="1:5" x14ac:dyDescent="0.25">
      <c r="A1421" s="1">
        <v>44105</v>
      </c>
      <c r="B1421">
        <v>129717</v>
      </c>
      <c r="C1421" t="s">
        <v>51</v>
      </c>
      <c r="D1421" t="s">
        <v>1408</v>
      </c>
      <c r="E1421" s="2">
        <v>38.549999999999997</v>
      </c>
    </row>
    <row r="1422" spans="1:5" x14ac:dyDescent="0.25">
      <c r="A1422" s="1">
        <v>44105</v>
      </c>
      <c r="B1422">
        <v>129717</v>
      </c>
      <c r="C1422" t="s">
        <v>51</v>
      </c>
      <c r="D1422" t="s">
        <v>149</v>
      </c>
      <c r="E1422" s="2">
        <v>17.350000000000001</v>
      </c>
    </row>
    <row r="1423" spans="1:5" x14ac:dyDescent="0.25">
      <c r="A1423" s="1">
        <v>44105</v>
      </c>
      <c r="B1423">
        <v>129717</v>
      </c>
      <c r="C1423" t="s">
        <v>51</v>
      </c>
      <c r="D1423" t="s">
        <v>1523</v>
      </c>
      <c r="E1423" s="2">
        <v>173.42</v>
      </c>
    </row>
    <row r="1424" spans="1:5" x14ac:dyDescent="0.25">
      <c r="A1424" s="1">
        <v>44105</v>
      </c>
      <c r="B1424">
        <v>129717</v>
      </c>
      <c r="C1424" t="s">
        <v>51</v>
      </c>
      <c r="D1424" t="s">
        <v>551</v>
      </c>
      <c r="E1424" s="2">
        <v>100.48</v>
      </c>
    </row>
    <row r="1425" spans="1:5" x14ac:dyDescent="0.25">
      <c r="A1425" s="1">
        <v>44105</v>
      </c>
      <c r="B1425">
        <v>129717</v>
      </c>
      <c r="C1425" t="s">
        <v>51</v>
      </c>
      <c r="D1425" t="s">
        <v>1517</v>
      </c>
      <c r="E1425" s="2">
        <v>86.99</v>
      </c>
    </row>
    <row r="1426" spans="1:5" x14ac:dyDescent="0.25">
      <c r="A1426" s="1">
        <v>44105</v>
      </c>
      <c r="B1426">
        <v>129717</v>
      </c>
      <c r="C1426" t="s">
        <v>51</v>
      </c>
      <c r="D1426" t="s">
        <v>1524</v>
      </c>
      <c r="E1426" s="2">
        <v>169.9</v>
      </c>
    </row>
    <row r="1427" spans="1:5" x14ac:dyDescent="0.25">
      <c r="A1427" s="1">
        <v>44105</v>
      </c>
      <c r="B1427">
        <v>129717</v>
      </c>
      <c r="C1427" t="s">
        <v>51</v>
      </c>
      <c r="D1427" t="s">
        <v>1508</v>
      </c>
      <c r="E1427" s="2">
        <v>972.93</v>
      </c>
    </row>
    <row r="1428" spans="1:5" x14ac:dyDescent="0.25">
      <c r="A1428" s="1">
        <v>44105</v>
      </c>
      <c r="B1428">
        <v>129717</v>
      </c>
      <c r="C1428" t="s">
        <v>51</v>
      </c>
      <c r="D1428" t="s">
        <v>1521</v>
      </c>
      <c r="E1428" s="2">
        <v>42.09</v>
      </c>
    </row>
    <row r="1429" spans="1:5" x14ac:dyDescent="0.25">
      <c r="A1429" s="1">
        <v>44105</v>
      </c>
      <c r="B1429">
        <v>129717</v>
      </c>
      <c r="C1429" t="s">
        <v>51</v>
      </c>
      <c r="D1429" t="s">
        <v>149</v>
      </c>
      <c r="E1429" s="2">
        <v>149.9</v>
      </c>
    </row>
    <row r="1430" spans="1:5" x14ac:dyDescent="0.25">
      <c r="A1430" s="1">
        <v>44105</v>
      </c>
      <c r="B1430">
        <v>129717</v>
      </c>
      <c r="C1430" t="s">
        <v>51</v>
      </c>
      <c r="D1430" t="s">
        <v>1523</v>
      </c>
      <c r="E1430" s="2">
        <v>71.42</v>
      </c>
    </row>
    <row r="1431" spans="1:5" x14ac:dyDescent="0.25">
      <c r="A1431" s="1">
        <v>44105</v>
      </c>
      <c r="B1431">
        <v>129717</v>
      </c>
      <c r="C1431" t="s">
        <v>51</v>
      </c>
      <c r="D1431" t="s">
        <v>1452</v>
      </c>
      <c r="E1431" s="3">
        <v>-55</v>
      </c>
    </row>
    <row r="1432" spans="1:5" x14ac:dyDescent="0.25">
      <c r="A1432" s="1">
        <v>44105</v>
      </c>
      <c r="B1432">
        <v>129717</v>
      </c>
      <c r="C1432" t="s">
        <v>51</v>
      </c>
      <c r="D1432" t="s">
        <v>1452</v>
      </c>
      <c r="E1432" s="3">
        <v>-9.99</v>
      </c>
    </row>
    <row r="1433" spans="1:5" x14ac:dyDescent="0.25">
      <c r="A1433" s="1">
        <v>44105</v>
      </c>
      <c r="B1433">
        <v>129717</v>
      </c>
      <c r="C1433" t="s">
        <v>51</v>
      </c>
      <c r="D1433" t="s">
        <v>1452</v>
      </c>
      <c r="E1433" s="3">
        <v>-3.99</v>
      </c>
    </row>
    <row r="1434" spans="1:5" x14ac:dyDescent="0.25">
      <c r="A1434" s="1">
        <v>44105</v>
      </c>
      <c r="B1434">
        <v>129717</v>
      </c>
      <c r="C1434" t="s">
        <v>51</v>
      </c>
      <c r="D1434" t="s">
        <v>1452</v>
      </c>
      <c r="E1434" s="3">
        <v>-179.99</v>
      </c>
    </row>
    <row r="1435" spans="1:5" x14ac:dyDescent="0.25">
      <c r="A1435" s="1">
        <v>44105</v>
      </c>
      <c r="B1435">
        <v>129717</v>
      </c>
      <c r="C1435" t="s">
        <v>51</v>
      </c>
      <c r="D1435" t="s">
        <v>1452</v>
      </c>
      <c r="E1435" s="3">
        <v>-175</v>
      </c>
    </row>
    <row r="1436" spans="1:5" x14ac:dyDescent="0.25">
      <c r="A1436" s="1">
        <v>44105</v>
      </c>
      <c r="B1436">
        <v>129717</v>
      </c>
      <c r="C1436" t="s">
        <v>51</v>
      </c>
      <c r="D1436" t="s">
        <v>1001</v>
      </c>
      <c r="E1436" s="2">
        <v>194.97</v>
      </c>
    </row>
    <row r="1437" spans="1:5" x14ac:dyDescent="0.25">
      <c r="A1437" s="1">
        <v>44105</v>
      </c>
      <c r="B1437">
        <v>129717</v>
      </c>
      <c r="C1437" t="s">
        <v>51</v>
      </c>
      <c r="D1437" t="s">
        <v>1493</v>
      </c>
      <c r="E1437" s="2">
        <v>305.74</v>
      </c>
    </row>
    <row r="1438" spans="1:5" x14ac:dyDescent="0.25">
      <c r="A1438" s="1">
        <v>44105</v>
      </c>
      <c r="B1438">
        <v>129717</v>
      </c>
      <c r="C1438" t="s">
        <v>51</v>
      </c>
      <c r="D1438" t="s">
        <v>1493</v>
      </c>
      <c r="E1438" s="2">
        <v>263.04000000000002</v>
      </c>
    </row>
    <row r="1439" spans="1:5" x14ac:dyDescent="0.25">
      <c r="A1439" s="1">
        <v>44105</v>
      </c>
      <c r="B1439">
        <v>129718</v>
      </c>
      <c r="C1439" t="s">
        <v>51</v>
      </c>
      <c r="D1439" t="s">
        <v>1510</v>
      </c>
      <c r="E1439" s="2">
        <v>55</v>
      </c>
    </row>
    <row r="1440" spans="1:5" x14ac:dyDescent="0.25">
      <c r="A1440" s="1">
        <v>44111</v>
      </c>
      <c r="B1440">
        <v>129719</v>
      </c>
      <c r="C1440" t="s">
        <v>838</v>
      </c>
      <c r="D1440" t="s">
        <v>1525</v>
      </c>
      <c r="E1440" s="2">
        <v>55.37</v>
      </c>
    </row>
    <row r="1441" spans="1:5" x14ac:dyDescent="0.25">
      <c r="A1441" s="1">
        <v>44111</v>
      </c>
      <c r="B1441">
        <v>129720</v>
      </c>
      <c r="C1441" t="s">
        <v>1526</v>
      </c>
      <c r="D1441" t="s">
        <v>477</v>
      </c>
      <c r="E1441" s="2">
        <v>25</v>
      </c>
    </row>
    <row r="1442" spans="1:5" x14ac:dyDescent="0.25">
      <c r="A1442" s="1">
        <v>44111</v>
      </c>
      <c r="B1442">
        <v>129721</v>
      </c>
      <c r="C1442" t="s">
        <v>92</v>
      </c>
      <c r="D1442" t="s">
        <v>1527</v>
      </c>
      <c r="E1442" s="2">
        <v>520</v>
      </c>
    </row>
    <row r="1443" spans="1:5" x14ac:dyDescent="0.25">
      <c r="A1443" s="1">
        <v>44111</v>
      </c>
      <c r="B1443">
        <v>129722</v>
      </c>
      <c r="C1443" t="s">
        <v>60</v>
      </c>
      <c r="D1443" t="s">
        <v>1528</v>
      </c>
      <c r="E1443" s="2">
        <v>276.31</v>
      </c>
    </row>
    <row r="1444" spans="1:5" x14ac:dyDescent="0.25">
      <c r="A1444" s="1">
        <v>44111</v>
      </c>
      <c r="B1444">
        <v>129723</v>
      </c>
      <c r="C1444" t="s">
        <v>1529</v>
      </c>
      <c r="D1444" t="s">
        <v>1530</v>
      </c>
      <c r="E1444" s="2">
        <v>1200</v>
      </c>
    </row>
    <row r="1445" spans="1:5" x14ac:dyDescent="0.25">
      <c r="A1445" s="1">
        <v>44111</v>
      </c>
      <c r="B1445">
        <v>129724</v>
      </c>
      <c r="C1445" t="s">
        <v>1531</v>
      </c>
      <c r="D1445" t="s">
        <v>1532</v>
      </c>
      <c r="E1445" s="2">
        <v>70</v>
      </c>
    </row>
    <row r="1446" spans="1:5" x14ac:dyDescent="0.25">
      <c r="A1446" s="1">
        <v>44111</v>
      </c>
      <c r="B1446">
        <v>129725</v>
      </c>
      <c r="C1446" t="s">
        <v>1531</v>
      </c>
      <c r="D1446" t="s">
        <v>1533</v>
      </c>
      <c r="E1446" s="2">
        <v>90</v>
      </c>
    </row>
    <row r="1447" spans="1:5" x14ac:dyDescent="0.25">
      <c r="A1447" s="1">
        <v>44111</v>
      </c>
      <c r="B1447">
        <v>129726</v>
      </c>
      <c r="C1447" t="s">
        <v>25</v>
      </c>
      <c r="D1447" t="s">
        <v>1534</v>
      </c>
      <c r="E1447" s="2">
        <v>52.86</v>
      </c>
    </row>
    <row r="1448" spans="1:5" x14ac:dyDescent="0.25">
      <c r="A1448" s="1">
        <v>44111</v>
      </c>
      <c r="B1448">
        <v>129727</v>
      </c>
      <c r="C1448" t="s">
        <v>326</v>
      </c>
      <c r="D1448" t="s">
        <v>1535</v>
      </c>
      <c r="E1448" s="2">
        <v>1830</v>
      </c>
    </row>
    <row r="1449" spans="1:5" x14ac:dyDescent="0.25">
      <c r="A1449" s="1">
        <v>44111</v>
      </c>
      <c r="B1449">
        <v>129727</v>
      </c>
      <c r="C1449" t="s">
        <v>326</v>
      </c>
      <c r="D1449" t="s">
        <v>1536</v>
      </c>
      <c r="E1449" s="2">
        <v>318.38</v>
      </c>
    </row>
    <row r="1450" spans="1:5" x14ac:dyDescent="0.25">
      <c r="A1450" s="1">
        <v>44111</v>
      </c>
      <c r="B1450">
        <v>129728</v>
      </c>
      <c r="C1450" t="s">
        <v>867</v>
      </c>
      <c r="D1450" t="s">
        <v>1525</v>
      </c>
      <c r="E1450" s="2">
        <v>9.1999999999999993</v>
      </c>
    </row>
    <row r="1451" spans="1:5" x14ac:dyDescent="0.25">
      <c r="A1451" s="1">
        <v>44111</v>
      </c>
      <c r="B1451">
        <v>129729</v>
      </c>
      <c r="C1451" t="s">
        <v>1537</v>
      </c>
      <c r="D1451" t="s">
        <v>1538</v>
      </c>
      <c r="E1451" s="2">
        <v>100</v>
      </c>
    </row>
    <row r="1452" spans="1:5" x14ac:dyDescent="0.25">
      <c r="A1452" s="1">
        <v>44111</v>
      </c>
      <c r="B1452">
        <v>129730</v>
      </c>
      <c r="C1452" t="s">
        <v>201</v>
      </c>
      <c r="D1452" t="s">
        <v>1530</v>
      </c>
      <c r="E1452" s="2">
        <v>1183.95</v>
      </c>
    </row>
    <row r="1453" spans="1:5" x14ac:dyDescent="0.25">
      <c r="A1453" s="1">
        <v>44111</v>
      </c>
      <c r="B1453">
        <v>129731</v>
      </c>
      <c r="C1453" t="s">
        <v>870</v>
      </c>
      <c r="D1453" t="s">
        <v>871</v>
      </c>
      <c r="E1453" s="2">
        <v>235.62</v>
      </c>
    </row>
    <row r="1454" spans="1:5" x14ac:dyDescent="0.25">
      <c r="A1454" s="1">
        <v>44111</v>
      </c>
      <c r="B1454">
        <v>129731</v>
      </c>
      <c r="C1454" t="s">
        <v>870</v>
      </c>
      <c r="D1454" t="s">
        <v>1539</v>
      </c>
      <c r="E1454" s="2">
        <v>367.2</v>
      </c>
    </row>
    <row r="1455" spans="1:5" x14ac:dyDescent="0.25">
      <c r="A1455" s="1">
        <v>44111</v>
      </c>
      <c r="B1455">
        <v>129731</v>
      </c>
      <c r="C1455" t="s">
        <v>870</v>
      </c>
      <c r="D1455" t="s">
        <v>1540</v>
      </c>
      <c r="E1455" s="2">
        <v>169.83</v>
      </c>
    </row>
    <row r="1456" spans="1:5" x14ac:dyDescent="0.25">
      <c r="A1456" s="1">
        <v>44111</v>
      </c>
      <c r="B1456">
        <v>129732</v>
      </c>
      <c r="C1456" t="s">
        <v>879</v>
      </c>
      <c r="D1456" t="s">
        <v>1525</v>
      </c>
      <c r="E1456" s="2">
        <v>36.18</v>
      </c>
    </row>
    <row r="1457" spans="1:5" x14ac:dyDescent="0.25">
      <c r="A1457" s="1">
        <v>44111</v>
      </c>
      <c r="B1457">
        <v>129733</v>
      </c>
      <c r="C1457" t="s">
        <v>1541</v>
      </c>
      <c r="D1457" t="s">
        <v>1542</v>
      </c>
      <c r="E1457" s="2">
        <v>350</v>
      </c>
    </row>
    <row r="1458" spans="1:5" x14ac:dyDescent="0.25">
      <c r="A1458" s="1">
        <v>44111</v>
      </c>
      <c r="B1458">
        <v>129734</v>
      </c>
      <c r="C1458" t="s">
        <v>26</v>
      </c>
      <c r="D1458" t="s">
        <v>1543</v>
      </c>
      <c r="E1458" s="2">
        <v>411.98</v>
      </c>
    </row>
    <row r="1459" spans="1:5" x14ac:dyDescent="0.25">
      <c r="A1459" s="1">
        <v>44111</v>
      </c>
      <c r="B1459">
        <v>129735</v>
      </c>
      <c r="C1459" t="s">
        <v>175</v>
      </c>
      <c r="D1459" t="s">
        <v>1544</v>
      </c>
      <c r="E1459" s="2">
        <v>139.5</v>
      </c>
    </row>
    <row r="1460" spans="1:5" x14ac:dyDescent="0.25">
      <c r="A1460" s="1">
        <v>44111</v>
      </c>
      <c r="B1460">
        <v>129736</v>
      </c>
      <c r="C1460" t="s">
        <v>3</v>
      </c>
      <c r="D1460" t="s">
        <v>480</v>
      </c>
      <c r="E1460" s="2">
        <v>97.53</v>
      </c>
    </row>
    <row r="1461" spans="1:5" x14ac:dyDescent="0.25">
      <c r="A1461" s="1">
        <v>44111</v>
      </c>
      <c r="B1461">
        <v>129737</v>
      </c>
      <c r="C1461" t="s">
        <v>82</v>
      </c>
      <c r="D1461" t="s">
        <v>1545</v>
      </c>
      <c r="E1461" s="2">
        <v>278.99</v>
      </c>
    </row>
    <row r="1462" spans="1:5" x14ac:dyDescent="0.25">
      <c r="A1462" s="1">
        <v>44111</v>
      </c>
      <c r="B1462">
        <v>129737</v>
      </c>
      <c r="C1462" t="s">
        <v>82</v>
      </c>
      <c r="D1462" t="s">
        <v>1546</v>
      </c>
      <c r="E1462" s="2">
        <v>203.08</v>
      </c>
    </row>
    <row r="1463" spans="1:5" x14ac:dyDescent="0.25">
      <c r="A1463" s="1">
        <v>44111</v>
      </c>
      <c r="B1463">
        <v>129737</v>
      </c>
      <c r="C1463" t="s">
        <v>82</v>
      </c>
      <c r="D1463" t="s">
        <v>1547</v>
      </c>
      <c r="E1463" s="2">
        <v>136.80000000000001</v>
      </c>
    </row>
    <row r="1464" spans="1:5" x14ac:dyDescent="0.25">
      <c r="A1464" s="1">
        <v>44111</v>
      </c>
      <c r="B1464">
        <v>129738</v>
      </c>
      <c r="C1464" t="s">
        <v>1548</v>
      </c>
      <c r="D1464" t="s">
        <v>1549</v>
      </c>
      <c r="E1464" s="2">
        <v>250</v>
      </c>
    </row>
    <row r="1465" spans="1:5" x14ac:dyDescent="0.25">
      <c r="A1465" s="1">
        <v>44111</v>
      </c>
      <c r="B1465">
        <v>129739</v>
      </c>
      <c r="C1465" t="s">
        <v>1550</v>
      </c>
      <c r="D1465" t="s">
        <v>1551</v>
      </c>
      <c r="E1465" s="2">
        <v>45</v>
      </c>
    </row>
    <row r="1466" spans="1:5" x14ac:dyDescent="0.25">
      <c r="A1466" s="1">
        <v>44111</v>
      </c>
      <c r="B1466">
        <v>129740</v>
      </c>
      <c r="C1466" t="s">
        <v>256</v>
      </c>
      <c r="D1466" t="s">
        <v>1169</v>
      </c>
      <c r="E1466" s="2">
        <v>43.9</v>
      </c>
    </row>
    <row r="1467" spans="1:5" x14ac:dyDescent="0.25">
      <c r="A1467" s="1">
        <v>44111</v>
      </c>
      <c r="B1467">
        <v>129741</v>
      </c>
      <c r="C1467" t="s">
        <v>1552</v>
      </c>
      <c r="D1467" t="s">
        <v>1553</v>
      </c>
      <c r="E1467" s="2">
        <v>460.33</v>
      </c>
    </row>
    <row r="1468" spans="1:5" x14ac:dyDescent="0.25">
      <c r="A1468" s="1">
        <v>44111</v>
      </c>
      <c r="B1468">
        <v>129742</v>
      </c>
      <c r="C1468" t="s">
        <v>177</v>
      </c>
      <c r="D1468" t="s">
        <v>1554</v>
      </c>
      <c r="E1468" s="2">
        <v>490</v>
      </c>
    </row>
    <row r="1469" spans="1:5" x14ac:dyDescent="0.25">
      <c r="A1469" s="1">
        <v>44112</v>
      </c>
      <c r="B1469">
        <v>129743</v>
      </c>
      <c r="C1469" t="s">
        <v>3388</v>
      </c>
      <c r="E1469" s="2">
        <v>0</v>
      </c>
    </row>
    <row r="1470" spans="1:5" x14ac:dyDescent="0.25">
      <c r="A1470" s="1">
        <v>44112</v>
      </c>
      <c r="B1470">
        <v>129744</v>
      </c>
      <c r="C1470" t="s">
        <v>377</v>
      </c>
      <c r="D1470" t="s">
        <v>1556</v>
      </c>
      <c r="E1470" s="2">
        <v>1819.1</v>
      </c>
    </row>
    <row r="1471" spans="1:5" x14ac:dyDescent="0.25">
      <c r="A1471" s="1">
        <v>44112</v>
      </c>
      <c r="B1471">
        <v>129744</v>
      </c>
      <c r="C1471" t="s">
        <v>377</v>
      </c>
      <c r="D1471" t="s">
        <v>1556</v>
      </c>
      <c r="E1471" s="2">
        <v>202.5</v>
      </c>
    </row>
    <row r="1472" spans="1:5" x14ac:dyDescent="0.25">
      <c r="A1472" s="1">
        <v>44112</v>
      </c>
      <c r="B1472">
        <v>129745</v>
      </c>
      <c r="C1472" t="s">
        <v>1557</v>
      </c>
      <c r="D1472" t="s">
        <v>180</v>
      </c>
      <c r="E1472" s="2">
        <v>28.55</v>
      </c>
    </row>
    <row r="1473" spans="1:5" x14ac:dyDescent="0.25">
      <c r="A1473" s="1">
        <v>44112</v>
      </c>
      <c r="B1473">
        <v>129748</v>
      </c>
      <c r="C1473" t="s">
        <v>29</v>
      </c>
      <c r="D1473" t="s">
        <v>734</v>
      </c>
      <c r="E1473" s="2">
        <v>758.76</v>
      </c>
    </row>
    <row r="1474" spans="1:5" x14ac:dyDescent="0.25">
      <c r="A1474" s="1">
        <v>44112</v>
      </c>
      <c r="B1474">
        <v>129749</v>
      </c>
      <c r="C1474" t="s">
        <v>1558</v>
      </c>
      <c r="D1474" t="s">
        <v>1559</v>
      </c>
      <c r="E1474" s="2">
        <v>127.75</v>
      </c>
    </row>
    <row r="1475" spans="1:5" x14ac:dyDescent="0.25">
      <c r="A1475" s="1">
        <v>44112</v>
      </c>
      <c r="B1475">
        <v>129750</v>
      </c>
      <c r="C1475" t="s">
        <v>1560</v>
      </c>
      <c r="D1475" t="s">
        <v>1561</v>
      </c>
      <c r="E1475" s="2">
        <v>12000</v>
      </c>
    </row>
    <row r="1476" spans="1:5" x14ac:dyDescent="0.25">
      <c r="A1476" s="1">
        <v>44112</v>
      </c>
      <c r="B1476">
        <v>129751</v>
      </c>
      <c r="C1476" t="s">
        <v>735</v>
      </c>
      <c r="D1476" t="s">
        <v>1562</v>
      </c>
      <c r="E1476" s="2">
        <v>200</v>
      </c>
    </row>
    <row r="1477" spans="1:5" x14ac:dyDescent="0.25">
      <c r="A1477" s="1">
        <v>44112</v>
      </c>
      <c r="B1477">
        <v>129752</v>
      </c>
      <c r="C1477" t="s">
        <v>1563</v>
      </c>
      <c r="D1477" t="s">
        <v>1564</v>
      </c>
      <c r="E1477" s="2">
        <v>1999</v>
      </c>
    </row>
    <row r="1478" spans="1:5" x14ac:dyDescent="0.25">
      <c r="A1478" s="1">
        <v>44112</v>
      </c>
      <c r="B1478">
        <v>129753</v>
      </c>
      <c r="C1478" t="s">
        <v>467</v>
      </c>
      <c r="D1478" t="s">
        <v>1565</v>
      </c>
      <c r="E1478" s="2">
        <v>2550.98</v>
      </c>
    </row>
    <row r="1479" spans="1:5" x14ac:dyDescent="0.25">
      <c r="A1479" s="1">
        <v>44112</v>
      </c>
      <c r="B1479">
        <v>129754</v>
      </c>
      <c r="C1479" t="s">
        <v>1566</v>
      </c>
      <c r="D1479" t="s">
        <v>1567</v>
      </c>
      <c r="E1479" s="2">
        <v>119</v>
      </c>
    </row>
    <row r="1480" spans="1:5" x14ac:dyDescent="0.25">
      <c r="A1480" s="1">
        <v>44112</v>
      </c>
      <c r="B1480">
        <v>129755</v>
      </c>
      <c r="C1480" t="s">
        <v>265</v>
      </c>
      <c r="D1480" t="s">
        <v>1568</v>
      </c>
      <c r="E1480" s="2">
        <v>52.42</v>
      </c>
    </row>
    <row r="1481" spans="1:5" x14ac:dyDescent="0.25">
      <c r="A1481" s="1">
        <v>44112</v>
      </c>
      <c r="B1481">
        <v>129756</v>
      </c>
      <c r="C1481" t="s">
        <v>1569</v>
      </c>
      <c r="D1481" t="s">
        <v>1570</v>
      </c>
      <c r="E1481" s="2">
        <v>128</v>
      </c>
    </row>
    <row r="1482" spans="1:5" x14ac:dyDescent="0.25">
      <c r="A1482" s="1">
        <v>44112</v>
      </c>
      <c r="B1482">
        <v>129757</v>
      </c>
      <c r="C1482" t="s">
        <v>89</v>
      </c>
      <c r="D1482" t="s">
        <v>1571</v>
      </c>
      <c r="E1482" s="2">
        <v>146.02000000000001</v>
      </c>
    </row>
    <row r="1483" spans="1:5" x14ac:dyDescent="0.25">
      <c r="A1483" s="1">
        <v>44112</v>
      </c>
      <c r="B1483">
        <v>129758</v>
      </c>
      <c r="C1483" t="s">
        <v>90</v>
      </c>
      <c r="D1483" t="s">
        <v>1572</v>
      </c>
      <c r="E1483" s="2">
        <v>10.5</v>
      </c>
    </row>
    <row r="1484" spans="1:5" x14ac:dyDescent="0.25">
      <c r="A1484" s="1">
        <v>44112</v>
      </c>
      <c r="B1484">
        <v>129759</v>
      </c>
      <c r="C1484" t="s">
        <v>1573</v>
      </c>
      <c r="D1484" t="s">
        <v>180</v>
      </c>
      <c r="E1484" s="2">
        <v>51.3</v>
      </c>
    </row>
    <row r="1485" spans="1:5" x14ac:dyDescent="0.25">
      <c r="A1485" s="1">
        <v>44112</v>
      </c>
      <c r="B1485">
        <v>129763</v>
      </c>
      <c r="C1485" t="s">
        <v>10</v>
      </c>
      <c r="D1485" t="s">
        <v>1574</v>
      </c>
      <c r="E1485" s="2">
        <v>363.5</v>
      </c>
    </row>
    <row r="1486" spans="1:5" x14ac:dyDescent="0.25">
      <c r="A1486" s="1">
        <v>44112</v>
      </c>
      <c r="B1486">
        <v>129763</v>
      </c>
      <c r="C1486" t="s">
        <v>10</v>
      </c>
      <c r="D1486" t="s">
        <v>1574</v>
      </c>
      <c r="E1486" s="2">
        <v>10903.94</v>
      </c>
    </row>
    <row r="1487" spans="1:5" x14ac:dyDescent="0.25">
      <c r="A1487" s="1">
        <v>44112</v>
      </c>
      <c r="B1487">
        <v>129764</v>
      </c>
      <c r="C1487" t="s">
        <v>1575</v>
      </c>
      <c r="D1487" t="s">
        <v>1576</v>
      </c>
      <c r="E1487" s="2">
        <v>501</v>
      </c>
    </row>
    <row r="1488" spans="1:5" x14ac:dyDescent="0.25">
      <c r="A1488" s="1">
        <v>44112</v>
      </c>
      <c r="B1488">
        <v>129765</v>
      </c>
      <c r="C1488" t="s">
        <v>1577</v>
      </c>
      <c r="D1488" t="s">
        <v>1578</v>
      </c>
      <c r="E1488" s="2">
        <v>1050</v>
      </c>
    </row>
    <row r="1489" spans="1:5" x14ac:dyDescent="0.25">
      <c r="A1489" s="1">
        <v>44112</v>
      </c>
      <c r="B1489">
        <v>129765</v>
      </c>
      <c r="C1489" t="s">
        <v>1577</v>
      </c>
      <c r="D1489" t="s">
        <v>1578</v>
      </c>
      <c r="E1489" s="2">
        <v>1134.05</v>
      </c>
    </row>
    <row r="1490" spans="1:5" x14ac:dyDescent="0.25">
      <c r="A1490" s="1">
        <v>44112</v>
      </c>
      <c r="B1490">
        <v>129766</v>
      </c>
      <c r="C1490" t="s">
        <v>12</v>
      </c>
      <c r="D1490" t="s">
        <v>1579</v>
      </c>
      <c r="E1490" s="2">
        <v>736.6</v>
      </c>
    </row>
    <row r="1491" spans="1:5" x14ac:dyDescent="0.25">
      <c r="A1491" s="1">
        <v>44112</v>
      </c>
      <c r="B1491">
        <v>129767</v>
      </c>
      <c r="C1491" t="s">
        <v>1580</v>
      </c>
      <c r="D1491" t="s">
        <v>1581</v>
      </c>
      <c r="E1491" s="2">
        <v>450</v>
      </c>
    </row>
    <row r="1492" spans="1:5" x14ac:dyDescent="0.25">
      <c r="A1492" s="1">
        <v>44112</v>
      </c>
      <c r="B1492">
        <v>129768</v>
      </c>
      <c r="C1492" t="s">
        <v>320</v>
      </c>
      <c r="D1492" t="s">
        <v>1582</v>
      </c>
      <c r="E1492" s="2">
        <v>225</v>
      </c>
    </row>
    <row r="1493" spans="1:5" x14ac:dyDescent="0.25">
      <c r="A1493" s="1">
        <v>44112</v>
      </c>
      <c r="B1493">
        <v>129769</v>
      </c>
      <c r="C1493" t="s">
        <v>30</v>
      </c>
      <c r="D1493" t="s">
        <v>1583</v>
      </c>
      <c r="E1493" s="2">
        <v>2500</v>
      </c>
    </row>
    <row r="1494" spans="1:5" x14ac:dyDescent="0.25">
      <c r="A1494" s="1">
        <v>44112</v>
      </c>
      <c r="B1494">
        <v>129770</v>
      </c>
      <c r="C1494" t="s">
        <v>1584</v>
      </c>
      <c r="D1494" t="s">
        <v>1585</v>
      </c>
      <c r="E1494" s="2">
        <v>121.53</v>
      </c>
    </row>
    <row r="1495" spans="1:5" x14ac:dyDescent="0.25">
      <c r="A1495" s="1">
        <v>44112</v>
      </c>
      <c r="B1495">
        <v>129771</v>
      </c>
      <c r="C1495" t="s">
        <v>15</v>
      </c>
      <c r="D1495" t="s">
        <v>1586</v>
      </c>
      <c r="E1495" s="2">
        <v>98.05</v>
      </c>
    </row>
    <row r="1496" spans="1:5" x14ac:dyDescent="0.25">
      <c r="A1496" s="1">
        <v>44112</v>
      </c>
      <c r="B1496">
        <v>129771</v>
      </c>
      <c r="C1496" t="s">
        <v>15</v>
      </c>
      <c r="D1496" t="s">
        <v>1587</v>
      </c>
      <c r="E1496" s="2">
        <v>120.68</v>
      </c>
    </row>
    <row r="1497" spans="1:5" x14ac:dyDescent="0.25">
      <c r="A1497" s="1">
        <v>44112</v>
      </c>
      <c r="B1497">
        <v>129771</v>
      </c>
      <c r="C1497" t="s">
        <v>15</v>
      </c>
      <c r="D1497" t="s">
        <v>639</v>
      </c>
      <c r="E1497" s="2">
        <v>193.46</v>
      </c>
    </row>
    <row r="1498" spans="1:5" x14ac:dyDescent="0.25">
      <c r="A1498" s="1">
        <v>44112</v>
      </c>
      <c r="B1498">
        <v>129772</v>
      </c>
      <c r="C1498" t="s">
        <v>756</v>
      </c>
      <c r="D1498" t="s">
        <v>1588</v>
      </c>
      <c r="E1498" s="2">
        <v>58.94</v>
      </c>
    </row>
    <row r="1499" spans="1:5" x14ac:dyDescent="0.25">
      <c r="A1499" s="1">
        <v>44112</v>
      </c>
      <c r="B1499">
        <v>129772</v>
      </c>
      <c r="C1499" t="s">
        <v>756</v>
      </c>
      <c r="D1499" t="s">
        <v>1589</v>
      </c>
      <c r="E1499" s="2">
        <v>320.99</v>
      </c>
    </row>
    <row r="1500" spans="1:5" x14ac:dyDescent="0.25">
      <c r="A1500" s="1">
        <v>44112</v>
      </c>
      <c r="B1500">
        <v>129772</v>
      </c>
      <c r="C1500" t="s">
        <v>756</v>
      </c>
      <c r="D1500" t="s">
        <v>1590</v>
      </c>
      <c r="E1500" s="2">
        <v>45.99</v>
      </c>
    </row>
    <row r="1501" spans="1:5" x14ac:dyDescent="0.25">
      <c r="A1501" s="1">
        <v>44112</v>
      </c>
      <c r="B1501">
        <v>129773</v>
      </c>
      <c r="C1501" t="s">
        <v>368</v>
      </c>
      <c r="D1501" t="s">
        <v>1591</v>
      </c>
      <c r="E1501" s="2">
        <v>642</v>
      </c>
    </row>
    <row r="1502" spans="1:5" x14ac:dyDescent="0.25">
      <c r="A1502" s="1">
        <v>44112</v>
      </c>
      <c r="B1502">
        <v>129773</v>
      </c>
      <c r="C1502" t="s">
        <v>368</v>
      </c>
      <c r="D1502" t="s">
        <v>1592</v>
      </c>
      <c r="E1502" s="2">
        <v>250</v>
      </c>
    </row>
    <row r="1503" spans="1:5" x14ac:dyDescent="0.25">
      <c r="A1503" s="1">
        <v>44112</v>
      </c>
      <c r="B1503">
        <v>129773</v>
      </c>
      <c r="C1503" t="s">
        <v>368</v>
      </c>
      <c r="D1503" t="s">
        <v>1593</v>
      </c>
      <c r="E1503" s="2">
        <v>384</v>
      </c>
    </row>
    <row r="1504" spans="1:5" x14ac:dyDescent="0.25">
      <c r="A1504" s="1">
        <v>44112</v>
      </c>
      <c r="B1504">
        <v>129774</v>
      </c>
      <c r="C1504" t="s">
        <v>1594</v>
      </c>
      <c r="D1504" t="s">
        <v>1595</v>
      </c>
      <c r="E1504" s="2">
        <v>500</v>
      </c>
    </row>
    <row r="1505" spans="1:5" x14ac:dyDescent="0.25">
      <c r="A1505" s="1">
        <v>44112</v>
      </c>
      <c r="B1505">
        <v>129775</v>
      </c>
      <c r="C1505" t="s">
        <v>16</v>
      </c>
      <c r="D1505" t="s">
        <v>650</v>
      </c>
      <c r="E1505" s="2">
        <v>6156.12</v>
      </c>
    </row>
    <row r="1506" spans="1:5" x14ac:dyDescent="0.25">
      <c r="A1506" s="1">
        <v>44112</v>
      </c>
      <c r="B1506">
        <v>129776</v>
      </c>
      <c r="C1506" t="s">
        <v>16</v>
      </c>
      <c r="D1506" t="s">
        <v>272</v>
      </c>
      <c r="E1506" s="2">
        <v>146173</v>
      </c>
    </row>
    <row r="1507" spans="1:5" x14ac:dyDescent="0.25">
      <c r="A1507" s="1">
        <v>44112</v>
      </c>
      <c r="B1507">
        <v>129777</v>
      </c>
      <c r="C1507" t="s">
        <v>325</v>
      </c>
      <c r="D1507" t="s">
        <v>1596</v>
      </c>
      <c r="E1507" s="2">
        <v>50</v>
      </c>
    </row>
    <row r="1508" spans="1:5" x14ac:dyDescent="0.25">
      <c r="A1508" s="1">
        <v>44112</v>
      </c>
      <c r="B1508">
        <v>129778</v>
      </c>
      <c r="C1508" t="s">
        <v>1597</v>
      </c>
      <c r="D1508" t="s">
        <v>1598</v>
      </c>
      <c r="E1508" s="2">
        <v>322.31</v>
      </c>
    </row>
    <row r="1509" spans="1:5" x14ac:dyDescent="0.25">
      <c r="A1509" s="1">
        <v>44112</v>
      </c>
      <c r="B1509">
        <v>129779</v>
      </c>
      <c r="C1509" t="s">
        <v>1599</v>
      </c>
      <c r="D1509" t="s">
        <v>1600</v>
      </c>
      <c r="E1509" s="2">
        <v>4050</v>
      </c>
    </row>
    <row r="1510" spans="1:5" x14ac:dyDescent="0.25">
      <c r="A1510" s="1">
        <v>44112</v>
      </c>
      <c r="B1510">
        <v>129779</v>
      </c>
      <c r="C1510" t="s">
        <v>1599</v>
      </c>
      <c r="D1510" t="s">
        <v>1601</v>
      </c>
      <c r="E1510" s="2">
        <v>7126</v>
      </c>
    </row>
    <row r="1511" spans="1:5" x14ac:dyDescent="0.25">
      <c r="A1511" s="1">
        <v>44112</v>
      </c>
      <c r="B1511">
        <v>129780</v>
      </c>
      <c r="C1511" t="s">
        <v>1602</v>
      </c>
      <c r="D1511" t="s">
        <v>1603</v>
      </c>
      <c r="E1511" s="2">
        <v>13000</v>
      </c>
    </row>
    <row r="1512" spans="1:5" x14ac:dyDescent="0.25">
      <c r="A1512" s="1">
        <v>44112</v>
      </c>
      <c r="B1512">
        <v>129781</v>
      </c>
      <c r="C1512" t="s">
        <v>33</v>
      </c>
      <c r="D1512" t="s">
        <v>1604</v>
      </c>
      <c r="E1512" s="2">
        <v>40</v>
      </c>
    </row>
    <row r="1513" spans="1:5" x14ac:dyDescent="0.25">
      <c r="A1513" s="1">
        <v>44112</v>
      </c>
      <c r="B1513">
        <v>129781</v>
      </c>
      <c r="C1513" t="s">
        <v>33</v>
      </c>
      <c r="D1513" t="s">
        <v>1604</v>
      </c>
      <c r="E1513" s="2">
        <v>45</v>
      </c>
    </row>
    <row r="1514" spans="1:5" x14ac:dyDescent="0.25">
      <c r="A1514" s="1">
        <v>44112</v>
      </c>
      <c r="B1514">
        <v>129781</v>
      </c>
      <c r="C1514" t="s">
        <v>33</v>
      </c>
      <c r="D1514" t="s">
        <v>1604</v>
      </c>
      <c r="E1514" s="2">
        <v>55</v>
      </c>
    </row>
    <row r="1515" spans="1:5" x14ac:dyDescent="0.25">
      <c r="A1515" s="1">
        <v>44112</v>
      </c>
      <c r="B1515">
        <v>129782</v>
      </c>
      <c r="C1515" t="s">
        <v>67</v>
      </c>
      <c r="D1515" t="s">
        <v>1605</v>
      </c>
      <c r="E1515" s="2">
        <v>45</v>
      </c>
    </row>
    <row r="1516" spans="1:5" x14ac:dyDescent="0.25">
      <c r="A1516" s="1">
        <v>44112</v>
      </c>
      <c r="B1516">
        <v>129783</v>
      </c>
      <c r="C1516" t="s">
        <v>870</v>
      </c>
      <c r="D1516" t="s">
        <v>1606</v>
      </c>
      <c r="E1516" s="2">
        <v>350.1</v>
      </c>
    </row>
    <row r="1517" spans="1:5" x14ac:dyDescent="0.25">
      <c r="A1517" s="1">
        <v>44112</v>
      </c>
      <c r="B1517">
        <v>129784</v>
      </c>
      <c r="C1517" t="s">
        <v>1607</v>
      </c>
      <c r="D1517" t="s">
        <v>1608</v>
      </c>
      <c r="E1517" s="2">
        <v>30</v>
      </c>
    </row>
    <row r="1518" spans="1:5" x14ac:dyDescent="0.25">
      <c r="A1518" s="1">
        <v>44112</v>
      </c>
      <c r="B1518">
        <v>129785</v>
      </c>
      <c r="C1518" t="s">
        <v>1609</v>
      </c>
      <c r="D1518" t="s">
        <v>180</v>
      </c>
      <c r="E1518" s="2">
        <v>42.2</v>
      </c>
    </row>
    <row r="1519" spans="1:5" x14ac:dyDescent="0.25">
      <c r="A1519" s="1">
        <v>44112</v>
      </c>
      <c r="B1519">
        <v>129786</v>
      </c>
      <c r="C1519" t="s">
        <v>530</v>
      </c>
      <c r="D1519" t="s">
        <v>1610</v>
      </c>
      <c r="E1519" s="2">
        <v>1080.1300000000001</v>
      </c>
    </row>
    <row r="1520" spans="1:5" x14ac:dyDescent="0.25">
      <c r="A1520" s="1">
        <v>44112</v>
      </c>
      <c r="B1520">
        <v>129787</v>
      </c>
      <c r="C1520" t="s">
        <v>203</v>
      </c>
      <c r="D1520" t="s">
        <v>1611</v>
      </c>
      <c r="E1520" s="2">
        <v>29.93</v>
      </c>
    </row>
    <row r="1521" spans="1:5" x14ac:dyDescent="0.25">
      <c r="A1521" s="1">
        <v>44112</v>
      </c>
      <c r="B1521">
        <v>129787</v>
      </c>
      <c r="C1521" t="s">
        <v>203</v>
      </c>
      <c r="D1521" t="s">
        <v>1612</v>
      </c>
      <c r="E1521" s="2">
        <v>495</v>
      </c>
    </row>
    <row r="1522" spans="1:5" x14ac:dyDescent="0.25">
      <c r="A1522" s="1">
        <v>44112</v>
      </c>
      <c r="B1522">
        <v>129788</v>
      </c>
      <c r="C1522" t="s">
        <v>1613</v>
      </c>
      <c r="D1522" t="s">
        <v>180</v>
      </c>
      <c r="E1522" s="2">
        <v>78.7</v>
      </c>
    </row>
    <row r="1523" spans="1:5" x14ac:dyDescent="0.25">
      <c r="A1523" s="1">
        <v>44112</v>
      </c>
      <c r="B1523">
        <v>129789</v>
      </c>
      <c r="C1523" t="s">
        <v>35</v>
      </c>
      <c r="D1523" t="s">
        <v>1614</v>
      </c>
      <c r="E1523" s="2">
        <v>40.369999999999997</v>
      </c>
    </row>
    <row r="1524" spans="1:5" x14ac:dyDescent="0.25">
      <c r="A1524" s="1">
        <v>44112</v>
      </c>
      <c r="B1524">
        <v>129789</v>
      </c>
      <c r="C1524" t="s">
        <v>35</v>
      </c>
      <c r="D1524" t="s">
        <v>1615</v>
      </c>
      <c r="E1524" s="2">
        <v>5.62</v>
      </c>
    </row>
    <row r="1525" spans="1:5" x14ac:dyDescent="0.25">
      <c r="A1525" s="1">
        <v>44112</v>
      </c>
      <c r="B1525">
        <v>129790</v>
      </c>
      <c r="C1525" t="s">
        <v>1616</v>
      </c>
      <c r="D1525" t="s">
        <v>1617</v>
      </c>
      <c r="E1525" s="2">
        <v>1359.84</v>
      </c>
    </row>
    <row r="1526" spans="1:5" x14ac:dyDescent="0.25">
      <c r="A1526" s="1">
        <v>44112</v>
      </c>
      <c r="B1526">
        <v>129791</v>
      </c>
      <c r="C1526" t="s">
        <v>1618</v>
      </c>
      <c r="D1526" t="s">
        <v>180</v>
      </c>
      <c r="E1526" s="2">
        <v>9.6</v>
      </c>
    </row>
    <row r="1527" spans="1:5" x14ac:dyDescent="0.25">
      <c r="A1527" s="1">
        <v>44112</v>
      </c>
      <c r="B1527">
        <v>129792</v>
      </c>
      <c r="C1527" t="s">
        <v>537</v>
      </c>
      <c r="D1527" t="s">
        <v>1619</v>
      </c>
      <c r="E1527" s="2">
        <v>173.97</v>
      </c>
    </row>
    <row r="1528" spans="1:5" x14ac:dyDescent="0.25">
      <c r="A1528" s="1">
        <v>44112</v>
      </c>
      <c r="B1528">
        <v>129793</v>
      </c>
      <c r="C1528" t="s">
        <v>36</v>
      </c>
      <c r="D1528" t="s">
        <v>1620</v>
      </c>
      <c r="E1528" s="2">
        <v>18.07</v>
      </c>
    </row>
    <row r="1529" spans="1:5" x14ac:dyDescent="0.25">
      <c r="A1529" s="1">
        <v>44112</v>
      </c>
      <c r="B1529">
        <v>129794</v>
      </c>
      <c r="C1529" t="s">
        <v>26</v>
      </c>
      <c r="D1529" t="s">
        <v>551</v>
      </c>
      <c r="E1529" s="2">
        <v>109.26</v>
      </c>
    </row>
    <row r="1530" spans="1:5" x14ac:dyDescent="0.25">
      <c r="A1530" s="1">
        <v>44112</v>
      </c>
      <c r="B1530">
        <v>129794</v>
      </c>
      <c r="C1530" t="s">
        <v>26</v>
      </c>
      <c r="D1530" t="s">
        <v>1394</v>
      </c>
      <c r="E1530" s="2">
        <v>7.49</v>
      </c>
    </row>
    <row r="1531" spans="1:5" x14ac:dyDescent="0.25">
      <c r="A1531" s="1">
        <v>44112</v>
      </c>
      <c r="B1531">
        <v>129794</v>
      </c>
      <c r="C1531" t="s">
        <v>26</v>
      </c>
      <c r="D1531" t="s">
        <v>1452</v>
      </c>
      <c r="E1531" s="3">
        <v>-4.8899999999999997</v>
      </c>
    </row>
    <row r="1532" spans="1:5" x14ac:dyDescent="0.25">
      <c r="A1532" s="1">
        <v>44112</v>
      </c>
      <c r="B1532">
        <v>129794</v>
      </c>
      <c r="C1532" t="s">
        <v>26</v>
      </c>
      <c r="D1532" t="s">
        <v>1621</v>
      </c>
      <c r="E1532" s="2">
        <v>1485</v>
      </c>
    </row>
    <row r="1533" spans="1:5" x14ac:dyDescent="0.25">
      <c r="A1533" s="1">
        <v>44112</v>
      </c>
      <c r="B1533">
        <v>129794</v>
      </c>
      <c r="C1533" t="s">
        <v>26</v>
      </c>
      <c r="D1533" t="s">
        <v>550</v>
      </c>
      <c r="E1533" s="2">
        <v>141.91</v>
      </c>
    </row>
    <row r="1534" spans="1:5" x14ac:dyDescent="0.25">
      <c r="A1534" s="1">
        <v>44112</v>
      </c>
      <c r="B1534">
        <v>129795</v>
      </c>
      <c r="C1534" t="s">
        <v>208</v>
      </c>
      <c r="D1534" t="s">
        <v>1622</v>
      </c>
      <c r="E1534" s="2">
        <v>25.5</v>
      </c>
    </row>
    <row r="1535" spans="1:5" x14ac:dyDescent="0.25">
      <c r="A1535" s="1">
        <v>44112</v>
      </c>
      <c r="B1535">
        <v>129796</v>
      </c>
      <c r="C1535" t="s">
        <v>96</v>
      </c>
      <c r="D1535" t="s">
        <v>1623</v>
      </c>
      <c r="E1535" s="2">
        <v>1589.66</v>
      </c>
    </row>
    <row r="1536" spans="1:5" x14ac:dyDescent="0.25">
      <c r="A1536" s="1">
        <v>44112</v>
      </c>
      <c r="B1536">
        <v>129797</v>
      </c>
      <c r="C1536" t="s">
        <v>1624</v>
      </c>
      <c r="D1536" t="s">
        <v>180</v>
      </c>
      <c r="E1536" s="2">
        <v>35.4</v>
      </c>
    </row>
    <row r="1537" spans="1:5" x14ac:dyDescent="0.25">
      <c r="A1537" s="1">
        <v>44112</v>
      </c>
      <c r="B1537">
        <v>129798</v>
      </c>
      <c r="C1537" t="s">
        <v>70</v>
      </c>
      <c r="D1537" t="s">
        <v>1625</v>
      </c>
      <c r="E1537" s="2">
        <v>19.989999999999998</v>
      </c>
    </row>
    <row r="1538" spans="1:5" x14ac:dyDescent="0.25">
      <c r="A1538" s="1">
        <v>44112</v>
      </c>
      <c r="B1538">
        <v>129798</v>
      </c>
      <c r="C1538" t="s">
        <v>70</v>
      </c>
      <c r="D1538" t="s">
        <v>1625</v>
      </c>
      <c r="E1538" s="2">
        <v>34.57</v>
      </c>
    </row>
    <row r="1539" spans="1:5" x14ac:dyDescent="0.25">
      <c r="A1539" s="1">
        <v>44112</v>
      </c>
      <c r="B1539">
        <v>129798</v>
      </c>
      <c r="C1539" t="s">
        <v>70</v>
      </c>
      <c r="D1539" t="s">
        <v>1625</v>
      </c>
      <c r="E1539" s="2">
        <v>186.23</v>
      </c>
    </row>
    <row r="1540" spans="1:5" x14ac:dyDescent="0.25">
      <c r="A1540" s="1">
        <v>44112</v>
      </c>
      <c r="B1540">
        <v>129799</v>
      </c>
      <c r="C1540" t="s">
        <v>1626</v>
      </c>
      <c r="D1540" t="s">
        <v>1627</v>
      </c>
      <c r="E1540" s="2">
        <v>538</v>
      </c>
    </row>
    <row r="1541" spans="1:5" x14ac:dyDescent="0.25">
      <c r="A1541" s="1">
        <v>44112</v>
      </c>
      <c r="B1541">
        <v>129800</v>
      </c>
      <c r="C1541" t="s">
        <v>674</v>
      </c>
      <c r="D1541" t="s">
        <v>1628</v>
      </c>
      <c r="E1541" s="2">
        <v>1702</v>
      </c>
    </row>
    <row r="1542" spans="1:5" x14ac:dyDescent="0.25">
      <c r="A1542" s="1">
        <v>44112</v>
      </c>
      <c r="B1542">
        <v>129801</v>
      </c>
      <c r="C1542" t="s">
        <v>1629</v>
      </c>
      <c r="D1542" t="s">
        <v>1630</v>
      </c>
      <c r="E1542" s="2">
        <v>1631.99</v>
      </c>
    </row>
    <row r="1543" spans="1:5" x14ac:dyDescent="0.25">
      <c r="A1543" s="1">
        <v>44112</v>
      </c>
      <c r="B1543">
        <v>129802</v>
      </c>
      <c r="C1543" t="s">
        <v>566</v>
      </c>
      <c r="D1543" t="s">
        <v>1631</v>
      </c>
      <c r="E1543" s="2">
        <v>6181</v>
      </c>
    </row>
    <row r="1544" spans="1:5" x14ac:dyDescent="0.25">
      <c r="A1544" s="1">
        <v>44112</v>
      </c>
      <c r="B1544">
        <v>129803</v>
      </c>
      <c r="C1544" t="s">
        <v>1632</v>
      </c>
      <c r="D1544" t="s">
        <v>1633</v>
      </c>
      <c r="E1544" s="2">
        <v>3699</v>
      </c>
    </row>
    <row r="1545" spans="1:5" x14ac:dyDescent="0.25">
      <c r="A1545" s="1">
        <v>44112</v>
      </c>
      <c r="B1545">
        <v>129804</v>
      </c>
      <c r="C1545" t="s">
        <v>82</v>
      </c>
      <c r="D1545" t="s">
        <v>1634</v>
      </c>
      <c r="E1545" s="2">
        <v>544.45000000000005</v>
      </c>
    </row>
    <row r="1546" spans="1:5" x14ac:dyDescent="0.25">
      <c r="A1546" s="1">
        <v>44112</v>
      </c>
      <c r="B1546">
        <v>129804</v>
      </c>
      <c r="C1546" t="s">
        <v>82</v>
      </c>
      <c r="D1546" t="s">
        <v>1635</v>
      </c>
      <c r="E1546" s="2">
        <v>2927.88</v>
      </c>
    </row>
    <row r="1547" spans="1:5" x14ac:dyDescent="0.25">
      <c r="A1547" s="1">
        <v>44112</v>
      </c>
      <c r="B1547">
        <v>129804</v>
      </c>
      <c r="C1547" t="s">
        <v>82</v>
      </c>
      <c r="D1547" t="s">
        <v>1636</v>
      </c>
      <c r="E1547" s="2">
        <v>0.1</v>
      </c>
    </row>
    <row r="1548" spans="1:5" x14ac:dyDescent="0.25">
      <c r="A1548" s="1">
        <v>44112</v>
      </c>
      <c r="B1548">
        <v>129805</v>
      </c>
      <c r="C1548" t="s">
        <v>1637</v>
      </c>
      <c r="D1548" t="s">
        <v>1638</v>
      </c>
      <c r="E1548" s="2">
        <v>45</v>
      </c>
    </row>
    <row r="1549" spans="1:5" x14ac:dyDescent="0.25">
      <c r="A1549" s="1">
        <v>44112</v>
      </c>
      <c r="B1549">
        <v>129806</v>
      </c>
      <c r="C1549" t="s">
        <v>421</v>
      </c>
      <c r="D1549" t="s">
        <v>1639</v>
      </c>
      <c r="E1549" s="2">
        <v>1194.42</v>
      </c>
    </row>
    <row r="1550" spans="1:5" x14ac:dyDescent="0.25">
      <c r="A1550" s="1">
        <v>44112</v>
      </c>
      <c r="B1550">
        <v>129807</v>
      </c>
      <c r="C1550" t="s">
        <v>21</v>
      </c>
      <c r="D1550" t="s">
        <v>1091</v>
      </c>
      <c r="E1550" s="2">
        <v>34.950000000000003</v>
      </c>
    </row>
    <row r="1551" spans="1:5" x14ac:dyDescent="0.25">
      <c r="A1551" s="1">
        <v>44112</v>
      </c>
      <c r="B1551">
        <v>129808</v>
      </c>
      <c r="C1551" t="s">
        <v>21</v>
      </c>
      <c r="D1551" t="s">
        <v>1091</v>
      </c>
      <c r="E1551" s="2">
        <v>43.23</v>
      </c>
    </row>
    <row r="1552" spans="1:5" x14ac:dyDescent="0.25">
      <c r="A1552" s="1">
        <v>44112</v>
      </c>
      <c r="B1552">
        <v>129809</v>
      </c>
      <c r="C1552" t="s">
        <v>818</v>
      </c>
      <c r="D1552" t="s">
        <v>1640</v>
      </c>
      <c r="E1552" s="2">
        <v>266</v>
      </c>
    </row>
    <row r="1553" spans="1:5" x14ac:dyDescent="0.25">
      <c r="A1553" s="1">
        <v>44112</v>
      </c>
      <c r="B1553">
        <v>129812</v>
      </c>
      <c r="C1553" t="s">
        <v>42</v>
      </c>
      <c r="D1553" t="s">
        <v>1641</v>
      </c>
      <c r="E1553" s="2">
        <v>29.38</v>
      </c>
    </row>
    <row r="1554" spans="1:5" x14ac:dyDescent="0.25">
      <c r="A1554" s="1">
        <v>44112</v>
      </c>
      <c r="B1554">
        <v>129812</v>
      </c>
      <c r="C1554" t="s">
        <v>42</v>
      </c>
      <c r="D1554" t="s">
        <v>1642</v>
      </c>
      <c r="E1554" s="2">
        <v>50.97</v>
      </c>
    </row>
    <row r="1555" spans="1:5" x14ac:dyDescent="0.25">
      <c r="A1555" s="1">
        <v>44112</v>
      </c>
      <c r="B1555">
        <v>129812</v>
      </c>
      <c r="C1555" t="s">
        <v>42</v>
      </c>
      <c r="D1555" t="s">
        <v>1643</v>
      </c>
      <c r="E1555" s="2">
        <v>286.74</v>
      </c>
    </row>
    <row r="1556" spans="1:5" x14ac:dyDescent="0.25">
      <c r="A1556" s="1">
        <v>44112</v>
      </c>
      <c r="B1556">
        <v>129812</v>
      </c>
      <c r="C1556" t="s">
        <v>42</v>
      </c>
      <c r="D1556" t="s">
        <v>820</v>
      </c>
      <c r="E1556" s="2">
        <v>505.77</v>
      </c>
    </row>
    <row r="1557" spans="1:5" x14ac:dyDescent="0.25">
      <c r="A1557" s="1">
        <v>44112</v>
      </c>
      <c r="B1557">
        <v>129812</v>
      </c>
      <c r="C1557" t="s">
        <v>42</v>
      </c>
      <c r="D1557" t="s">
        <v>820</v>
      </c>
      <c r="E1557" s="2">
        <v>7.19</v>
      </c>
    </row>
    <row r="1558" spans="1:5" x14ac:dyDescent="0.25">
      <c r="A1558" s="1">
        <v>44112</v>
      </c>
      <c r="B1558">
        <v>129812</v>
      </c>
      <c r="C1558" t="s">
        <v>42</v>
      </c>
      <c r="D1558" t="s">
        <v>1644</v>
      </c>
      <c r="E1558" s="2">
        <v>951.01</v>
      </c>
    </row>
    <row r="1559" spans="1:5" x14ac:dyDescent="0.25">
      <c r="A1559" s="1">
        <v>44112</v>
      </c>
      <c r="B1559">
        <v>129812</v>
      </c>
      <c r="C1559" t="s">
        <v>42</v>
      </c>
      <c r="D1559" t="s">
        <v>1644</v>
      </c>
      <c r="E1559" s="2">
        <v>623.1</v>
      </c>
    </row>
    <row r="1560" spans="1:5" x14ac:dyDescent="0.25">
      <c r="A1560" s="1">
        <v>44112</v>
      </c>
      <c r="B1560">
        <v>129812</v>
      </c>
      <c r="C1560" t="s">
        <v>42</v>
      </c>
      <c r="D1560" t="s">
        <v>1644</v>
      </c>
      <c r="E1560" s="2">
        <v>409.89</v>
      </c>
    </row>
    <row r="1561" spans="1:5" x14ac:dyDescent="0.25">
      <c r="A1561" s="1">
        <v>44112</v>
      </c>
      <c r="B1561">
        <v>129812</v>
      </c>
      <c r="C1561" t="s">
        <v>42</v>
      </c>
      <c r="D1561" t="s">
        <v>822</v>
      </c>
      <c r="E1561" s="2">
        <v>233.96</v>
      </c>
    </row>
    <row r="1562" spans="1:5" x14ac:dyDescent="0.25">
      <c r="A1562" s="1">
        <v>44112</v>
      </c>
      <c r="B1562">
        <v>129812</v>
      </c>
      <c r="C1562" t="s">
        <v>42</v>
      </c>
      <c r="D1562" t="s">
        <v>821</v>
      </c>
      <c r="E1562" s="2">
        <v>87.27</v>
      </c>
    </row>
    <row r="1563" spans="1:5" x14ac:dyDescent="0.25">
      <c r="A1563" s="1">
        <v>44112</v>
      </c>
      <c r="B1563">
        <v>129812</v>
      </c>
      <c r="C1563" t="s">
        <v>42</v>
      </c>
      <c r="D1563" t="s">
        <v>425</v>
      </c>
      <c r="E1563" s="2">
        <v>53.68</v>
      </c>
    </row>
    <row r="1564" spans="1:5" x14ac:dyDescent="0.25">
      <c r="A1564" s="1">
        <v>44112</v>
      </c>
      <c r="B1564">
        <v>129813</v>
      </c>
      <c r="C1564" t="s">
        <v>591</v>
      </c>
      <c r="D1564" t="s">
        <v>1645</v>
      </c>
      <c r="E1564" s="2">
        <v>279</v>
      </c>
    </row>
    <row r="1565" spans="1:5" x14ac:dyDescent="0.25">
      <c r="A1565" s="1">
        <v>44112</v>
      </c>
      <c r="B1565">
        <v>129813</v>
      </c>
      <c r="C1565" t="s">
        <v>591</v>
      </c>
      <c r="D1565" t="s">
        <v>1645</v>
      </c>
      <c r="E1565" s="2">
        <v>70</v>
      </c>
    </row>
    <row r="1566" spans="1:5" x14ac:dyDescent="0.25">
      <c r="A1566" s="1">
        <v>44112</v>
      </c>
      <c r="B1566">
        <v>129814</v>
      </c>
      <c r="C1566" t="s">
        <v>1646</v>
      </c>
      <c r="D1566" t="s">
        <v>1647</v>
      </c>
      <c r="E1566" s="2">
        <v>14.4</v>
      </c>
    </row>
    <row r="1567" spans="1:5" x14ac:dyDescent="0.25">
      <c r="A1567" s="1">
        <v>44112</v>
      </c>
      <c r="B1567">
        <v>129815</v>
      </c>
      <c r="C1567" t="s">
        <v>216</v>
      </c>
      <c r="D1567" t="s">
        <v>1648</v>
      </c>
      <c r="E1567" s="2">
        <v>300</v>
      </c>
    </row>
    <row r="1568" spans="1:5" x14ac:dyDescent="0.25">
      <c r="A1568" s="1">
        <v>44112</v>
      </c>
      <c r="B1568">
        <v>129816</v>
      </c>
      <c r="C1568" t="s">
        <v>22</v>
      </c>
      <c r="D1568" t="s">
        <v>893</v>
      </c>
      <c r="E1568" s="2">
        <v>305</v>
      </c>
    </row>
    <row r="1569" spans="1:5" x14ac:dyDescent="0.25">
      <c r="A1569" s="1">
        <v>44112</v>
      </c>
      <c r="B1569">
        <v>129816</v>
      </c>
      <c r="C1569" t="s">
        <v>22</v>
      </c>
      <c r="D1569" t="s">
        <v>989</v>
      </c>
      <c r="E1569" s="2">
        <v>135</v>
      </c>
    </row>
    <row r="1570" spans="1:5" x14ac:dyDescent="0.25">
      <c r="A1570" s="1">
        <v>44112</v>
      </c>
      <c r="B1570">
        <v>129817</v>
      </c>
      <c r="C1570" t="s">
        <v>993</v>
      </c>
      <c r="D1570" t="s">
        <v>1649</v>
      </c>
      <c r="E1570" s="2">
        <v>350</v>
      </c>
    </row>
    <row r="1571" spans="1:5" x14ac:dyDescent="0.25">
      <c r="A1571" s="1">
        <v>44112</v>
      </c>
      <c r="B1571">
        <v>129823</v>
      </c>
      <c r="C1571" t="s">
        <v>1650</v>
      </c>
      <c r="D1571" t="s">
        <v>550</v>
      </c>
      <c r="E1571" s="2">
        <v>238.76</v>
      </c>
    </row>
    <row r="1572" spans="1:5" x14ac:dyDescent="0.25">
      <c r="A1572" s="1">
        <v>44112</v>
      </c>
      <c r="B1572">
        <v>129823</v>
      </c>
      <c r="C1572" t="s">
        <v>1650</v>
      </c>
      <c r="D1572" t="s">
        <v>550</v>
      </c>
      <c r="E1572" s="2">
        <v>238.76</v>
      </c>
    </row>
    <row r="1573" spans="1:5" x14ac:dyDescent="0.25">
      <c r="A1573" s="1">
        <v>44112</v>
      </c>
      <c r="B1573">
        <v>129824</v>
      </c>
      <c r="C1573" t="s">
        <v>374</v>
      </c>
      <c r="D1573" t="s">
        <v>1651</v>
      </c>
      <c r="E1573" s="2">
        <v>2395</v>
      </c>
    </row>
    <row r="1574" spans="1:5" x14ac:dyDescent="0.25">
      <c r="A1574" s="1">
        <v>44112</v>
      </c>
      <c r="B1574">
        <v>129824</v>
      </c>
      <c r="C1574" t="s">
        <v>374</v>
      </c>
      <c r="D1574" t="s">
        <v>1652</v>
      </c>
      <c r="E1574" s="2">
        <v>480</v>
      </c>
    </row>
    <row r="1575" spans="1:5" x14ac:dyDescent="0.25">
      <c r="A1575" s="1">
        <v>44112</v>
      </c>
      <c r="B1575">
        <v>129825</v>
      </c>
      <c r="C1575" t="s">
        <v>1653</v>
      </c>
      <c r="D1575" t="s">
        <v>180</v>
      </c>
      <c r="E1575" s="2">
        <v>39</v>
      </c>
    </row>
    <row r="1576" spans="1:5" x14ac:dyDescent="0.25">
      <c r="A1576" s="1">
        <v>44112</v>
      </c>
      <c r="B1576">
        <v>129826</v>
      </c>
      <c r="C1576" t="s">
        <v>1654</v>
      </c>
      <c r="D1576" t="s">
        <v>180</v>
      </c>
      <c r="E1576" s="2">
        <v>136.62</v>
      </c>
    </row>
    <row r="1577" spans="1:5" x14ac:dyDescent="0.25">
      <c r="A1577" s="1">
        <v>44112</v>
      </c>
      <c r="B1577">
        <v>129828</v>
      </c>
      <c r="C1577" t="s">
        <v>104</v>
      </c>
      <c r="D1577" t="s">
        <v>1655</v>
      </c>
      <c r="E1577" s="2">
        <v>873.85</v>
      </c>
    </row>
    <row r="1578" spans="1:5" x14ac:dyDescent="0.25">
      <c r="A1578" s="1">
        <v>44112</v>
      </c>
      <c r="B1578">
        <v>129828</v>
      </c>
      <c r="C1578" t="s">
        <v>104</v>
      </c>
      <c r="D1578" t="s">
        <v>1655</v>
      </c>
      <c r="E1578" s="2">
        <v>62.43</v>
      </c>
    </row>
    <row r="1579" spans="1:5" x14ac:dyDescent="0.25">
      <c r="A1579" s="1">
        <v>44112</v>
      </c>
      <c r="B1579">
        <v>129828</v>
      </c>
      <c r="C1579" t="s">
        <v>104</v>
      </c>
      <c r="D1579" t="s">
        <v>1452</v>
      </c>
      <c r="E1579" s="3">
        <v>-787.02</v>
      </c>
    </row>
    <row r="1580" spans="1:5" x14ac:dyDescent="0.25">
      <c r="A1580" s="1">
        <v>44112</v>
      </c>
      <c r="B1580">
        <v>129828</v>
      </c>
      <c r="C1580" t="s">
        <v>104</v>
      </c>
      <c r="D1580" t="s">
        <v>1655</v>
      </c>
      <c r="E1580" s="2">
        <v>758.05</v>
      </c>
    </row>
    <row r="1581" spans="1:5" x14ac:dyDescent="0.25">
      <c r="A1581" s="1">
        <v>44112</v>
      </c>
      <c r="B1581">
        <v>129828</v>
      </c>
      <c r="C1581" t="s">
        <v>104</v>
      </c>
      <c r="D1581" t="s">
        <v>1655</v>
      </c>
      <c r="E1581" s="2">
        <v>122.88</v>
      </c>
    </row>
    <row r="1582" spans="1:5" x14ac:dyDescent="0.25">
      <c r="A1582" s="1">
        <v>44112</v>
      </c>
      <c r="B1582">
        <v>129828</v>
      </c>
      <c r="C1582" t="s">
        <v>104</v>
      </c>
      <c r="D1582" t="s">
        <v>1452</v>
      </c>
      <c r="E1582" s="3">
        <v>-62.43</v>
      </c>
    </row>
    <row r="1583" spans="1:5" x14ac:dyDescent="0.25">
      <c r="A1583" s="1">
        <v>44112</v>
      </c>
      <c r="B1583">
        <v>129829</v>
      </c>
      <c r="C1583" t="s">
        <v>1656</v>
      </c>
      <c r="D1583" t="s">
        <v>1657</v>
      </c>
      <c r="E1583" s="2">
        <v>495</v>
      </c>
    </row>
    <row r="1584" spans="1:5" x14ac:dyDescent="0.25">
      <c r="A1584" s="1">
        <v>44112</v>
      </c>
      <c r="B1584">
        <v>129829</v>
      </c>
      <c r="C1584" t="s">
        <v>1656</v>
      </c>
      <c r="D1584" t="s">
        <v>1658</v>
      </c>
      <c r="E1584" s="2">
        <v>175</v>
      </c>
    </row>
    <row r="1585" spans="1:5" x14ac:dyDescent="0.25">
      <c r="A1585" s="1">
        <v>44112</v>
      </c>
      <c r="B1585">
        <v>129830</v>
      </c>
      <c r="C1585" t="s">
        <v>256</v>
      </c>
      <c r="D1585" t="s">
        <v>1659</v>
      </c>
      <c r="E1585" s="2">
        <v>198</v>
      </c>
    </row>
    <row r="1586" spans="1:5" x14ac:dyDescent="0.25">
      <c r="A1586" s="1">
        <v>44112</v>
      </c>
      <c r="B1586">
        <v>129831</v>
      </c>
      <c r="C1586" t="s">
        <v>49</v>
      </c>
      <c r="D1586" t="s">
        <v>1660</v>
      </c>
      <c r="E1586" s="2">
        <v>9252.56</v>
      </c>
    </row>
    <row r="1587" spans="1:5" x14ac:dyDescent="0.25">
      <c r="A1587" s="1">
        <v>44112</v>
      </c>
      <c r="B1587">
        <v>129832</v>
      </c>
      <c r="C1587" t="s">
        <v>50</v>
      </c>
      <c r="D1587" t="s">
        <v>1091</v>
      </c>
      <c r="E1587" s="2">
        <v>19482.25</v>
      </c>
    </row>
    <row r="1588" spans="1:5" x14ac:dyDescent="0.25">
      <c r="A1588" s="1">
        <v>44112</v>
      </c>
      <c r="B1588">
        <v>129839</v>
      </c>
      <c r="C1588" t="s">
        <v>1661</v>
      </c>
      <c r="D1588" t="s">
        <v>1662</v>
      </c>
      <c r="E1588" s="2">
        <v>400</v>
      </c>
    </row>
    <row r="1589" spans="1:5" x14ac:dyDescent="0.25">
      <c r="A1589" s="1">
        <v>44112</v>
      </c>
      <c r="B1589">
        <v>129840</v>
      </c>
      <c r="C1589" t="s">
        <v>226</v>
      </c>
      <c r="D1589" t="s">
        <v>1663</v>
      </c>
      <c r="E1589" s="2">
        <v>1048.0999999999999</v>
      </c>
    </row>
    <row r="1590" spans="1:5" x14ac:dyDescent="0.25">
      <c r="A1590" s="1">
        <v>44112</v>
      </c>
      <c r="B1590">
        <v>129842</v>
      </c>
      <c r="C1590" t="s">
        <v>3388</v>
      </c>
      <c r="E1590" s="2">
        <v>0</v>
      </c>
    </row>
    <row r="1591" spans="1:5" x14ac:dyDescent="0.25">
      <c r="A1591" s="1">
        <v>44112</v>
      </c>
      <c r="B1591">
        <v>129843</v>
      </c>
      <c r="C1591" t="s">
        <v>1664</v>
      </c>
      <c r="D1591" t="s">
        <v>1665</v>
      </c>
      <c r="E1591" s="2">
        <v>180</v>
      </c>
    </row>
    <row r="1592" spans="1:5" x14ac:dyDescent="0.25">
      <c r="A1592" s="1">
        <v>44112</v>
      </c>
      <c r="B1592">
        <v>129843</v>
      </c>
      <c r="C1592" t="s">
        <v>1664</v>
      </c>
      <c r="D1592" t="s">
        <v>1665</v>
      </c>
      <c r="E1592" s="2">
        <v>175</v>
      </c>
    </row>
    <row r="1593" spans="1:5" x14ac:dyDescent="0.25">
      <c r="A1593" s="1">
        <v>44112</v>
      </c>
      <c r="B1593">
        <v>129844</v>
      </c>
      <c r="C1593" t="s">
        <v>230</v>
      </c>
      <c r="D1593" t="s">
        <v>231</v>
      </c>
      <c r="E1593" s="2">
        <v>15628.41</v>
      </c>
    </row>
    <row r="1594" spans="1:5" x14ac:dyDescent="0.25">
      <c r="A1594" s="1">
        <v>44112</v>
      </c>
      <c r="B1594">
        <v>129851</v>
      </c>
      <c r="C1594" t="s">
        <v>16</v>
      </c>
      <c r="D1594" t="s">
        <v>1666</v>
      </c>
      <c r="E1594" s="2">
        <v>171.14</v>
      </c>
    </row>
    <row r="1595" spans="1:5" x14ac:dyDescent="0.25">
      <c r="A1595" s="1">
        <v>44112</v>
      </c>
      <c r="B1595">
        <v>129851</v>
      </c>
      <c r="C1595" t="s">
        <v>16</v>
      </c>
      <c r="D1595" t="s">
        <v>1667</v>
      </c>
      <c r="E1595" s="2">
        <v>273.89999999999998</v>
      </c>
    </row>
    <row r="1596" spans="1:5" x14ac:dyDescent="0.25">
      <c r="A1596" s="1">
        <v>44112</v>
      </c>
      <c r="B1596">
        <v>129851</v>
      </c>
      <c r="C1596" t="s">
        <v>16</v>
      </c>
      <c r="D1596" t="s">
        <v>1668</v>
      </c>
      <c r="E1596" s="2">
        <v>60.87</v>
      </c>
    </row>
    <row r="1597" spans="1:5" x14ac:dyDescent="0.25">
      <c r="A1597" s="1">
        <v>44112</v>
      </c>
      <c r="B1597">
        <v>129851</v>
      </c>
      <c r="C1597" t="s">
        <v>16</v>
      </c>
      <c r="D1597" t="s">
        <v>1669</v>
      </c>
      <c r="E1597" s="2">
        <v>334.77</v>
      </c>
    </row>
    <row r="1598" spans="1:5" x14ac:dyDescent="0.25">
      <c r="A1598" s="1">
        <v>44112</v>
      </c>
      <c r="B1598">
        <v>129851</v>
      </c>
      <c r="C1598" t="s">
        <v>16</v>
      </c>
      <c r="D1598" t="s">
        <v>1670</v>
      </c>
      <c r="E1598" s="2">
        <v>319.55</v>
      </c>
    </row>
    <row r="1599" spans="1:5" x14ac:dyDescent="0.25">
      <c r="A1599" s="1">
        <v>44112</v>
      </c>
      <c r="B1599">
        <v>129851</v>
      </c>
      <c r="C1599" t="s">
        <v>16</v>
      </c>
      <c r="D1599" t="s">
        <v>1671</v>
      </c>
      <c r="E1599" s="2">
        <v>15.22</v>
      </c>
    </row>
    <row r="1600" spans="1:5" x14ac:dyDescent="0.25">
      <c r="A1600" s="1">
        <v>44112</v>
      </c>
      <c r="B1600">
        <v>129851</v>
      </c>
      <c r="C1600" t="s">
        <v>16</v>
      </c>
      <c r="D1600" t="s">
        <v>1672</v>
      </c>
      <c r="E1600" s="2">
        <v>85.57</v>
      </c>
    </row>
    <row r="1601" spans="1:5" x14ac:dyDescent="0.25">
      <c r="A1601" s="1">
        <v>44112</v>
      </c>
      <c r="B1601">
        <v>129851</v>
      </c>
      <c r="C1601" t="s">
        <v>16</v>
      </c>
      <c r="D1601" t="s">
        <v>1673</v>
      </c>
      <c r="E1601" s="2">
        <v>85.57</v>
      </c>
    </row>
    <row r="1602" spans="1:5" x14ac:dyDescent="0.25">
      <c r="A1602" s="1">
        <v>44112</v>
      </c>
      <c r="B1602">
        <v>129851</v>
      </c>
      <c r="C1602" t="s">
        <v>16</v>
      </c>
      <c r="D1602" t="s">
        <v>1674</v>
      </c>
      <c r="E1602" s="2">
        <v>256.70999999999998</v>
      </c>
    </row>
    <row r="1603" spans="1:5" x14ac:dyDescent="0.25">
      <c r="A1603" s="1">
        <v>44112</v>
      </c>
      <c r="B1603">
        <v>129851</v>
      </c>
      <c r="C1603" t="s">
        <v>16</v>
      </c>
      <c r="D1603" t="s">
        <v>1675</v>
      </c>
      <c r="E1603" s="2">
        <v>171.14</v>
      </c>
    </row>
    <row r="1604" spans="1:5" x14ac:dyDescent="0.25">
      <c r="A1604" s="1">
        <v>44112</v>
      </c>
      <c r="B1604">
        <v>129851</v>
      </c>
      <c r="C1604" t="s">
        <v>16</v>
      </c>
      <c r="D1604" t="s">
        <v>1676</v>
      </c>
      <c r="E1604" s="2">
        <v>171.14</v>
      </c>
    </row>
    <row r="1605" spans="1:5" x14ac:dyDescent="0.25">
      <c r="A1605" s="1">
        <v>44112</v>
      </c>
      <c r="B1605">
        <v>129851</v>
      </c>
      <c r="C1605" t="s">
        <v>16</v>
      </c>
      <c r="D1605" t="s">
        <v>1677</v>
      </c>
      <c r="E1605" s="2">
        <v>85.57</v>
      </c>
    </row>
    <row r="1606" spans="1:5" x14ac:dyDescent="0.25">
      <c r="A1606" s="1">
        <v>44112</v>
      </c>
      <c r="B1606">
        <v>129851</v>
      </c>
      <c r="C1606" t="s">
        <v>16</v>
      </c>
      <c r="D1606" t="s">
        <v>1678</v>
      </c>
      <c r="E1606" s="2">
        <v>85.57</v>
      </c>
    </row>
    <row r="1607" spans="1:5" x14ac:dyDescent="0.25">
      <c r="A1607" s="1">
        <v>44112</v>
      </c>
      <c r="B1607">
        <v>129851</v>
      </c>
      <c r="C1607" t="s">
        <v>16</v>
      </c>
      <c r="D1607" t="s">
        <v>1679</v>
      </c>
      <c r="E1607" s="2">
        <v>85.57</v>
      </c>
    </row>
    <row r="1608" spans="1:5" x14ac:dyDescent="0.25">
      <c r="A1608" s="1">
        <v>44112</v>
      </c>
      <c r="B1608">
        <v>129851</v>
      </c>
      <c r="C1608" t="s">
        <v>16</v>
      </c>
      <c r="D1608" t="s">
        <v>1680</v>
      </c>
      <c r="E1608" s="2">
        <v>85.57</v>
      </c>
    </row>
    <row r="1609" spans="1:5" x14ac:dyDescent="0.25">
      <c r="A1609" s="1">
        <v>44112</v>
      </c>
      <c r="B1609">
        <v>129851</v>
      </c>
      <c r="C1609" t="s">
        <v>16</v>
      </c>
      <c r="D1609" t="s">
        <v>1681</v>
      </c>
      <c r="E1609" s="2">
        <v>85.57</v>
      </c>
    </row>
    <row r="1610" spans="1:5" x14ac:dyDescent="0.25">
      <c r="A1610" s="1">
        <v>44112</v>
      </c>
      <c r="B1610">
        <v>129851</v>
      </c>
      <c r="C1610" t="s">
        <v>16</v>
      </c>
      <c r="D1610" t="s">
        <v>1682</v>
      </c>
      <c r="E1610" s="2">
        <v>85.57</v>
      </c>
    </row>
    <row r="1611" spans="1:5" x14ac:dyDescent="0.25">
      <c r="A1611" s="1">
        <v>44112</v>
      </c>
      <c r="B1611">
        <v>129851</v>
      </c>
      <c r="C1611" t="s">
        <v>16</v>
      </c>
      <c r="D1611" t="s">
        <v>1683</v>
      </c>
      <c r="E1611" s="2">
        <v>256.70999999999998</v>
      </c>
    </row>
    <row r="1612" spans="1:5" x14ac:dyDescent="0.25">
      <c r="A1612" s="1">
        <v>44112</v>
      </c>
      <c r="B1612">
        <v>129851</v>
      </c>
      <c r="C1612" t="s">
        <v>16</v>
      </c>
      <c r="D1612" t="s">
        <v>1684</v>
      </c>
      <c r="E1612" s="2">
        <v>85.57</v>
      </c>
    </row>
    <row r="1613" spans="1:5" x14ac:dyDescent="0.25">
      <c r="A1613" s="1">
        <v>44112</v>
      </c>
      <c r="B1613">
        <v>129851</v>
      </c>
      <c r="C1613" t="s">
        <v>16</v>
      </c>
      <c r="D1613" t="s">
        <v>1685</v>
      </c>
      <c r="E1613" s="2">
        <v>85.57</v>
      </c>
    </row>
    <row r="1614" spans="1:5" x14ac:dyDescent="0.25">
      <c r="A1614" s="1">
        <v>44112</v>
      </c>
      <c r="B1614">
        <v>129851</v>
      </c>
      <c r="C1614" t="s">
        <v>16</v>
      </c>
      <c r="D1614" t="s">
        <v>1686</v>
      </c>
      <c r="E1614" s="2">
        <v>85.57</v>
      </c>
    </row>
    <row r="1615" spans="1:5" x14ac:dyDescent="0.25">
      <c r="A1615" s="1">
        <v>44119</v>
      </c>
      <c r="B1615">
        <v>129852</v>
      </c>
      <c r="C1615" t="s">
        <v>1687</v>
      </c>
      <c r="D1615" t="s">
        <v>1688</v>
      </c>
      <c r="E1615" s="2">
        <v>179.94</v>
      </c>
    </row>
    <row r="1616" spans="1:5" x14ac:dyDescent="0.25">
      <c r="A1616" s="1">
        <v>44119</v>
      </c>
      <c r="B1616">
        <v>129853</v>
      </c>
      <c r="C1616" t="s">
        <v>487</v>
      </c>
      <c r="D1616" t="s">
        <v>1689</v>
      </c>
      <c r="E1616" s="2">
        <v>3690.6</v>
      </c>
    </row>
    <row r="1617" spans="1:5" x14ac:dyDescent="0.25">
      <c r="A1617" s="1">
        <v>44119</v>
      </c>
      <c r="B1617">
        <v>129854</v>
      </c>
      <c r="C1617" t="s">
        <v>86</v>
      </c>
      <c r="D1617" t="s">
        <v>1690</v>
      </c>
      <c r="E1617" s="2">
        <v>31.85</v>
      </c>
    </row>
    <row r="1618" spans="1:5" x14ac:dyDescent="0.25">
      <c r="A1618" s="1">
        <v>44119</v>
      </c>
      <c r="B1618">
        <v>129855</v>
      </c>
      <c r="C1618" t="s">
        <v>1350</v>
      </c>
      <c r="D1618" t="s">
        <v>1608</v>
      </c>
      <c r="E1618" s="2">
        <v>60</v>
      </c>
    </row>
    <row r="1619" spans="1:5" x14ac:dyDescent="0.25">
      <c r="A1619" s="1">
        <v>44119</v>
      </c>
      <c r="B1619">
        <v>129856</v>
      </c>
      <c r="C1619" t="s">
        <v>1691</v>
      </c>
      <c r="D1619" t="s">
        <v>1692</v>
      </c>
      <c r="E1619" s="2">
        <v>457.91</v>
      </c>
    </row>
    <row r="1620" spans="1:5" x14ac:dyDescent="0.25">
      <c r="A1620" s="1">
        <v>44119</v>
      </c>
      <c r="B1620">
        <v>129857</v>
      </c>
      <c r="C1620" t="s">
        <v>87</v>
      </c>
      <c r="D1620" t="s">
        <v>1693</v>
      </c>
      <c r="E1620" s="2">
        <v>239</v>
      </c>
    </row>
    <row r="1621" spans="1:5" x14ac:dyDescent="0.25">
      <c r="A1621" s="1">
        <v>44119</v>
      </c>
      <c r="B1621">
        <v>129858</v>
      </c>
      <c r="C1621" t="s">
        <v>1694</v>
      </c>
      <c r="D1621" t="s">
        <v>1695</v>
      </c>
      <c r="E1621" s="2">
        <v>35.78</v>
      </c>
    </row>
    <row r="1622" spans="1:5" x14ac:dyDescent="0.25">
      <c r="A1622" s="1">
        <v>44119</v>
      </c>
      <c r="B1622">
        <v>129858</v>
      </c>
      <c r="C1622" t="s">
        <v>1694</v>
      </c>
      <c r="D1622" t="s">
        <v>1696</v>
      </c>
      <c r="E1622" s="2">
        <v>146.97999999999999</v>
      </c>
    </row>
    <row r="1623" spans="1:5" x14ac:dyDescent="0.25">
      <c r="A1623" s="1">
        <v>44119</v>
      </c>
      <c r="B1623">
        <v>129859</v>
      </c>
      <c r="C1623" t="s">
        <v>1697</v>
      </c>
      <c r="D1623" t="s">
        <v>1660</v>
      </c>
      <c r="E1623" s="2">
        <v>3217.5</v>
      </c>
    </row>
    <row r="1624" spans="1:5" x14ac:dyDescent="0.25">
      <c r="A1624" s="1">
        <v>44119</v>
      </c>
      <c r="B1624">
        <v>129863</v>
      </c>
      <c r="C1624" t="s">
        <v>467</v>
      </c>
      <c r="D1624" t="s">
        <v>1698</v>
      </c>
      <c r="E1624" s="2">
        <v>130</v>
      </c>
    </row>
    <row r="1625" spans="1:5" x14ac:dyDescent="0.25">
      <c r="A1625" s="1">
        <v>44119</v>
      </c>
      <c r="B1625">
        <v>129863</v>
      </c>
      <c r="C1625" t="s">
        <v>467</v>
      </c>
      <c r="D1625" t="s">
        <v>1699</v>
      </c>
      <c r="E1625" s="2">
        <v>2932.5</v>
      </c>
    </row>
    <row r="1626" spans="1:5" x14ac:dyDescent="0.25">
      <c r="A1626" s="1">
        <v>44119</v>
      </c>
      <c r="B1626">
        <v>129863</v>
      </c>
      <c r="C1626" t="s">
        <v>467</v>
      </c>
      <c r="D1626" t="s">
        <v>1700</v>
      </c>
      <c r="E1626" s="2">
        <v>3528</v>
      </c>
    </row>
    <row r="1627" spans="1:5" x14ac:dyDescent="0.25">
      <c r="A1627" s="1">
        <v>44119</v>
      </c>
      <c r="B1627">
        <v>129863</v>
      </c>
      <c r="C1627" t="s">
        <v>467</v>
      </c>
      <c r="D1627" t="s">
        <v>1701</v>
      </c>
      <c r="E1627" s="2">
        <v>4154.03</v>
      </c>
    </row>
    <row r="1628" spans="1:5" x14ac:dyDescent="0.25">
      <c r="A1628" s="1">
        <v>44119</v>
      </c>
      <c r="B1628">
        <v>129863</v>
      </c>
      <c r="C1628" t="s">
        <v>467</v>
      </c>
      <c r="D1628" t="s">
        <v>1702</v>
      </c>
      <c r="E1628" s="2">
        <v>396.49</v>
      </c>
    </row>
    <row r="1629" spans="1:5" x14ac:dyDescent="0.25">
      <c r="A1629" s="1">
        <v>44119</v>
      </c>
      <c r="B1629">
        <v>129863</v>
      </c>
      <c r="C1629" t="s">
        <v>467</v>
      </c>
      <c r="D1629" t="s">
        <v>1703</v>
      </c>
      <c r="E1629" s="2">
        <v>1995</v>
      </c>
    </row>
    <row r="1630" spans="1:5" x14ac:dyDescent="0.25">
      <c r="A1630" s="1">
        <v>44119</v>
      </c>
      <c r="B1630">
        <v>129863</v>
      </c>
      <c r="C1630" t="s">
        <v>467</v>
      </c>
      <c r="D1630" t="s">
        <v>1704</v>
      </c>
      <c r="E1630" s="2">
        <v>960.75</v>
      </c>
    </row>
    <row r="1631" spans="1:5" x14ac:dyDescent="0.25">
      <c r="A1631" s="1">
        <v>44119</v>
      </c>
      <c r="B1631">
        <v>129863</v>
      </c>
      <c r="C1631" t="s">
        <v>467</v>
      </c>
      <c r="D1631" t="s">
        <v>1705</v>
      </c>
      <c r="E1631" s="2">
        <v>107.18</v>
      </c>
    </row>
    <row r="1632" spans="1:5" x14ac:dyDescent="0.25">
      <c r="A1632" s="1">
        <v>44119</v>
      </c>
      <c r="B1632">
        <v>129863</v>
      </c>
      <c r="C1632" t="s">
        <v>467</v>
      </c>
      <c r="D1632" t="s">
        <v>1706</v>
      </c>
      <c r="E1632" s="2">
        <v>63.25</v>
      </c>
    </row>
    <row r="1633" spans="1:5" x14ac:dyDescent="0.25">
      <c r="A1633" s="1">
        <v>44119</v>
      </c>
      <c r="B1633">
        <v>129863</v>
      </c>
      <c r="C1633" t="s">
        <v>467</v>
      </c>
      <c r="D1633" t="s">
        <v>1707</v>
      </c>
      <c r="E1633" s="2">
        <v>44.59</v>
      </c>
    </row>
    <row r="1634" spans="1:5" x14ac:dyDescent="0.25">
      <c r="A1634" s="1">
        <v>44119</v>
      </c>
      <c r="B1634">
        <v>129863</v>
      </c>
      <c r="C1634" t="s">
        <v>467</v>
      </c>
      <c r="D1634" t="s">
        <v>1708</v>
      </c>
      <c r="E1634" s="2">
        <v>779.5</v>
      </c>
    </row>
    <row r="1635" spans="1:5" x14ac:dyDescent="0.25">
      <c r="A1635" s="1">
        <v>44119</v>
      </c>
      <c r="B1635">
        <v>129863</v>
      </c>
      <c r="C1635" t="s">
        <v>467</v>
      </c>
      <c r="D1635" t="s">
        <v>1709</v>
      </c>
      <c r="E1635" s="2">
        <v>425.25</v>
      </c>
    </row>
    <row r="1636" spans="1:5" x14ac:dyDescent="0.25">
      <c r="A1636" s="1">
        <v>44119</v>
      </c>
      <c r="B1636">
        <v>129863</v>
      </c>
      <c r="C1636" t="s">
        <v>467</v>
      </c>
      <c r="D1636" t="s">
        <v>1710</v>
      </c>
      <c r="E1636" s="2">
        <v>63.25</v>
      </c>
    </row>
    <row r="1637" spans="1:5" x14ac:dyDescent="0.25">
      <c r="A1637" s="1">
        <v>44119</v>
      </c>
      <c r="B1637">
        <v>129863</v>
      </c>
      <c r="C1637" t="s">
        <v>467</v>
      </c>
      <c r="D1637" t="s">
        <v>1711</v>
      </c>
      <c r="E1637" s="2">
        <v>50</v>
      </c>
    </row>
    <row r="1638" spans="1:5" x14ac:dyDescent="0.25">
      <c r="A1638" s="1">
        <v>44119</v>
      </c>
      <c r="B1638">
        <v>129863</v>
      </c>
      <c r="C1638" t="s">
        <v>467</v>
      </c>
      <c r="D1638" t="s">
        <v>1712</v>
      </c>
      <c r="E1638" s="2">
        <v>947.4</v>
      </c>
    </row>
    <row r="1639" spans="1:5" x14ac:dyDescent="0.25">
      <c r="A1639" s="1">
        <v>44119</v>
      </c>
      <c r="B1639">
        <v>129863</v>
      </c>
      <c r="C1639" t="s">
        <v>467</v>
      </c>
      <c r="D1639" t="s">
        <v>1713</v>
      </c>
      <c r="E1639" s="2">
        <v>564.96</v>
      </c>
    </row>
    <row r="1640" spans="1:5" x14ac:dyDescent="0.25">
      <c r="A1640" s="1">
        <v>44119</v>
      </c>
      <c r="B1640">
        <v>129863</v>
      </c>
      <c r="C1640" t="s">
        <v>467</v>
      </c>
      <c r="D1640" t="s">
        <v>1714</v>
      </c>
      <c r="E1640" s="2">
        <v>2041.56</v>
      </c>
    </row>
    <row r="1641" spans="1:5" x14ac:dyDescent="0.25">
      <c r="A1641" s="1">
        <v>44119</v>
      </c>
      <c r="B1641">
        <v>129863</v>
      </c>
      <c r="C1641" t="s">
        <v>467</v>
      </c>
      <c r="D1641" t="s">
        <v>1715</v>
      </c>
      <c r="E1641" s="2">
        <v>610.62</v>
      </c>
    </row>
    <row r="1642" spans="1:5" x14ac:dyDescent="0.25">
      <c r="A1642" s="1">
        <v>44119</v>
      </c>
      <c r="B1642">
        <v>129863</v>
      </c>
      <c r="C1642" t="s">
        <v>467</v>
      </c>
      <c r="D1642" t="s">
        <v>1452</v>
      </c>
      <c r="E1642" s="3">
        <v>-1887.68</v>
      </c>
    </row>
    <row r="1643" spans="1:5" x14ac:dyDescent="0.25">
      <c r="A1643" s="1">
        <v>44119</v>
      </c>
      <c r="B1643">
        <v>129863</v>
      </c>
      <c r="C1643" t="s">
        <v>467</v>
      </c>
      <c r="D1643" t="s">
        <v>1452</v>
      </c>
      <c r="E1643" s="3">
        <v>-240</v>
      </c>
    </row>
    <row r="1644" spans="1:5" x14ac:dyDescent="0.25">
      <c r="A1644" s="1">
        <v>44119</v>
      </c>
      <c r="B1644">
        <v>129863</v>
      </c>
      <c r="C1644" t="s">
        <v>467</v>
      </c>
      <c r="D1644" t="s">
        <v>1452</v>
      </c>
      <c r="E1644" s="3">
        <v>-487.92</v>
      </c>
    </row>
    <row r="1645" spans="1:5" x14ac:dyDescent="0.25">
      <c r="A1645" s="1">
        <v>44119</v>
      </c>
      <c r="B1645">
        <v>129864</v>
      </c>
      <c r="C1645" t="s">
        <v>265</v>
      </c>
      <c r="D1645" t="s">
        <v>1716</v>
      </c>
      <c r="E1645" s="2">
        <v>232</v>
      </c>
    </row>
    <row r="1646" spans="1:5" x14ac:dyDescent="0.25">
      <c r="A1646" s="1">
        <v>44119</v>
      </c>
      <c r="B1646">
        <v>129864</v>
      </c>
      <c r="C1646" t="s">
        <v>265</v>
      </c>
      <c r="D1646" t="s">
        <v>1717</v>
      </c>
      <c r="E1646" s="2">
        <v>30</v>
      </c>
    </row>
    <row r="1647" spans="1:5" x14ac:dyDescent="0.25">
      <c r="A1647" s="1">
        <v>44119</v>
      </c>
      <c r="B1647">
        <v>129865</v>
      </c>
      <c r="C1647" t="s">
        <v>89</v>
      </c>
      <c r="D1647" t="s">
        <v>1718</v>
      </c>
      <c r="E1647" s="2">
        <v>209.67</v>
      </c>
    </row>
    <row r="1648" spans="1:5" x14ac:dyDescent="0.25">
      <c r="A1648" s="1">
        <v>44119</v>
      </c>
      <c r="B1648">
        <v>129866</v>
      </c>
      <c r="C1648" t="s">
        <v>92</v>
      </c>
      <c r="D1648" t="s">
        <v>1719</v>
      </c>
      <c r="E1648" s="2">
        <v>422.15</v>
      </c>
    </row>
    <row r="1649" spans="1:5" x14ac:dyDescent="0.25">
      <c r="A1649" s="1">
        <v>44119</v>
      </c>
      <c r="B1649">
        <v>129867</v>
      </c>
      <c r="C1649" t="s">
        <v>60</v>
      </c>
      <c r="D1649" t="s">
        <v>1720</v>
      </c>
      <c r="E1649" s="2">
        <v>138.08000000000001</v>
      </c>
    </row>
    <row r="1650" spans="1:5" x14ac:dyDescent="0.25">
      <c r="A1650" s="1">
        <v>44119</v>
      </c>
      <c r="B1650">
        <v>129868</v>
      </c>
      <c r="C1650" t="s">
        <v>1369</v>
      </c>
      <c r="D1650" t="s">
        <v>1608</v>
      </c>
      <c r="E1650" s="2">
        <v>60</v>
      </c>
    </row>
    <row r="1651" spans="1:5" x14ac:dyDescent="0.25">
      <c r="A1651" s="1">
        <v>44119</v>
      </c>
      <c r="B1651">
        <v>129869</v>
      </c>
      <c r="C1651" t="s">
        <v>1721</v>
      </c>
      <c r="D1651" t="s">
        <v>1722</v>
      </c>
      <c r="E1651" s="2">
        <v>100</v>
      </c>
    </row>
    <row r="1652" spans="1:5" x14ac:dyDescent="0.25">
      <c r="A1652" s="1">
        <v>44119</v>
      </c>
      <c r="B1652">
        <v>129870</v>
      </c>
      <c r="C1652" t="s">
        <v>1372</v>
      </c>
      <c r="D1652" t="s">
        <v>1608</v>
      </c>
      <c r="E1652" s="2">
        <v>30</v>
      </c>
    </row>
    <row r="1653" spans="1:5" x14ac:dyDescent="0.25">
      <c r="A1653" s="1">
        <v>44119</v>
      </c>
      <c r="B1653">
        <v>129871</v>
      </c>
      <c r="C1653" t="s">
        <v>1723</v>
      </c>
      <c r="D1653" t="s">
        <v>1722</v>
      </c>
      <c r="E1653" s="2">
        <v>90</v>
      </c>
    </row>
    <row r="1654" spans="1:5" x14ac:dyDescent="0.25">
      <c r="A1654" s="1">
        <v>44119</v>
      </c>
      <c r="B1654">
        <v>129872</v>
      </c>
      <c r="C1654" t="s">
        <v>394</v>
      </c>
      <c r="D1654" t="s">
        <v>1724</v>
      </c>
      <c r="E1654" s="2">
        <v>115971.98</v>
      </c>
    </row>
    <row r="1655" spans="1:5" x14ac:dyDescent="0.25">
      <c r="A1655" s="1">
        <v>44119</v>
      </c>
      <c r="B1655">
        <v>129873</v>
      </c>
      <c r="C1655" t="s">
        <v>514</v>
      </c>
      <c r="D1655" t="s">
        <v>1725</v>
      </c>
      <c r="E1655" s="2">
        <v>108</v>
      </c>
    </row>
    <row r="1656" spans="1:5" x14ac:dyDescent="0.25">
      <c r="A1656" s="1">
        <v>44119</v>
      </c>
      <c r="B1656">
        <v>129873</v>
      </c>
      <c r="C1656" t="s">
        <v>514</v>
      </c>
      <c r="D1656" t="s">
        <v>1725</v>
      </c>
      <c r="E1656" s="2">
        <v>892</v>
      </c>
    </row>
    <row r="1657" spans="1:5" x14ac:dyDescent="0.25">
      <c r="A1657" s="1">
        <v>44119</v>
      </c>
      <c r="B1657">
        <v>129873</v>
      </c>
      <c r="C1657" t="s">
        <v>514</v>
      </c>
      <c r="D1657" t="s">
        <v>1725</v>
      </c>
      <c r="E1657" s="2">
        <v>416.63</v>
      </c>
    </row>
    <row r="1658" spans="1:5" x14ac:dyDescent="0.25">
      <c r="A1658" s="1">
        <v>44119</v>
      </c>
      <c r="B1658">
        <v>129874</v>
      </c>
      <c r="C1658" t="s">
        <v>1726</v>
      </c>
      <c r="D1658" t="s">
        <v>1727</v>
      </c>
      <c r="E1658" s="2">
        <v>248.5</v>
      </c>
    </row>
    <row r="1659" spans="1:5" x14ac:dyDescent="0.25">
      <c r="A1659" s="1">
        <v>44119</v>
      </c>
      <c r="B1659">
        <v>129875</v>
      </c>
      <c r="C1659" t="s">
        <v>1728</v>
      </c>
      <c r="D1659" t="s">
        <v>1722</v>
      </c>
      <c r="E1659" s="2">
        <v>100</v>
      </c>
    </row>
    <row r="1660" spans="1:5" x14ac:dyDescent="0.25">
      <c r="A1660" s="1">
        <v>44119</v>
      </c>
      <c r="B1660">
        <v>129876</v>
      </c>
      <c r="C1660" t="s">
        <v>397</v>
      </c>
      <c r="D1660" t="s">
        <v>919</v>
      </c>
      <c r="E1660" s="2">
        <v>48.06</v>
      </c>
    </row>
    <row r="1661" spans="1:5" x14ac:dyDescent="0.25">
      <c r="A1661" s="1">
        <v>44119</v>
      </c>
      <c r="B1661">
        <v>129877</v>
      </c>
      <c r="C1661" t="s">
        <v>1729</v>
      </c>
      <c r="D1661" t="s">
        <v>1730</v>
      </c>
      <c r="E1661" s="2">
        <v>1000</v>
      </c>
    </row>
    <row r="1662" spans="1:5" x14ac:dyDescent="0.25">
      <c r="A1662" s="1">
        <v>44119</v>
      </c>
      <c r="B1662">
        <v>129878</v>
      </c>
      <c r="C1662" t="s">
        <v>870</v>
      </c>
      <c r="D1662" t="s">
        <v>1731</v>
      </c>
      <c r="E1662" s="2">
        <v>94.68</v>
      </c>
    </row>
    <row r="1663" spans="1:5" x14ac:dyDescent="0.25">
      <c r="A1663" s="1">
        <v>44119</v>
      </c>
      <c r="B1663">
        <v>129879</v>
      </c>
      <c r="C1663" t="s">
        <v>1607</v>
      </c>
      <c r="D1663" t="s">
        <v>1608</v>
      </c>
      <c r="E1663" s="2">
        <v>60</v>
      </c>
    </row>
    <row r="1664" spans="1:5" x14ac:dyDescent="0.25">
      <c r="A1664" s="1">
        <v>44119</v>
      </c>
      <c r="B1664">
        <v>129880</v>
      </c>
      <c r="C1664" t="s">
        <v>1732</v>
      </c>
      <c r="D1664" t="s">
        <v>1733</v>
      </c>
      <c r="E1664" s="2">
        <v>360</v>
      </c>
    </row>
    <row r="1665" spans="1:5" x14ac:dyDescent="0.25">
      <c r="A1665" s="1">
        <v>44119</v>
      </c>
      <c r="B1665">
        <v>129881</v>
      </c>
      <c r="C1665" t="s">
        <v>1734</v>
      </c>
      <c r="D1665" t="s">
        <v>1735</v>
      </c>
      <c r="E1665" s="2">
        <v>399</v>
      </c>
    </row>
    <row r="1666" spans="1:5" x14ac:dyDescent="0.25">
      <c r="A1666" s="1">
        <v>44119</v>
      </c>
      <c r="B1666">
        <v>129882</v>
      </c>
      <c r="C1666" t="s">
        <v>1391</v>
      </c>
      <c r="D1666" t="s">
        <v>1608</v>
      </c>
      <c r="E1666" s="2">
        <v>60</v>
      </c>
    </row>
    <row r="1667" spans="1:5" x14ac:dyDescent="0.25">
      <c r="A1667" s="1">
        <v>44119</v>
      </c>
      <c r="B1667">
        <v>129883</v>
      </c>
      <c r="C1667" t="s">
        <v>1736</v>
      </c>
      <c r="D1667" t="s">
        <v>1737</v>
      </c>
      <c r="E1667" s="2">
        <v>45</v>
      </c>
    </row>
    <row r="1668" spans="1:5" x14ac:dyDescent="0.25">
      <c r="A1668" s="1">
        <v>44119</v>
      </c>
      <c r="B1668">
        <v>129884</v>
      </c>
      <c r="C1668" t="s">
        <v>36</v>
      </c>
      <c r="D1668" t="s">
        <v>542</v>
      </c>
      <c r="E1668" s="2">
        <v>5841.4</v>
      </c>
    </row>
    <row r="1669" spans="1:5" x14ac:dyDescent="0.25">
      <c r="A1669" s="1">
        <v>44119</v>
      </c>
      <c r="B1669">
        <v>129885</v>
      </c>
      <c r="C1669" t="s">
        <v>26</v>
      </c>
      <c r="D1669" t="s">
        <v>552</v>
      </c>
      <c r="E1669" s="2">
        <v>891</v>
      </c>
    </row>
    <row r="1670" spans="1:5" x14ac:dyDescent="0.25">
      <c r="A1670" s="1">
        <v>44119</v>
      </c>
      <c r="B1670">
        <v>129885</v>
      </c>
      <c r="C1670" t="s">
        <v>26</v>
      </c>
      <c r="D1670" t="s">
        <v>552</v>
      </c>
      <c r="E1670" s="2">
        <v>148.5</v>
      </c>
    </row>
    <row r="1671" spans="1:5" x14ac:dyDescent="0.25">
      <c r="A1671" s="1">
        <v>44119</v>
      </c>
      <c r="B1671">
        <v>129885</v>
      </c>
      <c r="C1671" t="s">
        <v>26</v>
      </c>
      <c r="D1671" t="s">
        <v>552</v>
      </c>
      <c r="E1671" s="2">
        <v>2376</v>
      </c>
    </row>
    <row r="1672" spans="1:5" x14ac:dyDescent="0.25">
      <c r="A1672" s="1">
        <v>44119</v>
      </c>
      <c r="B1672">
        <v>129886</v>
      </c>
      <c r="C1672" t="s">
        <v>1738</v>
      </c>
      <c r="D1672" t="s">
        <v>1739</v>
      </c>
      <c r="E1672" s="2">
        <v>1249.31</v>
      </c>
    </row>
    <row r="1673" spans="1:5" x14ac:dyDescent="0.25">
      <c r="A1673" s="1">
        <v>44119</v>
      </c>
      <c r="B1673">
        <v>129887</v>
      </c>
      <c r="C1673" t="s">
        <v>279</v>
      </c>
      <c r="D1673" t="s">
        <v>1740</v>
      </c>
      <c r="E1673" s="2">
        <v>246.96</v>
      </c>
    </row>
    <row r="1674" spans="1:5" x14ac:dyDescent="0.25">
      <c r="A1674" s="1">
        <v>44119</v>
      </c>
      <c r="B1674">
        <v>129888</v>
      </c>
      <c r="C1674" t="s">
        <v>1400</v>
      </c>
      <c r="D1674" t="s">
        <v>1608</v>
      </c>
      <c r="E1674" s="2">
        <v>40</v>
      </c>
    </row>
    <row r="1675" spans="1:5" x14ac:dyDescent="0.25">
      <c r="A1675" s="1">
        <v>44119</v>
      </c>
      <c r="B1675">
        <v>129889</v>
      </c>
      <c r="C1675" t="s">
        <v>70</v>
      </c>
      <c r="D1675" t="s">
        <v>1741</v>
      </c>
      <c r="E1675" s="2">
        <v>119.99</v>
      </c>
    </row>
    <row r="1676" spans="1:5" x14ac:dyDescent="0.25">
      <c r="A1676" s="1">
        <v>44119</v>
      </c>
      <c r="B1676">
        <v>129889</v>
      </c>
      <c r="C1676" t="s">
        <v>70</v>
      </c>
      <c r="D1676" t="s">
        <v>1742</v>
      </c>
      <c r="E1676" s="2">
        <v>29.99</v>
      </c>
    </row>
    <row r="1677" spans="1:5" x14ac:dyDescent="0.25">
      <c r="A1677" s="1">
        <v>44119</v>
      </c>
      <c r="B1677">
        <v>129890</v>
      </c>
      <c r="C1677" t="s">
        <v>562</v>
      </c>
      <c r="D1677" t="s">
        <v>1743</v>
      </c>
      <c r="E1677" s="2">
        <v>1250</v>
      </c>
    </row>
    <row r="1678" spans="1:5" x14ac:dyDescent="0.25">
      <c r="A1678" s="1">
        <v>44119</v>
      </c>
      <c r="B1678">
        <v>129891</v>
      </c>
      <c r="C1678" t="s">
        <v>1404</v>
      </c>
      <c r="D1678" t="s">
        <v>1608</v>
      </c>
      <c r="E1678" s="2">
        <v>40</v>
      </c>
    </row>
    <row r="1679" spans="1:5" x14ac:dyDescent="0.25">
      <c r="A1679" s="1">
        <v>44119</v>
      </c>
      <c r="B1679">
        <v>129892</v>
      </c>
      <c r="C1679" t="s">
        <v>1744</v>
      </c>
      <c r="D1679" t="s">
        <v>1745</v>
      </c>
      <c r="E1679" s="2">
        <v>3655.03</v>
      </c>
    </row>
    <row r="1680" spans="1:5" x14ac:dyDescent="0.25">
      <c r="A1680" s="1">
        <v>44119</v>
      </c>
      <c r="B1680">
        <v>129893</v>
      </c>
      <c r="C1680" t="s">
        <v>1746</v>
      </c>
      <c r="D1680" t="s">
        <v>1747</v>
      </c>
      <c r="E1680" s="2">
        <v>470.8</v>
      </c>
    </row>
    <row r="1681" spans="1:5" x14ac:dyDescent="0.25">
      <c r="A1681" s="1">
        <v>44119</v>
      </c>
      <c r="B1681">
        <v>129895</v>
      </c>
      <c r="C1681" t="s">
        <v>1748</v>
      </c>
      <c r="D1681" t="s">
        <v>1749</v>
      </c>
      <c r="E1681" s="2">
        <v>1523.5</v>
      </c>
    </row>
    <row r="1682" spans="1:5" x14ac:dyDescent="0.25">
      <c r="A1682" s="1">
        <v>44119</v>
      </c>
      <c r="B1682">
        <v>129895</v>
      </c>
      <c r="C1682" t="s">
        <v>1748</v>
      </c>
      <c r="D1682" t="s">
        <v>1749</v>
      </c>
      <c r="E1682" s="2">
        <v>2432.2199999999998</v>
      </c>
    </row>
    <row r="1683" spans="1:5" x14ac:dyDescent="0.25">
      <c r="A1683" s="1">
        <v>44119</v>
      </c>
      <c r="B1683">
        <v>129895</v>
      </c>
      <c r="C1683" t="s">
        <v>1748</v>
      </c>
      <c r="D1683" t="s">
        <v>1750</v>
      </c>
      <c r="E1683" s="2">
        <v>3280</v>
      </c>
    </row>
    <row r="1684" spans="1:5" x14ac:dyDescent="0.25">
      <c r="A1684" s="1">
        <v>44119</v>
      </c>
      <c r="B1684">
        <v>129896</v>
      </c>
      <c r="C1684" t="s">
        <v>419</v>
      </c>
      <c r="D1684" t="s">
        <v>1751</v>
      </c>
      <c r="E1684" s="2">
        <v>2247.5</v>
      </c>
    </row>
    <row r="1685" spans="1:5" x14ac:dyDescent="0.25">
      <c r="A1685" s="1">
        <v>44119</v>
      </c>
      <c r="B1685">
        <v>129897</v>
      </c>
      <c r="C1685" t="s">
        <v>1752</v>
      </c>
      <c r="D1685" t="s">
        <v>1753</v>
      </c>
      <c r="E1685" s="2">
        <v>337.88</v>
      </c>
    </row>
    <row r="1686" spans="1:5" x14ac:dyDescent="0.25">
      <c r="A1686" s="1">
        <v>44119</v>
      </c>
      <c r="B1686">
        <v>129898</v>
      </c>
      <c r="C1686" t="s">
        <v>100</v>
      </c>
      <c r="D1686" t="s">
        <v>1754</v>
      </c>
      <c r="E1686" s="2">
        <v>850</v>
      </c>
    </row>
    <row r="1687" spans="1:5" x14ac:dyDescent="0.25">
      <c r="A1687" s="1">
        <v>44119</v>
      </c>
      <c r="B1687">
        <v>129899</v>
      </c>
      <c r="C1687" t="s">
        <v>1755</v>
      </c>
      <c r="D1687" t="s">
        <v>1756</v>
      </c>
      <c r="E1687" s="2">
        <v>708.55</v>
      </c>
    </row>
    <row r="1688" spans="1:5" x14ac:dyDescent="0.25">
      <c r="A1688" s="1">
        <v>44119</v>
      </c>
      <c r="B1688">
        <v>129900</v>
      </c>
      <c r="C1688" t="s">
        <v>42</v>
      </c>
      <c r="D1688" t="s">
        <v>1757</v>
      </c>
      <c r="E1688" s="2">
        <v>174.15</v>
      </c>
    </row>
    <row r="1689" spans="1:5" x14ac:dyDescent="0.25">
      <c r="A1689" s="1">
        <v>44119</v>
      </c>
      <c r="B1689">
        <v>129901</v>
      </c>
      <c r="C1689" t="s">
        <v>431</v>
      </c>
      <c r="D1689" t="s">
        <v>292</v>
      </c>
      <c r="E1689" s="2">
        <v>255</v>
      </c>
    </row>
    <row r="1690" spans="1:5" x14ac:dyDescent="0.25">
      <c r="A1690" s="1">
        <v>44119</v>
      </c>
      <c r="B1690">
        <v>129901</v>
      </c>
      <c r="C1690" t="s">
        <v>431</v>
      </c>
      <c r="D1690" t="s">
        <v>292</v>
      </c>
      <c r="E1690" s="2">
        <v>255</v>
      </c>
    </row>
    <row r="1691" spans="1:5" x14ac:dyDescent="0.25">
      <c r="A1691" s="1">
        <v>44119</v>
      </c>
      <c r="B1691">
        <v>129901</v>
      </c>
      <c r="C1691" t="s">
        <v>431</v>
      </c>
      <c r="D1691" t="s">
        <v>292</v>
      </c>
      <c r="E1691" s="2">
        <v>255</v>
      </c>
    </row>
    <row r="1692" spans="1:5" x14ac:dyDescent="0.25">
      <c r="A1692" s="1">
        <v>44119</v>
      </c>
      <c r="B1692">
        <v>129902</v>
      </c>
      <c r="C1692" t="s">
        <v>1758</v>
      </c>
      <c r="D1692" t="s">
        <v>1722</v>
      </c>
      <c r="E1692" s="2">
        <v>80</v>
      </c>
    </row>
    <row r="1693" spans="1:5" x14ac:dyDescent="0.25">
      <c r="A1693" s="1">
        <v>44119</v>
      </c>
      <c r="B1693">
        <v>129903</v>
      </c>
      <c r="C1693" t="s">
        <v>1759</v>
      </c>
      <c r="D1693" t="s">
        <v>1760</v>
      </c>
      <c r="E1693" s="2">
        <v>162</v>
      </c>
    </row>
    <row r="1694" spans="1:5" x14ac:dyDescent="0.25">
      <c r="A1694" s="1">
        <v>44119</v>
      </c>
      <c r="B1694">
        <v>129904</v>
      </c>
      <c r="C1694" t="s">
        <v>104</v>
      </c>
      <c r="D1694" t="s">
        <v>1761</v>
      </c>
      <c r="E1694" s="2">
        <v>269.61</v>
      </c>
    </row>
    <row r="1695" spans="1:5" x14ac:dyDescent="0.25">
      <c r="A1695" s="1">
        <v>44119</v>
      </c>
      <c r="B1695">
        <v>129905</v>
      </c>
      <c r="C1695" t="s">
        <v>1000</v>
      </c>
      <c r="D1695" t="s">
        <v>1001</v>
      </c>
      <c r="E1695" s="2">
        <v>105.4</v>
      </c>
    </row>
    <row r="1696" spans="1:5" x14ac:dyDescent="0.25">
      <c r="A1696" s="1">
        <v>44119</v>
      </c>
      <c r="B1696">
        <v>129906</v>
      </c>
      <c r="C1696" t="s">
        <v>362</v>
      </c>
      <c r="D1696" t="s">
        <v>1762</v>
      </c>
      <c r="E1696" s="2">
        <v>1500</v>
      </c>
    </row>
    <row r="1697" spans="1:5" x14ac:dyDescent="0.25">
      <c r="A1697" s="1">
        <v>44119</v>
      </c>
      <c r="B1697">
        <v>129907</v>
      </c>
      <c r="C1697" t="s">
        <v>1763</v>
      </c>
      <c r="D1697" t="s">
        <v>1764</v>
      </c>
      <c r="E1697" s="2">
        <v>425</v>
      </c>
    </row>
    <row r="1698" spans="1:5" x14ac:dyDescent="0.25">
      <c r="A1698" s="1">
        <v>44119</v>
      </c>
      <c r="B1698">
        <v>129908</v>
      </c>
      <c r="C1698" t="s">
        <v>80</v>
      </c>
      <c r="D1698" t="s">
        <v>1765</v>
      </c>
      <c r="E1698" s="2">
        <v>83.9</v>
      </c>
    </row>
    <row r="1699" spans="1:5" x14ac:dyDescent="0.25">
      <c r="A1699" s="1">
        <v>44119</v>
      </c>
      <c r="B1699">
        <v>129909</v>
      </c>
      <c r="C1699" t="s">
        <v>46</v>
      </c>
      <c r="D1699" t="s">
        <v>298</v>
      </c>
      <c r="E1699" s="2">
        <v>1709.55</v>
      </c>
    </row>
    <row r="1700" spans="1:5" x14ac:dyDescent="0.25">
      <c r="A1700" s="1">
        <v>44125</v>
      </c>
      <c r="B1700">
        <v>129910</v>
      </c>
      <c r="C1700" t="s">
        <v>309</v>
      </c>
      <c r="D1700" t="s">
        <v>1766</v>
      </c>
      <c r="E1700" s="2">
        <v>874</v>
      </c>
    </row>
    <row r="1701" spans="1:5" x14ac:dyDescent="0.25">
      <c r="A1701" s="1">
        <v>44125</v>
      </c>
      <c r="B1701">
        <v>129911</v>
      </c>
      <c r="C1701" t="s">
        <v>8</v>
      </c>
      <c r="D1701" t="s">
        <v>1767</v>
      </c>
      <c r="E1701" s="2">
        <v>213.87</v>
      </c>
    </row>
    <row r="1702" spans="1:5" x14ac:dyDescent="0.25">
      <c r="A1702" s="1">
        <v>44125</v>
      </c>
      <c r="B1702">
        <v>129912</v>
      </c>
      <c r="C1702" t="s">
        <v>1694</v>
      </c>
      <c r="D1702" t="s">
        <v>1696</v>
      </c>
      <c r="E1702" s="2">
        <v>35.520000000000003</v>
      </c>
    </row>
    <row r="1703" spans="1:5" x14ac:dyDescent="0.25">
      <c r="A1703" s="1">
        <v>44125</v>
      </c>
      <c r="B1703">
        <v>129912</v>
      </c>
      <c r="C1703" t="s">
        <v>1694</v>
      </c>
      <c r="D1703" t="s">
        <v>1696</v>
      </c>
      <c r="E1703" s="2">
        <v>305.27999999999997</v>
      </c>
    </row>
    <row r="1704" spans="1:5" x14ac:dyDescent="0.25">
      <c r="A1704" s="1">
        <v>44125</v>
      </c>
      <c r="B1704">
        <v>129913</v>
      </c>
      <c r="C1704" t="s">
        <v>1768</v>
      </c>
      <c r="D1704" t="s">
        <v>1769</v>
      </c>
      <c r="E1704" s="2">
        <v>21.85</v>
      </c>
    </row>
    <row r="1705" spans="1:5" x14ac:dyDescent="0.25">
      <c r="A1705" s="1">
        <v>44125</v>
      </c>
      <c r="B1705">
        <v>129914</v>
      </c>
      <c r="C1705" t="s">
        <v>467</v>
      </c>
      <c r="D1705" t="s">
        <v>1770</v>
      </c>
      <c r="E1705" s="2">
        <v>160.5</v>
      </c>
    </row>
    <row r="1706" spans="1:5" x14ac:dyDescent="0.25">
      <c r="A1706" s="1">
        <v>44125</v>
      </c>
      <c r="B1706">
        <v>129914</v>
      </c>
      <c r="C1706" t="s">
        <v>467</v>
      </c>
      <c r="D1706" t="s">
        <v>1771</v>
      </c>
      <c r="E1706" s="2">
        <v>113.4</v>
      </c>
    </row>
    <row r="1707" spans="1:5" x14ac:dyDescent="0.25">
      <c r="A1707" s="1">
        <v>44125</v>
      </c>
      <c r="B1707">
        <v>129914</v>
      </c>
      <c r="C1707" t="s">
        <v>467</v>
      </c>
      <c r="D1707" t="s">
        <v>1772</v>
      </c>
      <c r="E1707" s="2">
        <v>325</v>
      </c>
    </row>
    <row r="1708" spans="1:5" x14ac:dyDescent="0.25">
      <c r="A1708" s="1">
        <v>44125</v>
      </c>
      <c r="B1708">
        <v>129914</v>
      </c>
      <c r="C1708" t="s">
        <v>467</v>
      </c>
      <c r="D1708" t="s">
        <v>1773</v>
      </c>
      <c r="E1708" s="2">
        <v>114.9</v>
      </c>
    </row>
    <row r="1709" spans="1:5" x14ac:dyDescent="0.25">
      <c r="A1709" s="1">
        <v>44125</v>
      </c>
      <c r="B1709">
        <v>129915</v>
      </c>
      <c r="C1709" t="s">
        <v>92</v>
      </c>
      <c r="D1709" t="s">
        <v>1774</v>
      </c>
      <c r="E1709" s="2">
        <v>72</v>
      </c>
    </row>
    <row r="1710" spans="1:5" x14ac:dyDescent="0.25">
      <c r="A1710" s="1">
        <v>44125</v>
      </c>
      <c r="B1710">
        <v>129915</v>
      </c>
      <c r="C1710" t="s">
        <v>92</v>
      </c>
      <c r="D1710" t="s">
        <v>1775</v>
      </c>
      <c r="E1710" s="2">
        <v>36</v>
      </c>
    </row>
    <row r="1711" spans="1:5" x14ac:dyDescent="0.25">
      <c r="A1711" s="1">
        <v>44125</v>
      </c>
      <c r="B1711">
        <v>129915</v>
      </c>
      <c r="C1711" t="s">
        <v>92</v>
      </c>
      <c r="D1711" t="s">
        <v>1776</v>
      </c>
      <c r="E1711" s="2">
        <v>1173.94</v>
      </c>
    </row>
    <row r="1712" spans="1:5" x14ac:dyDescent="0.25">
      <c r="A1712" s="1">
        <v>44125</v>
      </c>
      <c r="B1712">
        <v>129916</v>
      </c>
      <c r="C1712" t="s">
        <v>238</v>
      </c>
      <c r="D1712" t="s">
        <v>1777</v>
      </c>
      <c r="E1712" s="2">
        <v>72</v>
      </c>
    </row>
    <row r="1713" spans="1:5" x14ac:dyDescent="0.25">
      <c r="A1713" s="1">
        <v>44125</v>
      </c>
      <c r="B1713">
        <v>129916</v>
      </c>
      <c r="C1713" t="s">
        <v>238</v>
      </c>
      <c r="D1713" t="s">
        <v>1778</v>
      </c>
      <c r="E1713" s="2">
        <v>72</v>
      </c>
    </row>
    <row r="1714" spans="1:5" x14ac:dyDescent="0.25">
      <c r="A1714" s="1">
        <v>44125</v>
      </c>
      <c r="B1714">
        <v>129917</v>
      </c>
      <c r="C1714" t="s">
        <v>60</v>
      </c>
      <c r="D1714" t="s">
        <v>861</v>
      </c>
      <c r="E1714" s="2">
        <v>171.45</v>
      </c>
    </row>
    <row r="1715" spans="1:5" x14ac:dyDescent="0.25">
      <c r="A1715" s="1">
        <v>44125</v>
      </c>
      <c r="B1715">
        <v>129918</v>
      </c>
      <c r="C1715" t="s">
        <v>1779</v>
      </c>
      <c r="D1715" t="s">
        <v>1780</v>
      </c>
      <c r="E1715" s="2">
        <v>455</v>
      </c>
    </row>
    <row r="1716" spans="1:5" x14ac:dyDescent="0.25">
      <c r="A1716" s="1">
        <v>44125</v>
      </c>
      <c r="B1716">
        <v>129919</v>
      </c>
      <c r="C1716" t="s">
        <v>1529</v>
      </c>
      <c r="D1716" t="s">
        <v>1025</v>
      </c>
      <c r="E1716" s="2">
        <v>1200</v>
      </c>
    </row>
    <row r="1717" spans="1:5" x14ac:dyDescent="0.25">
      <c r="A1717" s="1">
        <v>44125</v>
      </c>
      <c r="B1717">
        <v>129920</v>
      </c>
      <c r="C1717" t="s">
        <v>1781</v>
      </c>
      <c r="D1717" t="s">
        <v>1782</v>
      </c>
      <c r="E1717" s="2">
        <v>300</v>
      </c>
    </row>
    <row r="1718" spans="1:5" x14ac:dyDescent="0.25">
      <c r="A1718" s="1">
        <v>44125</v>
      </c>
      <c r="B1718">
        <v>129921</v>
      </c>
      <c r="C1718" t="s">
        <v>1783</v>
      </c>
      <c r="D1718" t="s">
        <v>1784</v>
      </c>
      <c r="E1718" s="2">
        <v>692.44</v>
      </c>
    </row>
    <row r="1719" spans="1:5" x14ac:dyDescent="0.25">
      <c r="A1719" s="1">
        <v>44125</v>
      </c>
      <c r="B1719">
        <v>129922</v>
      </c>
      <c r="C1719" t="s">
        <v>201</v>
      </c>
      <c r="D1719" t="s">
        <v>1785</v>
      </c>
      <c r="E1719" s="2">
        <v>139.80000000000001</v>
      </c>
    </row>
    <row r="1720" spans="1:5" x14ac:dyDescent="0.25">
      <c r="A1720" s="1">
        <v>44125</v>
      </c>
      <c r="B1720">
        <v>129923</v>
      </c>
      <c r="C1720" t="s">
        <v>1786</v>
      </c>
      <c r="D1720" t="s">
        <v>1787</v>
      </c>
      <c r="E1720" s="2">
        <v>1000</v>
      </c>
    </row>
    <row r="1721" spans="1:5" x14ac:dyDescent="0.25">
      <c r="A1721" s="1">
        <v>44125</v>
      </c>
      <c r="B1721">
        <v>129925</v>
      </c>
      <c r="C1721" t="s">
        <v>870</v>
      </c>
      <c r="D1721" t="s">
        <v>1788</v>
      </c>
      <c r="E1721" s="2">
        <v>286.79000000000002</v>
      </c>
    </row>
    <row r="1722" spans="1:5" x14ac:dyDescent="0.25">
      <c r="A1722" s="1">
        <v>44125</v>
      </c>
      <c r="B1722">
        <v>129925</v>
      </c>
      <c r="C1722" t="s">
        <v>870</v>
      </c>
      <c r="D1722" t="s">
        <v>1789</v>
      </c>
      <c r="E1722" s="2">
        <v>184.45</v>
      </c>
    </row>
    <row r="1723" spans="1:5" x14ac:dyDescent="0.25">
      <c r="A1723" s="1">
        <v>44125</v>
      </c>
      <c r="B1723">
        <v>129925</v>
      </c>
      <c r="C1723" t="s">
        <v>870</v>
      </c>
      <c r="D1723" t="s">
        <v>1789</v>
      </c>
      <c r="E1723" s="2">
        <v>87.72</v>
      </c>
    </row>
    <row r="1724" spans="1:5" x14ac:dyDescent="0.25">
      <c r="A1724" s="1">
        <v>44125</v>
      </c>
      <c r="B1724">
        <v>129925</v>
      </c>
      <c r="C1724" t="s">
        <v>870</v>
      </c>
      <c r="D1724" t="s">
        <v>1790</v>
      </c>
      <c r="E1724" s="2">
        <v>184.45</v>
      </c>
    </row>
    <row r="1725" spans="1:5" x14ac:dyDescent="0.25">
      <c r="A1725" s="1">
        <v>44125</v>
      </c>
      <c r="B1725">
        <v>129925</v>
      </c>
      <c r="C1725" t="s">
        <v>870</v>
      </c>
      <c r="D1725" t="s">
        <v>1791</v>
      </c>
      <c r="E1725" s="2">
        <v>391.5</v>
      </c>
    </row>
    <row r="1726" spans="1:5" x14ac:dyDescent="0.25">
      <c r="A1726" s="1">
        <v>44125</v>
      </c>
      <c r="B1726">
        <v>129925</v>
      </c>
      <c r="C1726" t="s">
        <v>870</v>
      </c>
      <c r="D1726" t="s">
        <v>1789</v>
      </c>
      <c r="E1726" s="2">
        <v>286.79000000000002</v>
      </c>
    </row>
    <row r="1727" spans="1:5" x14ac:dyDescent="0.25">
      <c r="A1727" s="1">
        <v>44125</v>
      </c>
      <c r="B1727">
        <v>129925</v>
      </c>
      <c r="C1727" t="s">
        <v>870</v>
      </c>
      <c r="D1727" t="s">
        <v>1790</v>
      </c>
      <c r="E1727" s="2">
        <v>206.38</v>
      </c>
    </row>
    <row r="1728" spans="1:5" x14ac:dyDescent="0.25">
      <c r="A1728" s="1">
        <v>44125</v>
      </c>
      <c r="B1728">
        <v>129925</v>
      </c>
      <c r="C1728" t="s">
        <v>870</v>
      </c>
      <c r="D1728" t="s">
        <v>1544</v>
      </c>
      <c r="E1728" s="2">
        <v>158.84</v>
      </c>
    </row>
    <row r="1729" spans="1:5" x14ac:dyDescent="0.25">
      <c r="A1729" s="1">
        <v>44125</v>
      </c>
      <c r="B1729">
        <v>129925</v>
      </c>
      <c r="C1729" t="s">
        <v>870</v>
      </c>
      <c r="D1729" t="s">
        <v>1789</v>
      </c>
      <c r="E1729" s="2">
        <v>411.06</v>
      </c>
    </row>
    <row r="1730" spans="1:5" x14ac:dyDescent="0.25">
      <c r="A1730" s="1">
        <v>44125</v>
      </c>
      <c r="B1730">
        <v>129926</v>
      </c>
      <c r="C1730" t="s">
        <v>26</v>
      </c>
      <c r="D1730" t="s">
        <v>1792</v>
      </c>
      <c r="E1730" s="2">
        <v>64.67</v>
      </c>
    </row>
    <row r="1731" spans="1:5" x14ac:dyDescent="0.25">
      <c r="A1731" s="1">
        <v>44125</v>
      </c>
      <c r="B1731">
        <v>129927</v>
      </c>
      <c r="C1731" t="s">
        <v>370</v>
      </c>
      <c r="D1731" t="s">
        <v>1793</v>
      </c>
      <c r="E1731" s="2">
        <v>95</v>
      </c>
    </row>
    <row r="1732" spans="1:5" x14ac:dyDescent="0.25">
      <c r="A1732" s="1">
        <v>44125</v>
      </c>
      <c r="B1732">
        <v>129928</v>
      </c>
      <c r="C1732" t="s">
        <v>1794</v>
      </c>
      <c r="D1732" t="s">
        <v>1281</v>
      </c>
      <c r="E1732" s="2">
        <v>85.89</v>
      </c>
    </row>
    <row r="1733" spans="1:5" x14ac:dyDescent="0.25">
      <c r="A1733" s="1">
        <v>44125</v>
      </c>
      <c r="B1733">
        <v>129929</v>
      </c>
      <c r="C1733" t="s">
        <v>1632</v>
      </c>
      <c r="D1733" t="s">
        <v>1633</v>
      </c>
      <c r="E1733" s="2">
        <v>4989</v>
      </c>
    </row>
    <row r="1734" spans="1:5" x14ac:dyDescent="0.25">
      <c r="A1734" s="1">
        <v>44125</v>
      </c>
      <c r="B1734">
        <v>129930</v>
      </c>
      <c r="C1734" t="s">
        <v>21</v>
      </c>
      <c r="D1734" t="s">
        <v>1795</v>
      </c>
      <c r="E1734" s="2">
        <v>165.63</v>
      </c>
    </row>
    <row r="1735" spans="1:5" x14ac:dyDescent="0.25">
      <c r="A1735" s="1">
        <v>44125</v>
      </c>
      <c r="B1735">
        <v>129930</v>
      </c>
      <c r="C1735" t="s">
        <v>21</v>
      </c>
      <c r="D1735" t="s">
        <v>1795</v>
      </c>
      <c r="E1735" s="2">
        <v>179.56</v>
      </c>
    </row>
    <row r="1736" spans="1:5" x14ac:dyDescent="0.25">
      <c r="A1736" s="1">
        <v>44125</v>
      </c>
      <c r="B1736">
        <v>129930</v>
      </c>
      <c r="C1736" t="s">
        <v>21</v>
      </c>
      <c r="D1736" t="s">
        <v>1452</v>
      </c>
      <c r="E1736" s="3">
        <v>-0.35</v>
      </c>
    </row>
    <row r="1737" spans="1:5" x14ac:dyDescent="0.25">
      <c r="A1737" s="1">
        <v>44125</v>
      </c>
      <c r="B1737">
        <v>129931</v>
      </c>
      <c r="C1737" t="s">
        <v>1796</v>
      </c>
      <c r="D1737" t="s">
        <v>1797</v>
      </c>
      <c r="E1737" s="2">
        <v>35</v>
      </c>
    </row>
    <row r="1738" spans="1:5" x14ac:dyDescent="0.25">
      <c r="A1738" s="1">
        <v>44125</v>
      </c>
      <c r="B1738">
        <v>129932</v>
      </c>
      <c r="C1738" t="s">
        <v>4</v>
      </c>
      <c r="D1738" t="s">
        <v>1798</v>
      </c>
      <c r="E1738" s="2">
        <v>500</v>
      </c>
    </row>
    <row r="1739" spans="1:5" x14ac:dyDescent="0.25">
      <c r="A1739" s="1">
        <v>44125</v>
      </c>
      <c r="B1739">
        <v>129933</v>
      </c>
      <c r="C1739" t="s">
        <v>1799</v>
      </c>
      <c r="D1739" t="s">
        <v>1800</v>
      </c>
      <c r="E1739" s="2">
        <v>454.95</v>
      </c>
    </row>
    <row r="1740" spans="1:5" x14ac:dyDescent="0.25">
      <c r="A1740" s="1">
        <v>44125</v>
      </c>
      <c r="B1740">
        <v>129934</v>
      </c>
      <c r="C1740" t="s">
        <v>374</v>
      </c>
      <c r="D1740" t="s">
        <v>1801</v>
      </c>
      <c r="E1740" s="2">
        <v>1184.05</v>
      </c>
    </row>
    <row r="1741" spans="1:5" x14ac:dyDescent="0.25">
      <c r="A1741" s="1">
        <v>44125</v>
      </c>
      <c r="B1741">
        <v>129935</v>
      </c>
      <c r="C1741" t="s">
        <v>255</v>
      </c>
      <c r="D1741" t="s">
        <v>1802</v>
      </c>
      <c r="E1741" s="2">
        <v>250</v>
      </c>
    </row>
    <row r="1742" spans="1:5" x14ac:dyDescent="0.25">
      <c r="A1742" s="1">
        <v>44125</v>
      </c>
      <c r="B1742">
        <v>129936</v>
      </c>
      <c r="C1742" t="s">
        <v>1552</v>
      </c>
      <c r="D1742" t="s">
        <v>1528</v>
      </c>
      <c r="E1742" s="2">
        <v>262.62</v>
      </c>
    </row>
    <row r="1743" spans="1:5" x14ac:dyDescent="0.25">
      <c r="A1743" s="1">
        <v>44125</v>
      </c>
      <c r="B1743">
        <v>129939</v>
      </c>
      <c r="C1743" t="s">
        <v>81</v>
      </c>
      <c r="D1743" t="s">
        <v>1803</v>
      </c>
      <c r="E1743" s="2">
        <v>43.52</v>
      </c>
    </row>
    <row r="1744" spans="1:5" x14ac:dyDescent="0.25">
      <c r="A1744" s="1">
        <v>44125</v>
      </c>
      <c r="B1744">
        <v>129939</v>
      </c>
      <c r="C1744" t="s">
        <v>81</v>
      </c>
      <c r="D1744" t="s">
        <v>1804</v>
      </c>
      <c r="E1744" s="2">
        <v>146.74</v>
      </c>
    </row>
    <row r="1745" spans="1:5" x14ac:dyDescent="0.25">
      <c r="A1745" s="1">
        <v>44125</v>
      </c>
      <c r="B1745">
        <v>129939</v>
      </c>
      <c r="C1745" t="s">
        <v>81</v>
      </c>
      <c r="D1745" t="s">
        <v>1805</v>
      </c>
      <c r="E1745" s="2">
        <v>41.78</v>
      </c>
    </row>
    <row r="1746" spans="1:5" x14ac:dyDescent="0.25">
      <c r="A1746" s="1">
        <v>44125</v>
      </c>
      <c r="B1746">
        <v>129939</v>
      </c>
      <c r="C1746" t="s">
        <v>81</v>
      </c>
      <c r="D1746" t="s">
        <v>1806</v>
      </c>
      <c r="E1746" s="2">
        <v>19.22</v>
      </c>
    </row>
    <row r="1747" spans="1:5" x14ac:dyDescent="0.25">
      <c r="A1747" s="1">
        <v>44125</v>
      </c>
      <c r="B1747">
        <v>129939</v>
      </c>
      <c r="C1747" t="s">
        <v>81</v>
      </c>
      <c r="D1747" t="s">
        <v>1807</v>
      </c>
      <c r="E1747" s="2">
        <v>47.72</v>
      </c>
    </row>
    <row r="1748" spans="1:5" x14ac:dyDescent="0.25">
      <c r="A1748" s="1">
        <v>44125</v>
      </c>
      <c r="B1748">
        <v>129939</v>
      </c>
      <c r="C1748" t="s">
        <v>81</v>
      </c>
      <c r="D1748" t="s">
        <v>1808</v>
      </c>
      <c r="E1748" s="2">
        <v>123.79</v>
      </c>
    </row>
    <row r="1749" spans="1:5" x14ac:dyDescent="0.25">
      <c r="A1749" s="1">
        <v>44125</v>
      </c>
      <c r="B1749">
        <v>129939</v>
      </c>
      <c r="C1749" t="s">
        <v>81</v>
      </c>
      <c r="D1749" t="s">
        <v>1809</v>
      </c>
      <c r="E1749" s="2">
        <v>105.48</v>
      </c>
    </row>
    <row r="1750" spans="1:5" x14ac:dyDescent="0.25">
      <c r="A1750" s="1">
        <v>44125</v>
      </c>
      <c r="B1750">
        <v>129939</v>
      </c>
      <c r="C1750" t="s">
        <v>81</v>
      </c>
      <c r="D1750" t="s">
        <v>1810</v>
      </c>
      <c r="E1750" s="2">
        <v>90.14</v>
      </c>
    </row>
    <row r="1751" spans="1:5" x14ac:dyDescent="0.25">
      <c r="A1751" s="1">
        <v>44125</v>
      </c>
      <c r="B1751">
        <v>129939</v>
      </c>
      <c r="C1751" t="s">
        <v>81</v>
      </c>
      <c r="D1751" t="s">
        <v>1811</v>
      </c>
      <c r="E1751" s="2">
        <v>67.260000000000005</v>
      </c>
    </row>
    <row r="1752" spans="1:5" x14ac:dyDescent="0.25">
      <c r="A1752" s="1">
        <v>44125</v>
      </c>
      <c r="B1752">
        <v>129940</v>
      </c>
      <c r="C1752" t="s">
        <v>177</v>
      </c>
      <c r="D1752" t="s">
        <v>717</v>
      </c>
      <c r="E1752" s="2">
        <v>712.5</v>
      </c>
    </row>
    <row r="1753" spans="1:5" x14ac:dyDescent="0.25">
      <c r="A1753" s="1">
        <v>44126</v>
      </c>
      <c r="B1753">
        <v>129941</v>
      </c>
      <c r="C1753" t="s">
        <v>719</v>
      </c>
      <c r="D1753" t="s">
        <v>1812</v>
      </c>
      <c r="E1753" s="2">
        <v>3250</v>
      </c>
    </row>
    <row r="1754" spans="1:5" x14ac:dyDescent="0.25">
      <c r="A1754" s="1">
        <v>44126</v>
      </c>
      <c r="B1754">
        <v>129942</v>
      </c>
      <c r="C1754" t="s">
        <v>183</v>
      </c>
      <c r="D1754" t="s">
        <v>1813</v>
      </c>
      <c r="E1754" s="2">
        <v>264</v>
      </c>
    </row>
    <row r="1755" spans="1:5" x14ac:dyDescent="0.25">
      <c r="A1755" s="1">
        <v>44126</v>
      </c>
      <c r="B1755">
        <v>129944</v>
      </c>
      <c r="C1755" t="s">
        <v>381</v>
      </c>
      <c r="D1755" t="s">
        <v>1814</v>
      </c>
      <c r="E1755" s="2">
        <v>714</v>
      </c>
    </row>
    <row r="1756" spans="1:5" x14ac:dyDescent="0.25">
      <c r="A1756" s="1">
        <v>44126</v>
      </c>
      <c r="B1756">
        <v>129944</v>
      </c>
      <c r="C1756" t="s">
        <v>381</v>
      </c>
      <c r="D1756" t="s">
        <v>1814</v>
      </c>
      <c r="E1756" s="2">
        <v>735</v>
      </c>
    </row>
    <row r="1757" spans="1:5" x14ac:dyDescent="0.25">
      <c r="A1757" s="1">
        <v>44126</v>
      </c>
      <c r="B1757">
        <v>129944</v>
      </c>
      <c r="C1757" t="s">
        <v>381</v>
      </c>
      <c r="D1757" t="s">
        <v>1814</v>
      </c>
      <c r="E1757" s="2">
        <v>178</v>
      </c>
    </row>
    <row r="1758" spans="1:5" x14ac:dyDescent="0.25">
      <c r="A1758" s="1">
        <v>44126</v>
      </c>
      <c r="B1758">
        <v>129944</v>
      </c>
      <c r="C1758" t="s">
        <v>381</v>
      </c>
      <c r="D1758" t="s">
        <v>1814</v>
      </c>
      <c r="E1758" s="2">
        <v>266</v>
      </c>
    </row>
    <row r="1759" spans="1:5" x14ac:dyDescent="0.25">
      <c r="A1759" s="1">
        <v>44126</v>
      </c>
      <c r="B1759">
        <v>129944</v>
      </c>
      <c r="C1759" t="s">
        <v>381</v>
      </c>
      <c r="D1759" t="s">
        <v>1814</v>
      </c>
      <c r="E1759" s="2">
        <v>3544</v>
      </c>
    </row>
    <row r="1760" spans="1:5" x14ac:dyDescent="0.25">
      <c r="A1760" s="1">
        <v>44126</v>
      </c>
      <c r="B1760">
        <v>129944</v>
      </c>
      <c r="C1760" t="s">
        <v>381</v>
      </c>
      <c r="D1760" t="s">
        <v>1814</v>
      </c>
      <c r="E1760" s="2">
        <v>4093</v>
      </c>
    </row>
    <row r="1761" spans="1:5" x14ac:dyDescent="0.25">
      <c r="A1761" s="1">
        <v>44126</v>
      </c>
      <c r="B1761">
        <v>129944</v>
      </c>
      <c r="C1761" t="s">
        <v>381</v>
      </c>
      <c r="D1761" t="s">
        <v>1814</v>
      </c>
      <c r="E1761" s="2">
        <v>2390</v>
      </c>
    </row>
    <row r="1762" spans="1:5" x14ac:dyDescent="0.25">
      <c r="A1762" s="1">
        <v>44126</v>
      </c>
      <c r="B1762">
        <v>129944</v>
      </c>
      <c r="C1762" t="s">
        <v>381</v>
      </c>
      <c r="D1762" t="s">
        <v>1815</v>
      </c>
      <c r="E1762" s="2">
        <v>259</v>
      </c>
    </row>
    <row r="1763" spans="1:5" x14ac:dyDescent="0.25">
      <c r="A1763" s="1">
        <v>44126</v>
      </c>
      <c r="B1763">
        <v>129944</v>
      </c>
      <c r="C1763" t="s">
        <v>381</v>
      </c>
      <c r="D1763" t="s">
        <v>1814</v>
      </c>
      <c r="E1763" s="2">
        <v>116</v>
      </c>
    </row>
    <row r="1764" spans="1:5" x14ac:dyDescent="0.25">
      <c r="A1764" s="1">
        <v>44126</v>
      </c>
      <c r="B1764">
        <v>129944</v>
      </c>
      <c r="C1764" t="s">
        <v>381</v>
      </c>
      <c r="D1764" t="s">
        <v>1815</v>
      </c>
      <c r="E1764" s="2">
        <v>2181</v>
      </c>
    </row>
    <row r="1765" spans="1:5" x14ac:dyDescent="0.25">
      <c r="A1765" s="1">
        <v>44126</v>
      </c>
      <c r="B1765">
        <v>129944</v>
      </c>
      <c r="C1765" t="s">
        <v>381</v>
      </c>
      <c r="D1765" t="s">
        <v>1814</v>
      </c>
      <c r="E1765" s="2">
        <v>899</v>
      </c>
    </row>
    <row r="1766" spans="1:5" x14ac:dyDescent="0.25">
      <c r="A1766" s="1">
        <v>44126</v>
      </c>
      <c r="B1766">
        <v>129945</v>
      </c>
      <c r="C1766" t="s">
        <v>9</v>
      </c>
      <c r="D1766" t="s">
        <v>1816</v>
      </c>
      <c r="E1766" s="2">
        <v>41.82</v>
      </c>
    </row>
    <row r="1767" spans="1:5" x14ac:dyDescent="0.25">
      <c r="A1767" s="1">
        <v>44126</v>
      </c>
      <c r="B1767">
        <v>129946</v>
      </c>
      <c r="C1767" t="s">
        <v>1817</v>
      </c>
      <c r="D1767" t="s">
        <v>1818</v>
      </c>
      <c r="E1767" s="2">
        <v>1594.95</v>
      </c>
    </row>
    <row r="1768" spans="1:5" x14ac:dyDescent="0.25">
      <c r="A1768" s="1">
        <v>44126</v>
      </c>
      <c r="B1768">
        <v>129947</v>
      </c>
      <c r="C1768" t="s">
        <v>55</v>
      </c>
      <c r="D1768" t="s">
        <v>1819</v>
      </c>
      <c r="E1768" s="2">
        <v>6</v>
      </c>
    </row>
    <row r="1769" spans="1:5" x14ac:dyDescent="0.25">
      <c r="A1769" s="1">
        <v>44126</v>
      </c>
      <c r="B1769">
        <v>129948</v>
      </c>
      <c r="C1769" t="s">
        <v>1694</v>
      </c>
      <c r="D1769" t="s">
        <v>1695</v>
      </c>
      <c r="E1769" s="2">
        <v>165.5</v>
      </c>
    </row>
    <row r="1770" spans="1:5" x14ac:dyDescent="0.25">
      <c r="A1770" s="1">
        <v>44126</v>
      </c>
      <c r="B1770">
        <v>129949</v>
      </c>
      <c r="C1770" t="s">
        <v>1820</v>
      </c>
      <c r="D1770" t="s">
        <v>1821</v>
      </c>
      <c r="E1770" s="2">
        <v>175</v>
      </c>
    </row>
    <row r="1771" spans="1:5" x14ac:dyDescent="0.25">
      <c r="A1771" s="1">
        <v>44126</v>
      </c>
      <c r="B1771">
        <v>129950</v>
      </c>
      <c r="C1771" t="s">
        <v>1822</v>
      </c>
      <c r="D1771" t="s">
        <v>1823</v>
      </c>
      <c r="E1771" s="2">
        <v>2000</v>
      </c>
    </row>
    <row r="1772" spans="1:5" x14ac:dyDescent="0.25">
      <c r="A1772" s="1">
        <v>44126</v>
      </c>
      <c r="B1772">
        <v>129951</v>
      </c>
      <c r="C1772" t="s">
        <v>89</v>
      </c>
      <c r="D1772" t="s">
        <v>1824</v>
      </c>
      <c r="E1772" s="2">
        <v>93</v>
      </c>
    </row>
    <row r="1773" spans="1:5" x14ac:dyDescent="0.25">
      <c r="A1773" s="1">
        <v>44126</v>
      </c>
      <c r="B1773">
        <v>129952</v>
      </c>
      <c r="C1773" t="s">
        <v>92</v>
      </c>
      <c r="D1773" t="s">
        <v>1825</v>
      </c>
      <c r="E1773" s="2">
        <v>361.75</v>
      </c>
    </row>
    <row r="1774" spans="1:5" x14ac:dyDescent="0.25">
      <c r="A1774" s="1">
        <v>44126</v>
      </c>
      <c r="B1774">
        <v>129952</v>
      </c>
      <c r="C1774" t="s">
        <v>92</v>
      </c>
      <c r="D1774" t="s">
        <v>1826</v>
      </c>
      <c r="E1774" s="2">
        <v>103.67</v>
      </c>
    </row>
    <row r="1775" spans="1:5" x14ac:dyDescent="0.25">
      <c r="A1775" s="1">
        <v>44126</v>
      </c>
      <c r="B1775">
        <v>129953</v>
      </c>
      <c r="C1775" t="s">
        <v>58</v>
      </c>
      <c r="D1775" t="s">
        <v>390</v>
      </c>
      <c r="E1775" s="2">
        <v>65.790000000000006</v>
      </c>
    </row>
    <row r="1776" spans="1:5" x14ac:dyDescent="0.25">
      <c r="A1776" s="1">
        <v>44126</v>
      </c>
      <c r="B1776">
        <v>129955</v>
      </c>
      <c r="C1776" t="s">
        <v>59</v>
      </c>
      <c r="D1776" t="s">
        <v>117</v>
      </c>
      <c r="E1776" s="2">
        <v>85</v>
      </c>
    </row>
    <row r="1777" spans="1:5" x14ac:dyDescent="0.25">
      <c r="A1777" s="1">
        <v>44126</v>
      </c>
      <c r="B1777">
        <v>129955</v>
      </c>
      <c r="C1777" t="s">
        <v>59</v>
      </c>
      <c r="D1777" t="s">
        <v>117</v>
      </c>
      <c r="E1777" s="2">
        <v>15691.21</v>
      </c>
    </row>
    <row r="1778" spans="1:5" x14ac:dyDescent="0.25">
      <c r="A1778" s="1">
        <v>44126</v>
      </c>
      <c r="B1778">
        <v>129957</v>
      </c>
      <c r="C1778" t="s">
        <v>10</v>
      </c>
      <c r="D1778" t="s">
        <v>117</v>
      </c>
      <c r="E1778" s="2">
        <v>5153.59</v>
      </c>
    </row>
    <row r="1779" spans="1:5" x14ac:dyDescent="0.25">
      <c r="A1779" s="1">
        <v>44126</v>
      </c>
      <c r="B1779">
        <v>129958</v>
      </c>
      <c r="C1779" t="s">
        <v>1827</v>
      </c>
      <c r="D1779" t="s">
        <v>1828</v>
      </c>
      <c r="E1779" s="2">
        <v>45</v>
      </c>
    </row>
    <row r="1780" spans="1:5" x14ac:dyDescent="0.25">
      <c r="A1780" s="1">
        <v>44126</v>
      </c>
      <c r="B1780">
        <v>129959</v>
      </c>
      <c r="C1780" t="s">
        <v>505</v>
      </c>
      <c r="D1780" t="s">
        <v>1829</v>
      </c>
      <c r="E1780" s="2">
        <v>1954.93</v>
      </c>
    </row>
    <row r="1781" spans="1:5" x14ac:dyDescent="0.25">
      <c r="A1781" s="1">
        <v>44126</v>
      </c>
      <c r="B1781">
        <v>129960</v>
      </c>
      <c r="C1781" t="s">
        <v>1721</v>
      </c>
      <c r="D1781" t="s">
        <v>1722</v>
      </c>
      <c r="E1781" s="2">
        <v>50</v>
      </c>
    </row>
    <row r="1782" spans="1:5" x14ac:dyDescent="0.25">
      <c r="A1782" s="1">
        <v>44126</v>
      </c>
      <c r="B1782">
        <v>129961</v>
      </c>
      <c r="C1782" t="s">
        <v>12</v>
      </c>
      <c r="D1782" t="s">
        <v>1830</v>
      </c>
      <c r="E1782" s="2">
        <v>2105.04</v>
      </c>
    </row>
    <row r="1783" spans="1:5" x14ac:dyDescent="0.25">
      <c r="A1783" s="1">
        <v>44126</v>
      </c>
      <c r="B1783">
        <v>129962</v>
      </c>
      <c r="C1783" t="s">
        <v>62</v>
      </c>
      <c r="D1783" t="s">
        <v>128</v>
      </c>
      <c r="E1783" s="2">
        <v>174.14</v>
      </c>
    </row>
    <row r="1784" spans="1:5" x14ac:dyDescent="0.25">
      <c r="A1784" s="1">
        <v>44126</v>
      </c>
      <c r="B1784">
        <v>129963</v>
      </c>
      <c r="C1784" t="s">
        <v>393</v>
      </c>
      <c r="D1784" t="s">
        <v>1831</v>
      </c>
      <c r="E1784" s="2">
        <v>129</v>
      </c>
    </row>
    <row r="1785" spans="1:5" x14ac:dyDescent="0.25">
      <c r="A1785" s="1">
        <v>44126</v>
      </c>
      <c r="B1785">
        <v>129964</v>
      </c>
      <c r="C1785" t="s">
        <v>63</v>
      </c>
      <c r="D1785" t="s">
        <v>1091</v>
      </c>
      <c r="E1785" s="2">
        <v>142.12</v>
      </c>
    </row>
    <row r="1786" spans="1:5" x14ac:dyDescent="0.25">
      <c r="A1786" s="1">
        <v>44126</v>
      </c>
      <c r="B1786">
        <v>129965</v>
      </c>
      <c r="C1786" t="s">
        <v>1723</v>
      </c>
      <c r="D1786" t="s">
        <v>1722</v>
      </c>
      <c r="E1786" s="2">
        <v>50</v>
      </c>
    </row>
    <row r="1787" spans="1:5" x14ac:dyDescent="0.25">
      <c r="A1787" s="1">
        <v>44126</v>
      </c>
      <c r="B1787">
        <v>129966</v>
      </c>
      <c r="C1787" t="s">
        <v>1832</v>
      </c>
      <c r="D1787" t="s">
        <v>1833</v>
      </c>
      <c r="E1787" s="2">
        <v>45</v>
      </c>
    </row>
    <row r="1788" spans="1:5" x14ac:dyDescent="0.25">
      <c r="A1788" s="1">
        <v>44126</v>
      </c>
      <c r="B1788">
        <v>129967</v>
      </c>
      <c r="C1788" t="s">
        <v>396</v>
      </c>
      <c r="D1788" t="s">
        <v>1834</v>
      </c>
      <c r="E1788" s="2">
        <v>393.75</v>
      </c>
    </row>
    <row r="1789" spans="1:5" x14ac:dyDescent="0.25">
      <c r="A1789" s="1">
        <v>44126</v>
      </c>
      <c r="B1789">
        <v>129968</v>
      </c>
      <c r="C1789" t="s">
        <v>320</v>
      </c>
      <c r="D1789" t="s">
        <v>1835</v>
      </c>
      <c r="E1789" s="2">
        <v>75</v>
      </c>
    </row>
    <row r="1790" spans="1:5" x14ac:dyDescent="0.25">
      <c r="A1790" s="1">
        <v>44126</v>
      </c>
      <c r="B1790">
        <v>129969</v>
      </c>
      <c r="C1790" t="s">
        <v>514</v>
      </c>
      <c r="D1790" t="s">
        <v>1836</v>
      </c>
      <c r="E1790" s="2">
        <v>216</v>
      </c>
    </row>
    <row r="1791" spans="1:5" x14ac:dyDescent="0.25">
      <c r="A1791" s="1">
        <v>44126</v>
      </c>
      <c r="B1791">
        <v>129970</v>
      </c>
      <c r="C1791" t="s">
        <v>1728</v>
      </c>
      <c r="D1791" t="s">
        <v>1722</v>
      </c>
      <c r="E1791" s="2">
        <v>55</v>
      </c>
    </row>
    <row r="1792" spans="1:5" x14ac:dyDescent="0.25">
      <c r="A1792" s="1">
        <v>44126</v>
      </c>
      <c r="B1792">
        <v>129971</v>
      </c>
      <c r="C1792" t="s">
        <v>15</v>
      </c>
      <c r="D1792" t="s">
        <v>1837</v>
      </c>
      <c r="E1792" s="2">
        <v>3977.65</v>
      </c>
    </row>
    <row r="1793" spans="1:5" x14ac:dyDescent="0.25">
      <c r="A1793" s="1">
        <v>44126</v>
      </c>
      <c r="B1793">
        <v>129972</v>
      </c>
      <c r="C1793" t="s">
        <v>1838</v>
      </c>
      <c r="D1793" t="s">
        <v>1839</v>
      </c>
      <c r="E1793" s="2">
        <v>102.25</v>
      </c>
    </row>
    <row r="1794" spans="1:5" x14ac:dyDescent="0.25">
      <c r="A1794" s="1">
        <v>44126</v>
      </c>
      <c r="B1794">
        <v>129987</v>
      </c>
      <c r="C1794" t="s">
        <v>326</v>
      </c>
      <c r="D1794" t="s">
        <v>1840</v>
      </c>
      <c r="E1794" s="2">
        <v>28.36</v>
      </c>
    </row>
    <row r="1795" spans="1:5" x14ac:dyDescent="0.25">
      <c r="A1795" s="1">
        <v>44126</v>
      </c>
      <c r="B1795">
        <v>129987</v>
      </c>
      <c r="C1795" t="s">
        <v>326</v>
      </c>
      <c r="D1795" t="s">
        <v>778</v>
      </c>
      <c r="E1795" s="2">
        <v>46.9</v>
      </c>
    </row>
    <row r="1796" spans="1:5" x14ac:dyDescent="0.25">
      <c r="A1796" s="1">
        <v>44126</v>
      </c>
      <c r="B1796">
        <v>129987</v>
      </c>
      <c r="C1796" t="s">
        <v>326</v>
      </c>
      <c r="D1796" t="s">
        <v>1841</v>
      </c>
      <c r="E1796" s="2">
        <v>164.55</v>
      </c>
    </row>
    <row r="1797" spans="1:5" x14ac:dyDescent="0.25">
      <c r="A1797" s="1">
        <v>44126</v>
      </c>
      <c r="B1797">
        <v>129987</v>
      </c>
      <c r="C1797" t="s">
        <v>326</v>
      </c>
      <c r="D1797" t="s">
        <v>207</v>
      </c>
      <c r="E1797" s="3">
        <v>-16.93</v>
      </c>
    </row>
    <row r="1798" spans="1:5" x14ac:dyDescent="0.25">
      <c r="A1798" s="1">
        <v>44126</v>
      </c>
      <c r="B1798">
        <v>129987</v>
      </c>
      <c r="C1798" t="s">
        <v>326</v>
      </c>
      <c r="D1798" t="s">
        <v>207</v>
      </c>
      <c r="E1798" s="3">
        <v>-25.42</v>
      </c>
    </row>
    <row r="1799" spans="1:5" x14ac:dyDescent="0.25">
      <c r="A1799" s="1">
        <v>44126</v>
      </c>
      <c r="B1799">
        <v>129987</v>
      </c>
      <c r="C1799" t="s">
        <v>326</v>
      </c>
      <c r="D1799" t="s">
        <v>1842</v>
      </c>
      <c r="E1799" s="2">
        <v>58.41</v>
      </c>
    </row>
    <row r="1800" spans="1:5" x14ac:dyDescent="0.25">
      <c r="A1800" s="1">
        <v>44126</v>
      </c>
      <c r="B1800">
        <v>129987</v>
      </c>
      <c r="C1800" t="s">
        <v>326</v>
      </c>
      <c r="D1800" t="s">
        <v>558</v>
      </c>
      <c r="E1800" s="2">
        <v>26.21</v>
      </c>
    </row>
    <row r="1801" spans="1:5" x14ac:dyDescent="0.25">
      <c r="A1801" s="1">
        <v>44126</v>
      </c>
      <c r="B1801">
        <v>129987</v>
      </c>
      <c r="C1801" t="s">
        <v>326</v>
      </c>
      <c r="D1801" t="s">
        <v>1843</v>
      </c>
      <c r="E1801" s="2">
        <v>35.74</v>
      </c>
    </row>
    <row r="1802" spans="1:5" x14ac:dyDescent="0.25">
      <c r="A1802" s="1">
        <v>44126</v>
      </c>
      <c r="B1802">
        <v>129987</v>
      </c>
      <c r="C1802" t="s">
        <v>326</v>
      </c>
      <c r="D1802" t="s">
        <v>1844</v>
      </c>
      <c r="E1802" s="2">
        <v>16.63</v>
      </c>
    </row>
    <row r="1803" spans="1:5" x14ac:dyDescent="0.25">
      <c r="A1803" s="1">
        <v>44126</v>
      </c>
      <c r="B1803">
        <v>129987</v>
      </c>
      <c r="C1803" t="s">
        <v>326</v>
      </c>
      <c r="D1803" t="s">
        <v>1843</v>
      </c>
      <c r="E1803" s="2">
        <v>5.25</v>
      </c>
    </row>
    <row r="1804" spans="1:5" x14ac:dyDescent="0.25">
      <c r="A1804" s="1">
        <v>44126</v>
      </c>
      <c r="B1804">
        <v>129987</v>
      </c>
      <c r="C1804" t="s">
        <v>326</v>
      </c>
      <c r="D1804" t="s">
        <v>1845</v>
      </c>
      <c r="E1804" s="2">
        <v>105.37</v>
      </c>
    </row>
    <row r="1805" spans="1:5" x14ac:dyDescent="0.25">
      <c r="A1805" s="1">
        <v>44126</v>
      </c>
      <c r="B1805">
        <v>129987</v>
      </c>
      <c r="C1805" t="s">
        <v>326</v>
      </c>
      <c r="D1805" t="s">
        <v>1846</v>
      </c>
      <c r="E1805" s="2">
        <v>171.54</v>
      </c>
    </row>
    <row r="1806" spans="1:5" x14ac:dyDescent="0.25">
      <c r="A1806" s="1">
        <v>44126</v>
      </c>
      <c r="B1806">
        <v>129987</v>
      </c>
      <c r="C1806" t="s">
        <v>326</v>
      </c>
      <c r="D1806" t="s">
        <v>1847</v>
      </c>
      <c r="E1806" s="2">
        <v>15.56</v>
      </c>
    </row>
    <row r="1807" spans="1:5" x14ac:dyDescent="0.25">
      <c r="A1807" s="1">
        <v>44126</v>
      </c>
      <c r="B1807">
        <v>129987</v>
      </c>
      <c r="C1807" t="s">
        <v>326</v>
      </c>
      <c r="D1807" t="s">
        <v>1848</v>
      </c>
      <c r="E1807" s="2">
        <v>243.62</v>
      </c>
    </row>
    <row r="1808" spans="1:5" x14ac:dyDescent="0.25">
      <c r="A1808" s="1">
        <v>44126</v>
      </c>
      <c r="B1808">
        <v>129987</v>
      </c>
      <c r="C1808" t="s">
        <v>326</v>
      </c>
      <c r="D1808" t="s">
        <v>1849</v>
      </c>
      <c r="E1808" s="2">
        <v>117.5</v>
      </c>
    </row>
    <row r="1809" spans="1:5" x14ac:dyDescent="0.25">
      <c r="A1809" s="1">
        <v>44126</v>
      </c>
      <c r="B1809">
        <v>129987</v>
      </c>
      <c r="C1809" t="s">
        <v>326</v>
      </c>
      <c r="D1809" t="s">
        <v>1850</v>
      </c>
      <c r="E1809" s="2">
        <v>21.37</v>
      </c>
    </row>
    <row r="1810" spans="1:5" x14ac:dyDescent="0.25">
      <c r="A1810" s="1">
        <v>44126</v>
      </c>
      <c r="B1810">
        <v>129987</v>
      </c>
      <c r="C1810" t="s">
        <v>326</v>
      </c>
      <c r="D1810" t="s">
        <v>1851</v>
      </c>
      <c r="E1810" s="2">
        <v>1398.8</v>
      </c>
    </row>
    <row r="1811" spans="1:5" x14ac:dyDescent="0.25">
      <c r="A1811" s="1">
        <v>44126</v>
      </c>
      <c r="B1811">
        <v>129987</v>
      </c>
      <c r="C1811" t="s">
        <v>326</v>
      </c>
      <c r="D1811" t="s">
        <v>1852</v>
      </c>
      <c r="E1811" s="2">
        <v>88.02</v>
      </c>
    </row>
    <row r="1812" spans="1:5" x14ac:dyDescent="0.25">
      <c r="A1812" s="1">
        <v>44126</v>
      </c>
      <c r="B1812">
        <v>129987</v>
      </c>
      <c r="C1812" t="s">
        <v>326</v>
      </c>
      <c r="D1812" t="s">
        <v>558</v>
      </c>
      <c r="E1812" s="2">
        <v>26.29</v>
      </c>
    </row>
    <row r="1813" spans="1:5" x14ac:dyDescent="0.25">
      <c r="A1813" s="1">
        <v>44126</v>
      </c>
      <c r="B1813">
        <v>129987</v>
      </c>
      <c r="C1813" t="s">
        <v>326</v>
      </c>
      <c r="D1813" t="s">
        <v>1851</v>
      </c>
      <c r="E1813" s="2">
        <v>1978.2</v>
      </c>
    </row>
    <row r="1814" spans="1:5" x14ac:dyDescent="0.25">
      <c r="A1814" s="1">
        <v>44126</v>
      </c>
      <c r="B1814">
        <v>129987</v>
      </c>
      <c r="C1814" t="s">
        <v>326</v>
      </c>
      <c r="D1814" t="s">
        <v>1853</v>
      </c>
      <c r="E1814" s="2">
        <v>279.60000000000002</v>
      </c>
    </row>
    <row r="1815" spans="1:5" x14ac:dyDescent="0.25">
      <c r="A1815" s="1">
        <v>44126</v>
      </c>
      <c r="B1815">
        <v>129987</v>
      </c>
      <c r="C1815" t="s">
        <v>326</v>
      </c>
      <c r="D1815" t="s">
        <v>1854</v>
      </c>
      <c r="E1815" s="2">
        <v>7.81</v>
      </c>
    </row>
    <row r="1816" spans="1:5" x14ac:dyDescent="0.25">
      <c r="A1816" s="1">
        <v>44126</v>
      </c>
      <c r="B1816">
        <v>129987</v>
      </c>
      <c r="C1816" t="s">
        <v>326</v>
      </c>
      <c r="D1816" t="s">
        <v>1855</v>
      </c>
      <c r="E1816" s="2">
        <v>273.33</v>
      </c>
    </row>
    <row r="1817" spans="1:5" x14ac:dyDescent="0.25">
      <c r="A1817" s="1">
        <v>44126</v>
      </c>
      <c r="B1817">
        <v>129987</v>
      </c>
      <c r="C1817" t="s">
        <v>326</v>
      </c>
      <c r="D1817" t="s">
        <v>1853</v>
      </c>
      <c r="E1817" s="2">
        <v>137</v>
      </c>
    </row>
    <row r="1818" spans="1:5" x14ac:dyDescent="0.25">
      <c r="A1818" s="1">
        <v>44126</v>
      </c>
      <c r="B1818">
        <v>129987</v>
      </c>
      <c r="C1818" t="s">
        <v>326</v>
      </c>
      <c r="D1818" t="s">
        <v>1855</v>
      </c>
      <c r="E1818" s="2">
        <v>55.74</v>
      </c>
    </row>
    <row r="1819" spans="1:5" x14ac:dyDescent="0.25">
      <c r="A1819" s="1">
        <v>44126</v>
      </c>
      <c r="B1819">
        <v>129987</v>
      </c>
      <c r="C1819" t="s">
        <v>326</v>
      </c>
      <c r="D1819" t="s">
        <v>1856</v>
      </c>
      <c r="E1819" s="2">
        <v>24.98</v>
      </c>
    </row>
    <row r="1820" spans="1:5" x14ac:dyDescent="0.25">
      <c r="A1820" s="1">
        <v>44126</v>
      </c>
      <c r="B1820">
        <v>129987</v>
      </c>
      <c r="C1820" t="s">
        <v>326</v>
      </c>
      <c r="D1820" t="s">
        <v>1857</v>
      </c>
      <c r="E1820" s="2">
        <v>140.54</v>
      </c>
    </row>
    <row r="1821" spans="1:5" x14ac:dyDescent="0.25">
      <c r="A1821" s="1">
        <v>44126</v>
      </c>
      <c r="B1821">
        <v>129987</v>
      </c>
      <c r="C1821" t="s">
        <v>326</v>
      </c>
      <c r="D1821" t="s">
        <v>1858</v>
      </c>
      <c r="E1821" s="2">
        <v>76.66</v>
      </c>
    </row>
    <row r="1822" spans="1:5" x14ac:dyDescent="0.25">
      <c r="A1822" s="1">
        <v>44126</v>
      </c>
      <c r="B1822">
        <v>129987</v>
      </c>
      <c r="C1822" t="s">
        <v>326</v>
      </c>
      <c r="D1822" t="s">
        <v>1852</v>
      </c>
      <c r="E1822" s="2">
        <v>27.4</v>
      </c>
    </row>
    <row r="1823" spans="1:5" x14ac:dyDescent="0.25">
      <c r="A1823" s="1">
        <v>44126</v>
      </c>
      <c r="B1823">
        <v>129987</v>
      </c>
      <c r="C1823" t="s">
        <v>326</v>
      </c>
      <c r="D1823" t="s">
        <v>1859</v>
      </c>
      <c r="E1823" s="2">
        <v>224.48</v>
      </c>
    </row>
    <row r="1824" spans="1:5" x14ac:dyDescent="0.25">
      <c r="A1824" s="1">
        <v>44126</v>
      </c>
      <c r="B1824">
        <v>129987</v>
      </c>
      <c r="C1824" t="s">
        <v>326</v>
      </c>
      <c r="D1824" t="s">
        <v>1860</v>
      </c>
      <c r="E1824" s="2">
        <v>615.52</v>
      </c>
    </row>
    <row r="1825" spans="1:5" x14ac:dyDescent="0.25">
      <c r="A1825" s="1">
        <v>44126</v>
      </c>
      <c r="B1825">
        <v>129987</v>
      </c>
      <c r="C1825" t="s">
        <v>326</v>
      </c>
      <c r="D1825" t="s">
        <v>1853</v>
      </c>
      <c r="E1825" s="2">
        <v>137</v>
      </c>
    </row>
    <row r="1826" spans="1:5" x14ac:dyDescent="0.25">
      <c r="A1826" s="1">
        <v>44126</v>
      </c>
      <c r="B1826">
        <v>129987</v>
      </c>
      <c r="C1826" t="s">
        <v>326</v>
      </c>
      <c r="D1826" t="s">
        <v>1861</v>
      </c>
      <c r="E1826" s="2">
        <v>19.57</v>
      </c>
    </row>
    <row r="1827" spans="1:5" x14ac:dyDescent="0.25">
      <c r="A1827" s="1">
        <v>44126</v>
      </c>
      <c r="B1827">
        <v>129987</v>
      </c>
      <c r="C1827" t="s">
        <v>326</v>
      </c>
      <c r="D1827" t="s">
        <v>1862</v>
      </c>
      <c r="E1827" s="2">
        <v>13.47</v>
      </c>
    </row>
    <row r="1828" spans="1:5" x14ac:dyDescent="0.25">
      <c r="A1828" s="1">
        <v>44126</v>
      </c>
      <c r="B1828">
        <v>129987</v>
      </c>
      <c r="C1828" t="s">
        <v>326</v>
      </c>
      <c r="D1828" t="s">
        <v>1863</v>
      </c>
      <c r="E1828" s="2">
        <v>61.25</v>
      </c>
    </row>
    <row r="1829" spans="1:5" x14ac:dyDescent="0.25">
      <c r="A1829" s="1">
        <v>44126</v>
      </c>
      <c r="B1829">
        <v>129987</v>
      </c>
      <c r="C1829" t="s">
        <v>326</v>
      </c>
      <c r="D1829" t="s">
        <v>1864</v>
      </c>
      <c r="E1829" s="2">
        <v>335.87</v>
      </c>
    </row>
    <row r="1830" spans="1:5" x14ac:dyDescent="0.25">
      <c r="A1830" s="1">
        <v>44126</v>
      </c>
      <c r="B1830">
        <v>129987</v>
      </c>
      <c r="C1830" t="s">
        <v>326</v>
      </c>
      <c r="D1830" t="s">
        <v>1864</v>
      </c>
      <c r="E1830" s="2">
        <v>99.97</v>
      </c>
    </row>
    <row r="1831" spans="1:5" x14ac:dyDescent="0.25">
      <c r="A1831" s="1">
        <v>44126</v>
      </c>
      <c r="B1831">
        <v>129987</v>
      </c>
      <c r="C1831" t="s">
        <v>326</v>
      </c>
      <c r="D1831" t="s">
        <v>1844</v>
      </c>
      <c r="E1831" s="2">
        <v>5.85</v>
      </c>
    </row>
    <row r="1832" spans="1:5" x14ac:dyDescent="0.25">
      <c r="A1832" s="1">
        <v>44126</v>
      </c>
      <c r="B1832">
        <v>129987</v>
      </c>
      <c r="C1832" t="s">
        <v>326</v>
      </c>
      <c r="D1832" t="s">
        <v>207</v>
      </c>
      <c r="E1832" s="3">
        <v>-58.72</v>
      </c>
    </row>
    <row r="1833" spans="1:5" x14ac:dyDescent="0.25">
      <c r="A1833" s="1">
        <v>44126</v>
      </c>
      <c r="B1833">
        <v>129987</v>
      </c>
      <c r="C1833" t="s">
        <v>326</v>
      </c>
      <c r="D1833" t="s">
        <v>1844</v>
      </c>
      <c r="E1833" s="2">
        <v>29.25</v>
      </c>
    </row>
    <row r="1834" spans="1:5" x14ac:dyDescent="0.25">
      <c r="A1834" s="1">
        <v>44126</v>
      </c>
      <c r="B1834">
        <v>129987</v>
      </c>
      <c r="C1834" t="s">
        <v>326</v>
      </c>
      <c r="D1834" t="s">
        <v>1865</v>
      </c>
      <c r="E1834" s="2">
        <v>20.47</v>
      </c>
    </row>
    <row r="1835" spans="1:5" x14ac:dyDescent="0.25">
      <c r="A1835" s="1">
        <v>44126</v>
      </c>
      <c r="B1835">
        <v>129987</v>
      </c>
      <c r="C1835" t="s">
        <v>326</v>
      </c>
      <c r="D1835" t="s">
        <v>1866</v>
      </c>
      <c r="E1835" s="2">
        <v>9.77</v>
      </c>
    </row>
    <row r="1836" spans="1:5" x14ac:dyDescent="0.25">
      <c r="A1836" s="1">
        <v>44126</v>
      </c>
      <c r="B1836">
        <v>129987</v>
      </c>
      <c r="C1836" t="s">
        <v>326</v>
      </c>
      <c r="D1836" t="s">
        <v>1867</v>
      </c>
      <c r="E1836" s="2">
        <v>81.45</v>
      </c>
    </row>
    <row r="1837" spans="1:5" x14ac:dyDescent="0.25">
      <c r="A1837" s="1">
        <v>44126</v>
      </c>
      <c r="B1837">
        <v>129987</v>
      </c>
      <c r="C1837" t="s">
        <v>326</v>
      </c>
      <c r="D1837" t="s">
        <v>1868</v>
      </c>
      <c r="E1837" s="2">
        <v>44.5</v>
      </c>
    </row>
    <row r="1838" spans="1:5" x14ac:dyDescent="0.25">
      <c r="A1838" s="1">
        <v>44126</v>
      </c>
      <c r="B1838">
        <v>129987</v>
      </c>
      <c r="C1838" t="s">
        <v>326</v>
      </c>
      <c r="D1838" t="s">
        <v>1866</v>
      </c>
      <c r="E1838" s="2">
        <v>198.77</v>
      </c>
    </row>
    <row r="1839" spans="1:5" x14ac:dyDescent="0.25">
      <c r="A1839" s="1">
        <v>44126</v>
      </c>
      <c r="B1839">
        <v>129987</v>
      </c>
      <c r="C1839" t="s">
        <v>326</v>
      </c>
      <c r="D1839" t="s">
        <v>1866</v>
      </c>
      <c r="E1839" s="2">
        <v>658.35</v>
      </c>
    </row>
    <row r="1840" spans="1:5" x14ac:dyDescent="0.25">
      <c r="A1840" s="1">
        <v>44126</v>
      </c>
      <c r="B1840">
        <v>129987</v>
      </c>
      <c r="C1840" t="s">
        <v>326</v>
      </c>
      <c r="D1840" t="s">
        <v>1864</v>
      </c>
      <c r="E1840" s="2">
        <v>118.5</v>
      </c>
    </row>
    <row r="1841" spans="1:5" x14ac:dyDescent="0.25">
      <c r="A1841" s="1">
        <v>44126</v>
      </c>
      <c r="B1841">
        <v>129987</v>
      </c>
      <c r="C1841" t="s">
        <v>326</v>
      </c>
      <c r="D1841" t="s">
        <v>1866</v>
      </c>
      <c r="E1841" s="2">
        <v>28.86</v>
      </c>
    </row>
    <row r="1842" spans="1:5" x14ac:dyDescent="0.25">
      <c r="A1842" s="1">
        <v>44126</v>
      </c>
      <c r="B1842">
        <v>129987</v>
      </c>
      <c r="C1842" t="s">
        <v>326</v>
      </c>
      <c r="D1842" t="s">
        <v>1869</v>
      </c>
      <c r="E1842" s="2">
        <v>58.54</v>
      </c>
    </row>
    <row r="1843" spans="1:5" x14ac:dyDescent="0.25">
      <c r="A1843" s="1">
        <v>44126</v>
      </c>
      <c r="B1843">
        <v>129987</v>
      </c>
      <c r="C1843" t="s">
        <v>326</v>
      </c>
      <c r="D1843" t="s">
        <v>1866</v>
      </c>
      <c r="E1843" s="2">
        <v>41.74</v>
      </c>
    </row>
    <row r="1844" spans="1:5" x14ac:dyDescent="0.25">
      <c r="A1844" s="1">
        <v>44126</v>
      </c>
      <c r="B1844">
        <v>129987</v>
      </c>
      <c r="C1844" t="s">
        <v>326</v>
      </c>
      <c r="D1844" t="s">
        <v>1870</v>
      </c>
      <c r="E1844" s="2">
        <v>76.97</v>
      </c>
    </row>
    <row r="1845" spans="1:5" x14ac:dyDescent="0.25">
      <c r="A1845" s="1">
        <v>44126</v>
      </c>
      <c r="B1845">
        <v>129987</v>
      </c>
      <c r="C1845" t="s">
        <v>326</v>
      </c>
      <c r="D1845" t="s">
        <v>1870</v>
      </c>
      <c r="E1845" s="2">
        <v>27.41</v>
      </c>
    </row>
    <row r="1846" spans="1:5" x14ac:dyDescent="0.25">
      <c r="A1846" s="1">
        <v>44126</v>
      </c>
      <c r="B1846">
        <v>129987</v>
      </c>
      <c r="C1846" t="s">
        <v>326</v>
      </c>
      <c r="D1846" t="s">
        <v>1853</v>
      </c>
      <c r="E1846" s="2">
        <v>13.7</v>
      </c>
    </row>
    <row r="1847" spans="1:5" x14ac:dyDescent="0.25">
      <c r="A1847" s="1">
        <v>44126</v>
      </c>
      <c r="B1847">
        <v>129987</v>
      </c>
      <c r="C1847" t="s">
        <v>326</v>
      </c>
      <c r="D1847" t="s">
        <v>1853</v>
      </c>
      <c r="E1847" s="2">
        <v>27.4</v>
      </c>
    </row>
    <row r="1848" spans="1:5" x14ac:dyDescent="0.25">
      <c r="A1848" s="1">
        <v>44126</v>
      </c>
      <c r="B1848">
        <v>129987</v>
      </c>
      <c r="C1848" t="s">
        <v>326</v>
      </c>
      <c r="D1848" t="s">
        <v>1853</v>
      </c>
      <c r="E1848" s="2">
        <v>27.4</v>
      </c>
    </row>
    <row r="1849" spans="1:5" x14ac:dyDescent="0.25">
      <c r="A1849" s="1">
        <v>44126</v>
      </c>
      <c r="B1849">
        <v>129988</v>
      </c>
      <c r="C1849" t="s">
        <v>201</v>
      </c>
      <c r="D1849" t="s">
        <v>1871</v>
      </c>
      <c r="E1849" s="2">
        <v>65.91</v>
      </c>
    </row>
    <row r="1850" spans="1:5" x14ac:dyDescent="0.25">
      <c r="A1850" s="1">
        <v>44126</v>
      </c>
      <c r="B1850">
        <v>129989</v>
      </c>
      <c r="C1850" t="s">
        <v>528</v>
      </c>
      <c r="D1850" t="s">
        <v>1434</v>
      </c>
      <c r="E1850" s="2">
        <v>349</v>
      </c>
    </row>
    <row r="1851" spans="1:5" x14ac:dyDescent="0.25">
      <c r="A1851" s="1">
        <v>44126</v>
      </c>
      <c r="B1851">
        <v>129990</v>
      </c>
      <c r="C1851" t="s">
        <v>1872</v>
      </c>
      <c r="D1851" t="s">
        <v>1873</v>
      </c>
      <c r="E1851" s="2">
        <v>3787.37</v>
      </c>
    </row>
    <row r="1852" spans="1:5" x14ac:dyDescent="0.25">
      <c r="A1852" s="1">
        <v>44126</v>
      </c>
      <c r="B1852">
        <v>129991</v>
      </c>
      <c r="C1852" t="s">
        <v>1874</v>
      </c>
      <c r="D1852" t="s">
        <v>1875</v>
      </c>
      <c r="E1852" s="2">
        <v>25</v>
      </c>
    </row>
    <row r="1853" spans="1:5" x14ac:dyDescent="0.25">
      <c r="A1853" s="1">
        <v>44126</v>
      </c>
      <c r="B1853">
        <v>129992</v>
      </c>
      <c r="C1853" t="s">
        <v>533</v>
      </c>
      <c r="D1853" t="s">
        <v>1876</v>
      </c>
      <c r="E1853" s="2">
        <v>432</v>
      </c>
    </row>
    <row r="1854" spans="1:5" x14ac:dyDescent="0.25">
      <c r="A1854" s="1">
        <v>44126</v>
      </c>
      <c r="B1854">
        <v>129993</v>
      </c>
      <c r="C1854" t="s">
        <v>1736</v>
      </c>
      <c r="D1854" t="s">
        <v>1877</v>
      </c>
      <c r="E1854" s="2">
        <v>41.25</v>
      </c>
    </row>
    <row r="1855" spans="1:5" x14ac:dyDescent="0.25">
      <c r="A1855" s="1">
        <v>44126</v>
      </c>
      <c r="B1855">
        <v>129994</v>
      </c>
      <c r="C1855" t="s">
        <v>36</v>
      </c>
      <c r="D1855" t="s">
        <v>542</v>
      </c>
      <c r="E1855" s="2">
        <v>6150.06</v>
      </c>
    </row>
    <row r="1856" spans="1:5" x14ac:dyDescent="0.25">
      <c r="A1856" s="1">
        <v>44126</v>
      </c>
      <c r="B1856">
        <v>129996</v>
      </c>
      <c r="C1856" t="s">
        <v>26</v>
      </c>
      <c r="D1856" t="s">
        <v>1214</v>
      </c>
      <c r="E1856" s="2">
        <v>58.57</v>
      </c>
    </row>
    <row r="1857" spans="1:5" x14ac:dyDescent="0.25">
      <c r="A1857" s="1">
        <v>44126</v>
      </c>
      <c r="B1857">
        <v>129996</v>
      </c>
      <c r="C1857" t="s">
        <v>26</v>
      </c>
      <c r="D1857" t="s">
        <v>1878</v>
      </c>
      <c r="E1857" s="2">
        <v>73.58</v>
      </c>
    </row>
    <row r="1858" spans="1:5" x14ac:dyDescent="0.25">
      <c r="A1858" s="1">
        <v>44126</v>
      </c>
      <c r="B1858">
        <v>129996</v>
      </c>
      <c r="C1858" t="s">
        <v>26</v>
      </c>
      <c r="D1858" t="s">
        <v>149</v>
      </c>
      <c r="E1858" s="2">
        <v>58.15</v>
      </c>
    </row>
    <row r="1859" spans="1:5" x14ac:dyDescent="0.25">
      <c r="A1859" s="1">
        <v>44126</v>
      </c>
      <c r="B1859">
        <v>129996</v>
      </c>
      <c r="C1859" t="s">
        <v>26</v>
      </c>
      <c r="D1859" t="s">
        <v>551</v>
      </c>
      <c r="E1859" s="2">
        <v>140.96</v>
      </c>
    </row>
    <row r="1860" spans="1:5" x14ac:dyDescent="0.25">
      <c r="A1860" s="1">
        <v>44126</v>
      </c>
      <c r="B1860">
        <v>129996</v>
      </c>
      <c r="C1860" t="s">
        <v>26</v>
      </c>
      <c r="D1860" t="s">
        <v>1879</v>
      </c>
      <c r="E1860" s="2">
        <v>416.31</v>
      </c>
    </row>
    <row r="1861" spans="1:5" x14ac:dyDescent="0.25">
      <c r="A1861" s="1">
        <v>44126</v>
      </c>
      <c r="B1861">
        <v>129996</v>
      </c>
      <c r="C1861" t="s">
        <v>26</v>
      </c>
      <c r="D1861" t="s">
        <v>1880</v>
      </c>
      <c r="E1861" s="2">
        <v>135.91999999999999</v>
      </c>
    </row>
    <row r="1862" spans="1:5" x14ac:dyDescent="0.25">
      <c r="A1862" s="1">
        <v>44126</v>
      </c>
      <c r="B1862">
        <v>129996</v>
      </c>
      <c r="C1862" t="s">
        <v>26</v>
      </c>
      <c r="D1862" t="s">
        <v>1881</v>
      </c>
      <c r="E1862" s="2">
        <v>199</v>
      </c>
    </row>
    <row r="1863" spans="1:5" x14ac:dyDescent="0.25">
      <c r="A1863" s="1">
        <v>44126</v>
      </c>
      <c r="B1863">
        <v>129996</v>
      </c>
      <c r="C1863" t="s">
        <v>26</v>
      </c>
      <c r="D1863" t="s">
        <v>1882</v>
      </c>
      <c r="E1863" s="2">
        <v>1039.8</v>
      </c>
    </row>
    <row r="1864" spans="1:5" x14ac:dyDescent="0.25">
      <c r="A1864" s="1">
        <v>44126</v>
      </c>
      <c r="B1864">
        <v>129997</v>
      </c>
      <c r="C1864" t="s">
        <v>1883</v>
      </c>
      <c r="D1864" t="s">
        <v>1745</v>
      </c>
      <c r="E1864" s="2">
        <v>160.15</v>
      </c>
    </row>
    <row r="1865" spans="1:5" x14ac:dyDescent="0.25">
      <c r="A1865" s="1">
        <v>44126</v>
      </c>
      <c r="B1865">
        <v>129997</v>
      </c>
      <c r="C1865" t="s">
        <v>1883</v>
      </c>
      <c r="D1865" t="s">
        <v>1884</v>
      </c>
      <c r="E1865" s="2">
        <v>19.22</v>
      </c>
    </row>
    <row r="1866" spans="1:5" x14ac:dyDescent="0.25">
      <c r="A1866" s="1">
        <v>44126</v>
      </c>
      <c r="B1866">
        <v>129998</v>
      </c>
      <c r="C1866" t="s">
        <v>1885</v>
      </c>
      <c r="D1866" t="s">
        <v>1886</v>
      </c>
      <c r="E1866" s="2">
        <v>12000</v>
      </c>
    </row>
    <row r="1867" spans="1:5" x14ac:dyDescent="0.25">
      <c r="A1867" s="1">
        <v>44126</v>
      </c>
      <c r="B1867">
        <v>129999</v>
      </c>
      <c r="C1867" t="s">
        <v>283</v>
      </c>
      <c r="D1867" t="s">
        <v>1887</v>
      </c>
      <c r="E1867" s="2">
        <v>13502.76</v>
      </c>
    </row>
    <row r="1868" spans="1:5" x14ac:dyDescent="0.25">
      <c r="A1868" s="1">
        <v>44126</v>
      </c>
      <c r="B1868">
        <v>130000</v>
      </c>
      <c r="C1868" t="s">
        <v>708</v>
      </c>
      <c r="D1868" t="s">
        <v>1888</v>
      </c>
      <c r="E1868" s="2">
        <v>236.86</v>
      </c>
    </row>
    <row r="1869" spans="1:5" x14ac:dyDescent="0.25">
      <c r="A1869" s="1">
        <v>44126</v>
      </c>
      <c r="B1869">
        <v>130001</v>
      </c>
      <c r="C1869" t="s">
        <v>210</v>
      </c>
      <c r="D1869" t="s">
        <v>1756</v>
      </c>
      <c r="E1869" s="2">
        <v>1538.08</v>
      </c>
    </row>
    <row r="1870" spans="1:5" x14ac:dyDescent="0.25">
      <c r="A1870" s="1">
        <v>44126</v>
      </c>
      <c r="B1870">
        <v>130002</v>
      </c>
      <c r="C1870" t="s">
        <v>1889</v>
      </c>
      <c r="D1870" t="s">
        <v>1890</v>
      </c>
      <c r="E1870" s="2">
        <v>97.46</v>
      </c>
    </row>
    <row r="1871" spans="1:5" x14ac:dyDescent="0.25">
      <c r="A1871" s="1">
        <v>44126</v>
      </c>
      <c r="B1871">
        <v>130003</v>
      </c>
      <c r="C1871" t="s">
        <v>1744</v>
      </c>
      <c r="D1871" t="s">
        <v>1745</v>
      </c>
      <c r="E1871" s="2">
        <v>543.72</v>
      </c>
    </row>
    <row r="1872" spans="1:5" x14ac:dyDescent="0.25">
      <c r="A1872" s="1">
        <v>44126</v>
      </c>
      <c r="B1872">
        <v>130004</v>
      </c>
      <c r="C1872" t="s">
        <v>38</v>
      </c>
      <c r="D1872" t="s">
        <v>1891</v>
      </c>
      <c r="E1872" s="2">
        <v>17441.2</v>
      </c>
    </row>
    <row r="1873" spans="1:5" x14ac:dyDescent="0.25">
      <c r="A1873" s="1">
        <v>44126</v>
      </c>
      <c r="B1873">
        <v>130005</v>
      </c>
      <c r="C1873" t="s">
        <v>1892</v>
      </c>
      <c r="D1873" t="s">
        <v>1893</v>
      </c>
      <c r="E1873" s="2">
        <v>37.5</v>
      </c>
    </row>
    <row r="1874" spans="1:5" x14ac:dyDescent="0.25">
      <c r="A1874" s="1">
        <v>44126</v>
      </c>
      <c r="B1874">
        <v>130005</v>
      </c>
      <c r="C1874" t="s">
        <v>1892</v>
      </c>
      <c r="D1874" t="s">
        <v>1894</v>
      </c>
      <c r="E1874" s="2">
        <v>41.25</v>
      </c>
    </row>
    <row r="1875" spans="1:5" x14ac:dyDescent="0.25">
      <c r="A1875" s="1">
        <v>44126</v>
      </c>
      <c r="B1875">
        <v>130006</v>
      </c>
      <c r="C1875" t="s">
        <v>574</v>
      </c>
      <c r="D1875" t="s">
        <v>1895</v>
      </c>
      <c r="E1875" s="2">
        <v>169.99</v>
      </c>
    </row>
    <row r="1876" spans="1:5" x14ac:dyDescent="0.25">
      <c r="A1876" s="1">
        <v>44126</v>
      </c>
      <c r="B1876">
        <v>130007</v>
      </c>
      <c r="C1876" t="s">
        <v>82</v>
      </c>
      <c r="D1876" t="s">
        <v>1896</v>
      </c>
      <c r="E1876" s="2">
        <v>4054.92</v>
      </c>
    </row>
    <row r="1877" spans="1:5" x14ac:dyDescent="0.25">
      <c r="A1877" s="1">
        <v>44126</v>
      </c>
      <c r="B1877">
        <v>130008</v>
      </c>
      <c r="C1877" t="s">
        <v>287</v>
      </c>
      <c r="D1877" t="s">
        <v>1897</v>
      </c>
      <c r="E1877" s="2">
        <v>44.52</v>
      </c>
    </row>
    <row r="1878" spans="1:5" x14ac:dyDescent="0.25">
      <c r="A1878" s="1">
        <v>44126</v>
      </c>
      <c r="B1878">
        <v>130009</v>
      </c>
      <c r="C1878" t="s">
        <v>1637</v>
      </c>
      <c r="D1878" t="s">
        <v>1638</v>
      </c>
      <c r="E1878" s="2">
        <v>105</v>
      </c>
    </row>
    <row r="1879" spans="1:5" x14ac:dyDescent="0.25">
      <c r="A1879" s="1">
        <v>44126</v>
      </c>
      <c r="B1879">
        <v>130010</v>
      </c>
      <c r="C1879" t="s">
        <v>42</v>
      </c>
      <c r="D1879" t="s">
        <v>1898</v>
      </c>
      <c r="E1879" s="2">
        <v>465.79</v>
      </c>
    </row>
    <row r="1880" spans="1:5" x14ac:dyDescent="0.25">
      <c r="A1880" s="1">
        <v>44126</v>
      </c>
      <c r="B1880">
        <v>130010</v>
      </c>
      <c r="C1880" t="s">
        <v>42</v>
      </c>
      <c r="D1880" t="s">
        <v>1899</v>
      </c>
      <c r="E1880" s="2">
        <v>107.99</v>
      </c>
    </row>
    <row r="1881" spans="1:5" x14ac:dyDescent="0.25">
      <c r="A1881" s="1">
        <v>44126</v>
      </c>
      <c r="B1881">
        <v>130010</v>
      </c>
      <c r="C1881" t="s">
        <v>42</v>
      </c>
      <c r="D1881" t="s">
        <v>207</v>
      </c>
      <c r="E1881" s="3">
        <v>-52.16</v>
      </c>
    </row>
    <row r="1882" spans="1:5" x14ac:dyDescent="0.25">
      <c r="A1882" s="1">
        <v>44126</v>
      </c>
      <c r="B1882">
        <v>130010</v>
      </c>
      <c r="C1882" t="s">
        <v>42</v>
      </c>
      <c r="D1882" t="s">
        <v>1900</v>
      </c>
      <c r="E1882" s="2">
        <v>46.46</v>
      </c>
    </row>
    <row r="1883" spans="1:5" x14ac:dyDescent="0.25">
      <c r="A1883" s="1">
        <v>44126</v>
      </c>
      <c r="B1883">
        <v>130011</v>
      </c>
      <c r="C1883" t="s">
        <v>43</v>
      </c>
      <c r="D1883" t="s">
        <v>1901</v>
      </c>
      <c r="E1883" s="2">
        <v>97028.33</v>
      </c>
    </row>
    <row r="1884" spans="1:5" x14ac:dyDescent="0.25">
      <c r="A1884" s="1">
        <v>44126</v>
      </c>
      <c r="B1884">
        <v>130011</v>
      </c>
      <c r="C1884" t="s">
        <v>43</v>
      </c>
      <c r="D1884" t="s">
        <v>1902</v>
      </c>
      <c r="E1884" s="2">
        <v>1957.19</v>
      </c>
    </row>
    <row r="1885" spans="1:5" x14ac:dyDescent="0.25">
      <c r="A1885" s="1">
        <v>44126</v>
      </c>
      <c r="B1885">
        <v>130011</v>
      </c>
      <c r="C1885" t="s">
        <v>43</v>
      </c>
      <c r="D1885" t="s">
        <v>1903</v>
      </c>
      <c r="E1885" s="2">
        <v>15085.69</v>
      </c>
    </row>
    <row r="1886" spans="1:5" x14ac:dyDescent="0.25">
      <c r="A1886" s="1">
        <v>44126</v>
      </c>
      <c r="B1886">
        <v>130012</v>
      </c>
      <c r="C1886" t="s">
        <v>1904</v>
      </c>
      <c r="D1886" t="s">
        <v>1905</v>
      </c>
      <c r="E1886" s="2">
        <v>70</v>
      </c>
    </row>
    <row r="1887" spans="1:5" x14ac:dyDescent="0.25">
      <c r="A1887" s="1">
        <v>44126</v>
      </c>
      <c r="B1887">
        <v>130013</v>
      </c>
      <c r="C1887" t="s">
        <v>987</v>
      </c>
      <c r="D1887" t="s">
        <v>1906</v>
      </c>
      <c r="E1887" s="2">
        <v>601</v>
      </c>
    </row>
    <row r="1888" spans="1:5" x14ac:dyDescent="0.25">
      <c r="A1888" s="1">
        <v>44126</v>
      </c>
      <c r="B1888">
        <v>130014</v>
      </c>
      <c r="C1888" t="s">
        <v>1799</v>
      </c>
      <c r="D1888" t="s">
        <v>1907</v>
      </c>
      <c r="E1888" s="2">
        <v>930</v>
      </c>
    </row>
    <row r="1889" spans="1:5" x14ac:dyDescent="0.25">
      <c r="A1889" s="1">
        <v>44126</v>
      </c>
      <c r="B1889">
        <v>130014</v>
      </c>
      <c r="C1889" t="s">
        <v>1799</v>
      </c>
      <c r="D1889" t="s">
        <v>1908</v>
      </c>
      <c r="E1889" s="2">
        <v>1760.05</v>
      </c>
    </row>
    <row r="1890" spans="1:5" x14ac:dyDescent="0.25">
      <c r="A1890" s="1">
        <v>44126</v>
      </c>
      <c r="B1890">
        <v>130015</v>
      </c>
      <c r="C1890" t="s">
        <v>1758</v>
      </c>
      <c r="D1890" t="s">
        <v>1722</v>
      </c>
      <c r="E1890" s="2">
        <v>40</v>
      </c>
    </row>
    <row r="1891" spans="1:5" x14ac:dyDescent="0.25">
      <c r="A1891" s="1">
        <v>44126</v>
      </c>
      <c r="B1891">
        <v>130016</v>
      </c>
      <c r="C1891" t="s">
        <v>993</v>
      </c>
      <c r="D1891" t="s">
        <v>1909</v>
      </c>
      <c r="E1891" s="2">
        <v>75</v>
      </c>
    </row>
    <row r="1892" spans="1:5" x14ac:dyDescent="0.25">
      <c r="A1892" s="1">
        <v>44126</v>
      </c>
      <c r="B1892">
        <v>130017</v>
      </c>
      <c r="C1892" t="s">
        <v>361</v>
      </c>
      <c r="D1892" t="s">
        <v>1910</v>
      </c>
      <c r="E1892" s="2">
        <v>251</v>
      </c>
    </row>
    <row r="1893" spans="1:5" x14ac:dyDescent="0.25">
      <c r="A1893" s="1">
        <v>44126</v>
      </c>
      <c r="B1893">
        <v>130018</v>
      </c>
      <c r="C1893" t="s">
        <v>1911</v>
      </c>
      <c r="D1893" t="s">
        <v>1912</v>
      </c>
      <c r="E1893" s="2">
        <v>648.62</v>
      </c>
    </row>
    <row r="1894" spans="1:5" x14ac:dyDescent="0.25">
      <c r="A1894" s="1">
        <v>44126</v>
      </c>
      <c r="B1894">
        <v>130019</v>
      </c>
      <c r="C1894" t="s">
        <v>296</v>
      </c>
      <c r="D1894" t="s">
        <v>1913</v>
      </c>
      <c r="E1894" s="2">
        <v>3398.65</v>
      </c>
    </row>
    <row r="1895" spans="1:5" x14ac:dyDescent="0.25">
      <c r="A1895" s="1">
        <v>44126</v>
      </c>
      <c r="B1895">
        <v>130020</v>
      </c>
      <c r="C1895" t="s">
        <v>256</v>
      </c>
      <c r="D1895" t="s">
        <v>1914</v>
      </c>
      <c r="E1895" s="2">
        <v>575</v>
      </c>
    </row>
    <row r="1896" spans="1:5" x14ac:dyDescent="0.25">
      <c r="A1896" s="1">
        <v>44126</v>
      </c>
      <c r="B1896">
        <v>130023</v>
      </c>
      <c r="C1896" t="s">
        <v>81</v>
      </c>
      <c r="D1896" t="s">
        <v>1915</v>
      </c>
      <c r="E1896" s="2">
        <v>84.5</v>
      </c>
    </row>
    <row r="1897" spans="1:5" x14ac:dyDescent="0.25">
      <c r="A1897" s="1">
        <v>44126</v>
      </c>
      <c r="B1897">
        <v>130023</v>
      </c>
      <c r="C1897" t="s">
        <v>81</v>
      </c>
      <c r="D1897" t="s">
        <v>1434</v>
      </c>
      <c r="E1897" s="2">
        <v>22.16</v>
      </c>
    </row>
    <row r="1898" spans="1:5" x14ac:dyDescent="0.25">
      <c r="A1898" s="1">
        <v>44126</v>
      </c>
      <c r="B1898">
        <v>130023</v>
      </c>
      <c r="C1898" t="s">
        <v>81</v>
      </c>
      <c r="D1898" t="s">
        <v>1493</v>
      </c>
      <c r="E1898" s="2">
        <v>98.16</v>
      </c>
    </row>
    <row r="1899" spans="1:5" x14ac:dyDescent="0.25">
      <c r="A1899" s="1">
        <v>44126</v>
      </c>
      <c r="B1899">
        <v>130023</v>
      </c>
      <c r="C1899" t="s">
        <v>81</v>
      </c>
      <c r="D1899" t="s">
        <v>1916</v>
      </c>
      <c r="E1899" s="2">
        <v>84.63</v>
      </c>
    </row>
    <row r="1900" spans="1:5" x14ac:dyDescent="0.25">
      <c r="A1900" s="1">
        <v>44126</v>
      </c>
      <c r="B1900">
        <v>130023</v>
      </c>
      <c r="C1900" t="s">
        <v>81</v>
      </c>
      <c r="D1900" t="s">
        <v>1917</v>
      </c>
      <c r="E1900" s="2">
        <v>39.520000000000003</v>
      </c>
    </row>
    <row r="1901" spans="1:5" x14ac:dyDescent="0.25">
      <c r="A1901" s="1">
        <v>44126</v>
      </c>
      <c r="B1901">
        <v>130023</v>
      </c>
      <c r="C1901" t="s">
        <v>81</v>
      </c>
      <c r="D1901" t="s">
        <v>1918</v>
      </c>
      <c r="E1901" s="2">
        <v>147.94999999999999</v>
      </c>
    </row>
    <row r="1902" spans="1:5" x14ac:dyDescent="0.25">
      <c r="A1902" s="1">
        <v>44126</v>
      </c>
      <c r="B1902">
        <v>130023</v>
      </c>
      <c r="C1902" t="s">
        <v>81</v>
      </c>
      <c r="D1902" t="s">
        <v>1919</v>
      </c>
      <c r="E1902" s="2">
        <v>101.9</v>
      </c>
    </row>
    <row r="1903" spans="1:5" x14ac:dyDescent="0.25">
      <c r="A1903" s="1">
        <v>44126</v>
      </c>
      <c r="B1903">
        <v>130023</v>
      </c>
      <c r="C1903" t="s">
        <v>81</v>
      </c>
      <c r="D1903" t="s">
        <v>1920</v>
      </c>
      <c r="E1903" s="2">
        <v>174.86</v>
      </c>
    </row>
    <row r="1904" spans="1:5" x14ac:dyDescent="0.25">
      <c r="A1904" s="1">
        <v>44126</v>
      </c>
      <c r="B1904">
        <v>130023</v>
      </c>
      <c r="C1904" t="s">
        <v>81</v>
      </c>
      <c r="D1904" t="s">
        <v>1921</v>
      </c>
      <c r="E1904" s="2">
        <v>76.569999999999993</v>
      </c>
    </row>
    <row r="1905" spans="1:5" x14ac:dyDescent="0.25">
      <c r="A1905" s="1">
        <v>44126</v>
      </c>
      <c r="B1905">
        <v>130023</v>
      </c>
      <c r="C1905" t="s">
        <v>81</v>
      </c>
      <c r="D1905" t="s">
        <v>1922</v>
      </c>
      <c r="E1905" s="2">
        <v>85.73</v>
      </c>
    </row>
    <row r="1906" spans="1:5" x14ac:dyDescent="0.25">
      <c r="A1906" s="1">
        <v>44126</v>
      </c>
      <c r="B1906">
        <v>130023</v>
      </c>
      <c r="C1906" t="s">
        <v>81</v>
      </c>
      <c r="D1906" t="s">
        <v>1923</v>
      </c>
      <c r="E1906" s="2">
        <v>232</v>
      </c>
    </row>
    <row r="1907" spans="1:5" x14ac:dyDescent="0.25">
      <c r="A1907" s="1">
        <v>44126</v>
      </c>
      <c r="B1907">
        <v>130023</v>
      </c>
      <c r="C1907" t="s">
        <v>81</v>
      </c>
      <c r="D1907" t="s">
        <v>1924</v>
      </c>
      <c r="E1907" s="2">
        <v>155.74</v>
      </c>
    </row>
    <row r="1908" spans="1:5" x14ac:dyDescent="0.25">
      <c r="A1908" s="1">
        <v>44126</v>
      </c>
      <c r="B1908">
        <v>130023</v>
      </c>
      <c r="C1908" t="s">
        <v>81</v>
      </c>
      <c r="D1908" t="s">
        <v>1924</v>
      </c>
      <c r="E1908" s="2">
        <v>24.48</v>
      </c>
    </row>
    <row r="1909" spans="1:5" x14ac:dyDescent="0.25">
      <c r="A1909" s="1">
        <v>44126</v>
      </c>
      <c r="B1909">
        <v>130023</v>
      </c>
      <c r="C1909" t="s">
        <v>81</v>
      </c>
      <c r="D1909" t="s">
        <v>1925</v>
      </c>
      <c r="E1909" s="2">
        <v>61.02</v>
      </c>
    </row>
    <row r="1910" spans="1:5" x14ac:dyDescent="0.25">
      <c r="A1910" s="1">
        <v>44126</v>
      </c>
      <c r="B1910">
        <v>130023</v>
      </c>
      <c r="C1910" t="s">
        <v>81</v>
      </c>
      <c r="D1910" t="s">
        <v>1926</v>
      </c>
      <c r="E1910" s="2">
        <v>66.78</v>
      </c>
    </row>
    <row r="1911" spans="1:5" x14ac:dyDescent="0.25">
      <c r="A1911" s="1">
        <v>44126</v>
      </c>
      <c r="B1911">
        <v>130023</v>
      </c>
      <c r="C1911" t="s">
        <v>81</v>
      </c>
      <c r="D1911" t="s">
        <v>1922</v>
      </c>
      <c r="E1911" s="2">
        <v>104.22</v>
      </c>
    </row>
    <row r="1912" spans="1:5" x14ac:dyDescent="0.25">
      <c r="A1912" s="1">
        <v>44126</v>
      </c>
      <c r="B1912">
        <v>130024</v>
      </c>
      <c r="C1912" t="s">
        <v>363</v>
      </c>
      <c r="D1912" t="s">
        <v>1927</v>
      </c>
      <c r="E1912" s="2">
        <v>332.7</v>
      </c>
    </row>
    <row r="1913" spans="1:5" x14ac:dyDescent="0.25">
      <c r="A1913" s="1">
        <v>44126</v>
      </c>
      <c r="B1913">
        <v>130024</v>
      </c>
      <c r="C1913" t="s">
        <v>363</v>
      </c>
      <c r="D1913" t="s">
        <v>639</v>
      </c>
      <c r="E1913" s="2">
        <v>1563.5</v>
      </c>
    </row>
    <row r="1914" spans="1:5" x14ac:dyDescent="0.25">
      <c r="A1914" s="1">
        <v>44126</v>
      </c>
      <c r="B1914">
        <v>130024</v>
      </c>
      <c r="C1914" t="s">
        <v>363</v>
      </c>
      <c r="D1914" t="s">
        <v>1928</v>
      </c>
      <c r="E1914" s="2">
        <v>698.44</v>
      </c>
    </row>
    <row r="1915" spans="1:5" x14ac:dyDescent="0.25">
      <c r="A1915" s="1">
        <v>44126</v>
      </c>
      <c r="B1915">
        <v>130025</v>
      </c>
      <c r="C1915" t="s">
        <v>1464</v>
      </c>
      <c r="D1915" t="s">
        <v>1466</v>
      </c>
      <c r="E1915" s="2">
        <v>847.24</v>
      </c>
    </row>
    <row r="1916" spans="1:5" x14ac:dyDescent="0.25">
      <c r="A1916" s="1">
        <v>44126</v>
      </c>
      <c r="B1916">
        <v>130026</v>
      </c>
      <c r="C1916" t="s">
        <v>1929</v>
      </c>
      <c r="D1916" t="s">
        <v>1930</v>
      </c>
      <c r="E1916" s="2">
        <v>127.73</v>
      </c>
    </row>
    <row r="1917" spans="1:5" x14ac:dyDescent="0.25">
      <c r="A1917" s="1">
        <v>44126</v>
      </c>
      <c r="B1917">
        <v>130026</v>
      </c>
      <c r="C1917" t="s">
        <v>1929</v>
      </c>
      <c r="D1917" t="s">
        <v>1931</v>
      </c>
      <c r="E1917" s="2">
        <v>284.2</v>
      </c>
    </row>
    <row r="1918" spans="1:5" x14ac:dyDescent="0.25">
      <c r="A1918" s="1">
        <v>44126</v>
      </c>
      <c r="B1918">
        <v>130027</v>
      </c>
      <c r="C1918" t="s">
        <v>364</v>
      </c>
      <c r="D1918" t="s">
        <v>1932</v>
      </c>
      <c r="E1918" s="2">
        <v>173</v>
      </c>
    </row>
    <row r="1919" spans="1:5" x14ac:dyDescent="0.25">
      <c r="A1919" s="1">
        <v>44132</v>
      </c>
      <c r="B1919">
        <v>130028</v>
      </c>
      <c r="C1919" t="s">
        <v>309</v>
      </c>
      <c r="D1919" t="s">
        <v>1933</v>
      </c>
      <c r="E1919" s="2">
        <v>5175</v>
      </c>
    </row>
    <row r="1920" spans="1:5" x14ac:dyDescent="0.25">
      <c r="A1920" s="1">
        <v>44132</v>
      </c>
      <c r="B1920">
        <v>130029</v>
      </c>
      <c r="C1920" t="s">
        <v>8</v>
      </c>
      <c r="D1920" t="s">
        <v>1934</v>
      </c>
      <c r="E1920" s="2">
        <v>59.88</v>
      </c>
    </row>
    <row r="1921" spans="1:5" x14ac:dyDescent="0.25">
      <c r="A1921" s="1">
        <v>44132</v>
      </c>
      <c r="B1921">
        <v>130030</v>
      </c>
      <c r="C1921" t="s">
        <v>1935</v>
      </c>
      <c r="D1921" t="s">
        <v>1936</v>
      </c>
      <c r="E1921" s="2">
        <v>50</v>
      </c>
    </row>
    <row r="1922" spans="1:5" x14ac:dyDescent="0.25">
      <c r="A1922" s="1">
        <v>44132</v>
      </c>
      <c r="B1922">
        <v>130035</v>
      </c>
      <c r="C1922" t="s">
        <v>51</v>
      </c>
      <c r="D1922" t="s">
        <v>853</v>
      </c>
      <c r="E1922" s="2">
        <v>32.119999999999997</v>
      </c>
    </row>
    <row r="1923" spans="1:5" x14ac:dyDescent="0.25">
      <c r="A1923" s="1">
        <v>44132</v>
      </c>
      <c r="B1923">
        <v>130035</v>
      </c>
      <c r="C1923" t="s">
        <v>51</v>
      </c>
      <c r="D1923" t="s">
        <v>1452</v>
      </c>
      <c r="E1923" s="3">
        <v>-32.119999999999997</v>
      </c>
    </row>
    <row r="1924" spans="1:5" x14ac:dyDescent="0.25">
      <c r="A1924" s="1">
        <v>44132</v>
      </c>
      <c r="B1924">
        <v>130035</v>
      </c>
      <c r="C1924" t="s">
        <v>51</v>
      </c>
      <c r="D1924" t="s">
        <v>1937</v>
      </c>
      <c r="E1924" s="2">
        <v>215.73</v>
      </c>
    </row>
    <row r="1925" spans="1:5" x14ac:dyDescent="0.25">
      <c r="A1925" s="1">
        <v>44132</v>
      </c>
      <c r="B1925">
        <v>130035</v>
      </c>
      <c r="C1925" t="s">
        <v>51</v>
      </c>
      <c r="D1925" t="s">
        <v>1938</v>
      </c>
      <c r="E1925" s="2">
        <v>135.72999999999999</v>
      </c>
    </row>
    <row r="1926" spans="1:5" x14ac:dyDescent="0.25">
      <c r="A1926" s="1">
        <v>44132</v>
      </c>
      <c r="B1926">
        <v>130035</v>
      </c>
      <c r="C1926" t="s">
        <v>51</v>
      </c>
      <c r="D1926" t="s">
        <v>1939</v>
      </c>
      <c r="E1926" s="2">
        <v>89.97</v>
      </c>
    </row>
    <row r="1927" spans="1:5" x14ac:dyDescent="0.25">
      <c r="A1927" s="1">
        <v>44132</v>
      </c>
      <c r="B1927">
        <v>130035</v>
      </c>
      <c r="C1927" t="s">
        <v>51</v>
      </c>
      <c r="D1927" t="s">
        <v>1940</v>
      </c>
      <c r="E1927" s="2">
        <v>443.49</v>
      </c>
    </row>
    <row r="1928" spans="1:5" x14ac:dyDescent="0.25">
      <c r="A1928" s="1">
        <v>44132</v>
      </c>
      <c r="B1928">
        <v>130035</v>
      </c>
      <c r="C1928" t="s">
        <v>51</v>
      </c>
      <c r="D1928" t="s">
        <v>1941</v>
      </c>
      <c r="E1928" s="2">
        <v>34.979999999999997</v>
      </c>
    </row>
    <row r="1929" spans="1:5" x14ac:dyDescent="0.25">
      <c r="A1929" s="1">
        <v>44132</v>
      </c>
      <c r="B1929">
        <v>130035</v>
      </c>
      <c r="C1929" t="s">
        <v>51</v>
      </c>
      <c r="D1929" t="s">
        <v>1917</v>
      </c>
      <c r="E1929" s="2">
        <v>18.09</v>
      </c>
    </row>
    <row r="1930" spans="1:5" x14ac:dyDescent="0.25">
      <c r="A1930" s="1">
        <v>44132</v>
      </c>
      <c r="B1930">
        <v>130035</v>
      </c>
      <c r="C1930" t="s">
        <v>51</v>
      </c>
      <c r="D1930" t="s">
        <v>1942</v>
      </c>
      <c r="E1930" s="2">
        <v>79.8</v>
      </c>
    </row>
    <row r="1931" spans="1:5" x14ac:dyDescent="0.25">
      <c r="A1931" s="1">
        <v>44132</v>
      </c>
      <c r="B1931">
        <v>130035</v>
      </c>
      <c r="C1931" t="s">
        <v>51</v>
      </c>
      <c r="D1931" t="s">
        <v>1943</v>
      </c>
      <c r="E1931" s="2">
        <v>470.25</v>
      </c>
    </row>
    <row r="1932" spans="1:5" x14ac:dyDescent="0.25">
      <c r="A1932" s="1">
        <v>44132</v>
      </c>
      <c r="B1932">
        <v>130035</v>
      </c>
      <c r="C1932" t="s">
        <v>51</v>
      </c>
      <c r="D1932" t="s">
        <v>1944</v>
      </c>
      <c r="E1932" s="2">
        <v>59.98</v>
      </c>
    </row>
    <row r="1933" spans="1:5" x14ac:dyDescent="0.25">
      <c r="A1933" s="1">
        <v>44132</v>
      </c>
      <c r="B1933">
        <v>130035</v>
      </c>
      <c r="C1933" t="s">
        <v>51</v>
      </c>
      <c r="D1933" t="s">
        <v>1945</v>
      </c>
      <c r="E1933" s="2">
        <v>205.98</v>
      </c>
    </row>
    <row r="1934" spans="1:5" x14ac:dyDescent="0.25">
      <c r="A1934" s="1">
        <v>44132</v>
      </c>
      <c r="B1934">
        <v>130035</v>
      </c>
      <c r="C1934" t="s">
        <v>51</v>
      </c>
      <c r="D1934" t="s">
        <v>1946</v>
      </c>
      <c r="E1934" s="2">
        <v>13.82</v>
      </c>
    </row>
    <row r="1935" spans="1:5" x14ac:dyDescent="0.25">
      <c r="A1935" s="1">
        <v>44132</v>
      </c>
      <c r="B1935">
        <v>130035</v>
      </c>
      <c r="C1935" t="s">
        <v>51</v>
      </c>
      <c r="D1935" t="s">
        <v>1001</v>
      </c>
      <c r="E1935" s="2">
        <v>94.6</v>
      </c>
    </row>
    <row r="1936" spans="1:5" x14ac:dyDescent="0.25">
      <c r="A1936" s="1">
        <v>44132</v>
      </c>
      <c r="B1936">
        <v>130035</v>
      </c>
      <c r="C1936" t="s">
        <v>51</v>
      </c>
      <c r="D1936" t="s">
        <v>1945</v>
      </c>
      <c r="E1936" s="2">
        <v>109.99</v>
      </c>
    </row>
    <row r="1937" spans="1:5" x14ac:dyDescent="0.25">
      <c r="A1937" s="1">
        <v>44132</v>
      </c>
      <c r="B1937">
        <v>130035</v>
      </c>
      <c r="C1937" t="s">
        <v>51</v>
      </c>
      <c r="D1937" t="s">
        <v>1947</v>
      </c>
      <c r="E1937" s="2">
        <v>230.4</v>
      </c>
    </row>
    <row r="1938" spans="1:5" x14ac:dyDescent="0.25">
      <c r="A1938" s="1">
        <v>44132</v>
      </c>
      <c r="B1938">
        <v>130035</v>
      </c>
      <c r="C1938" t="s">
        <v>51</v>
      </c>
      <c r="D1938" t="s">
        <v>1001</v>
      </c>
      <c r="E1938" s="2">
        <v>36.89</v>
      </c>
    </row>
    <row r="1939" spans="1:5" x14ac:dyDescent="0.25">
      <c r="A1939" s="1">
        <v>44132</v>
      </c>
      <c r="B1939">
        <v>130035</v>
      </c>
      <c r="C1939" t="s">
        <v>51</v>
      </c>
      <c r="D1939" t="s">
        <v>551</v>
      </c>
      <c r="E1939" s="2">
        <v>20.94</v>
      </c>
    </row>
    <row r="1940" spans="1:5" x14ac:dyDescent="0.25">
      <c r="A1940" s="1">
        <v>44132</v>
      </c>
      <c r="B1940">
        <v>130035</v>
      </c>
      <c r="C1940" t="s">
        <v>51</v>
      </c>
      <c r="D1940" t="s">
        <v>551</v>
      </c>
      <c r="E1940" s="2">
        <v>9.18</v>
      </c>
    </row>
    <row r="1941" spans="1:5" x14ac:dyDescent="0.25">
      <c r="A1941" s="1">
        <v>44132</v>
      </c>
      <c r="B1941">
        <v>130035</v>
      </c>
      <c r="C1941" t="s">
        <v>51</v>
      </c>
      <c r="D1941" t="s">
        <v>1948</v>
      </c>
      <c r="E1941" s="2">
        <v>31.92</v>
      </c>
    </row>
    <row r="1942" spans="1:5" x14ac:dyDescent="0.25">
      <c r="A1942" s="1">
        <v>44132</v>
      </c>
      <c r="B1942">
        <v>130035</v>
      </c>
      <c r="C1942" t="s">
        <v>51</v>
      </c>
      <c r="D1942" t="s">
        <v>1949</v>
      </c>
      <c r="E1942" s="2">
        <v>453.92</v>
      </c>
    </row>
    <row r="1943" spans="1:5" x14ac:dyDescent="0.25">
      <c r="A1943" s="1">
        <v>44132</v>
      </c>
      <c r="B1943">
        <v>130035</v>
      </c>
      <c r="C1943" t="s">
        <v>51</v>
      </c>
      <c r="D1943" t="s">
        <v>1001</v>
      </c>
      <c r="E1943" s="2">
        <v>155.27000000000001</v>
      </c>
    </row>
    <row r="1944" spans="1:5" x14ac:dyDescent="0.25">
      <c r="A1944" s="1">
        <v>44132</v>
      </c>
      <c r="B1944">
        <v>130035</v>
      </c>
      <c r="C1944" t="s">
        <v>51</v>
      </c>
      <c r="D1944" t="s">
        <v>1950</v>
      </c>
      <c r="E1944" s="2">
        <v>119.94</v>
      </c>
    </row>
    <row r="1945" spans="1:5" x14ac:dyDescent="0.25">
      <c r="A1945" s="1">
        <v>44132</v>
      </c>
      <c r="B1945">
        <v>130035</v>
      </c>
      <c r="C1945" t="s">
        <v>51</v>
      </c>
      <c r="D1945" t="s">
        <v>1951</v>
      </c>
      <c r="E1945" s="2">
        <v>67.16</v>
      </c>
    </row>
    <row r="1946" spans="1:5" x14ac:dyDescent="0.25">
      <c r="A1946" s="1">
        <v>44132</v>
      </c>
      <c r="B1946">
        <v>130036</v>
      </c>
      <c r="C1946" t="s">
        <v>1952</v>
      </c>
      <c r="D1946" t="s">
        <v>1001</v>
      </c>
      <c r="E1946" s="2">
        <v>451.6</v>
      </c>
    </row>
    <row r="1947" spans="1:5" x14ac:dyDescent="0.25">
      <c r="A1947" s="1">
        <v>44132</v>
      </c>
      <c r="B1947">
        <v>130037</v>
      </c>
      <c r="C1947" t="s">
        <v>1953</v>
      </c>
      <c r="D1947" t="s">
        <v>1954</v>
      </c>
      <c r="E1947" s="2">
        <v>66.5</v>
      </c>
    </row>
    <row r="1948" spans="1:5" x14ac:dyDescent="0.25">
      <c r="A1948" s="1">
        <v>44132</v>
      </c>
      <c r="B1948">
        <v>130038</v>
      </c>
      <c r="C1948" t="s">
        <v>1953</v>
      </c>
      <c r="D1948" t="s">
        <v>1955</v>
      </c>
      <c r="E1948" s="2">
        <v>114</v>
      </c>
    </row>
    <row r="1949" spans="1:5" x14ac:dyDescent="0.25">
      <c r="A1949" s="1">
        <v>44132</v>
      </c>
      <c r="B1949">
        <v>130039</v>
      </c>
      <c r="C1949" t="s">
        <v>467</v>
      </c>
      <c r="D1949" t="s">
        <v>1956</v>
      </c>
      <c r="E1949" s="2">
        <v>258.14</v>
      </c>
    </row>
    <row r="1950" spans="1:5" x14ac:dyDescent="0.25">
      <c r="A1950" s="1">
        <v>44132</v>
      </c>
      <c r="B1950">
        <v>130040</v>
      </c>
      <c r="C1950" t="s">
        <v>92</v>
      </c>
      <c r="D1950" t="s">
        <v>1774</v>
      </c>
      <c r="E1950" s="2">
        <v>90</v>
      </c>
    </row>
    <row r="1951" spans="1:5" x14ac:dyDescent="0.25">
      <c r="A1951" s="1">
        <v>44132</v>
      </c>
      <c r="B1951">
        <v>130041</v>
      </c>
      <c r="C1951" t="s">
        <v>867</v>
      </c>
      <c r="D1951" t="s">
        <v>1957</v>
      </c>
      <c r="E1951" s="2">
        <v>101.2</v>
      </c>
    </row>
    <row r="1952" spans="1:5" x14ac:dyDescent="0.25">
      <c r="A1952" s="1">
        <v>44132</v>
      </c>
      <c r="B1952">
        <v>130042</v>
      </c>
      <c r="C1952" t="s">
        <v>870</v>
      </c>
      <c r="D1952" t="s">
        <v>1958</v>
      </c>
      <c r="E1952" s="2">
        <v>235.62</v>
      </c>
    </row>
    <row r="1953" spans="1:5" x14ac:dyDescent="0.25">
      <c r="A1953" s="1">
        <v>44132</v>
      </c>
      <c r="B1953">
        <v>130042</v>
      </c>
      <c r="C1953" t="s">
        <v>870</v>
      </c>
      <c r="D1953" t="s">
        <v>874</v>
      </c>
      <c r="E1953" s="2">
        <v>462.23</v>
      </c>
    </row>
    <row r="1954" spans="1:5" x14ac:dyDescent="0.25">
      <c r="A1954" s="1">
        <v>44132</v>
      </c>
      <c r="B1954">
        <v>130042</v>
      </c>
      <c r="C1954" t="s">
        <v>870</v>
      </c>
      <c r="D1954" t="s">
        <v>1958</v>
      </c>
      <c r="E1954" s="2">
        <v>286.79000000000002</v>
      </c>
    </row>
    <row r="1955" spans="1:5" x14ac:dyDescent="0.25">
      <c r="A1955" s="1">
        <v>44132</v>
      </c>
      <c r="B1955">
        <v>130042</v>
      </c>
      <c r="C1955" t="s">
        <v>870</v>
      </c>
      <c r="D1955" t="s">
        <v>1788</v>
      </c>
      <c r="E1955" s="2">
        <v>221</v>
      </c>
    </row>
    <row r="1956" spans="1:5" x14ac:dyDescent="0.25">
      <c r="A1956" s="1">
        <v>44132</v>
      </c>
      <c r="B1956">
        <v>130042</v>
      </c>
      <c r="C1956" t="s">
        <v>870</v>
      </c>
      <c r="D1956" t="s">
        <v>1788</v>
      </c>
      <c r="E1956" s="2">
        <v>440.3</v>
      </c>
    </row>
    <row r="1957" spans="1:5" x14ac:dyDescent="0.25">
      <c r="A1957" s="1">
        <v>44132</v>
      </c>
      <c r="B1957">
        <v>130043</v>
      </c>
      <c r="C1957" t="s">
        <v>17</v>
      </c>
      <c r="D1957" t="s">
        <v>1959</v>
      </c>
      <c r="E1957" s="2">
        <v>25</v>
      </c>
    </row>
    <row r="1958" spans="1:5" x14ac:dyDescent="0.25">
      <c r="A1958" s="1">
        <v>44132</v>
      </c>
      <c r="B1958">
        <v>130044</v>
      </c>
      <c r="C1958" t="s">
        <v>625</v>
      </c>
      <c r="D1958" t="s">
        <v>1960</v>
      </c>
      <c r="E1958" s="2">
        <v>80</v>
      </c>
    </row>
    <row r="1959" spans="1:5" x14ac:dyDescent="0.25">
      <c r="A1959" s="1">
        <v>44132</v>
      </c>
      <c r="B1959">
        <v>130044</v>
      </c>
      <c r="C1959" t="s">
        <v>625</v>
      </c>
      <c r="D1959" t="s">
        <v>1961</v>
      </c>
      <c r="E1959" s="2">
        <v>40</v>
      </c>
    </row>
    <row r="1960" spans="1:5" x14ac:dyDescent="0.25">
      <c r="A1960" s="1">
        <v>44132</v>
      </c>
      <c r="B1960">
        <v>130045</v>
      </c>
      <c r="C1960" t="s">
        <v>708</v>
      </c>
      <c r="D1960" t="s">
        <v>1962</v>
      </c>
      <c r="E1960" s="2">
        <v>69.81</v>
      </c>
    </row>
    <row r="1961" spans="1:5" x14ac:dyDescent="0.25">
      <c r="A1961" s="1">
        <v>44132</v>
      </c>
      <c r="B1961">
        <v>130046</v>
      </c>
      <c r="C1961" t="s">
        <v>1889</v>
      </c>
      <c r="D1961" t="s">
        <v>1890</v>
      </c>
      <c r="E1961" s="2">
        <v>9504</v>
      </c>
    </row>
    <row r="1962" spans="1:5" x14ac:dyDescent="0.25">
      <c r="A1962" s="1">
        <v>44132</v>
      </c>
      <c r="B1962">
        <v>130047</v>
      </c>
      <c r="C1962" t="s">
        <v>3388</v>
      </c>
      <c r="E1962" s="2">
        <v>0</v>
      </c>
    </row>
    <row r="1963" spans="1:5" x14ac:dyDescent="0.25">
      <c r="A1963" s="1">
        <v>44132</v>
      </c>
      <c r="B1963">
        <v>130048</v>
      </c>
      <c r="C1963" t="s">
        <v>1964</v>
      </c>
      <c r="D1963" t="s">
        <v>633</v>
      </c>
      <c r="E1963" s="2">
        <v>85</v>
      </c>
    </row>
    <row r="1964" spans="1:5" x14ac:dyDescent="0.25">
      <c r="A1964" s="1">
        <v>44132</v>
      </c>
      <c r="B1964">
        <v>130051</v>
      </c>
      <c r="C1964" t="s">
        <v>372</v>
      </c>
      <c r="D1964" t="s">
        <v>1965</v>
      </c>
      <c r="E1964" s="2">
        <v>447.62</v>
      </c>
    </row>
    <row r="1965" spans="1:5" x14ac:dyDescent="0.25">
      <c r="A1965" s="1">
        <v>44132</v>
      </c>
      <c r="B1965">
        <v>130051</v>
      </c>
      <c r="C1965" t="s">
        <v>372</v>
      </c>
      <c r="D1965" t="s">
        <v>1966</v>
      </c>
      <c r="E1965" s="2">
        <v>32.78</v>
      </c>
    </row>
    <row r="1966" spans="1:5" x14ac:dyDescent="0.25">
      <c r="A1966" s="1">
        <v>44132</v>
      </c>
      <c r="B1966">
        <v>130051</v>
      </c>
      <c r="C1966" t="s">
        <v>372</v>
      </c>
      <c r="D1966" t="s">
        <v>1967</v>
      </c>
      <c r="E1966" s="2">
        <v>250.98</v>
      </c>
    </row>
    <row r="1967" spans="1:5" x14ac:dyDescent="0.25">
      <c r="A1967" s="1">
        <v>44132</v>
      </c>
      <c r="B1967">
        <v>130051</v>
      </c>
      <c r="C1967" t="s">
        <v>372</v>
      </c>
      <c r="D1967" t="s">
        <v>1968</v>
      </c>
      <c r="E1967" s="2">
        <v>166.18</v>
      </c>
    </row>
    <row r="1968" spans="1:5" x14ac:dyDescent="0.25">
      <c r="A1968" s="1">
        <v>44132</v>
      </c>
      <c r="B1968">
        <v>130051</v>
      </c>
      <c r="C1968" t="s">
        <v>372</v>
      </c>
      <c r="D1968" t="s">
        <v>1528</v>
      </c>
      <c r="E1968" s="2">
        <v>103.81</v>
      </c>
    </row>
    <row r="1969" spans="1:5" x14ac:dyDescent="0.25">
      <c r="A1969" s="1">
        <v>44132</v>
      </c>
      <c r="B1969">
        <v>130051</v>
      </c>
      <c r="C1969" t="s">
        <v>372</v>
      </c>
      <c r="D1969" t="s">
        <v>1969</v>
      </c>
      <c r="E1969" s="2">
        <v>196.34</v>
      </c>
    </row>
    <row r="1970" spans="1:5" x14ac:dyDescent="0.25">
      <c r="A1970" s="1">
        <v>44132</v>
      </c>
      <c r="B1970">
        <v>130051</v>
      </c>
      <c r="C1970" t="s">
        <v>372</v>
      </c>
      <c r="D1970" t="s">
        <v>1970</v>
      </c>
      <c r="E1970" s="2">
        <v>125.56</v>
      </c>
    </row>
    <row r="1971" spans="1:5" x14ac:dyDescent="0.25">
      <c r="A1971" s="1">
        <v>44132</v>
      </c>
      <c r="B1971">
        <v>130051</v>
      </c>
      <c r="C1971" t="s">
        <v>372</v>
      </c>
      <c r="D1971" t="s">
        <v>1971</v>
      </c>
      <c r="E1971" s="2">
        <v>129.43</v>
      </c>
    </row>
    <row r="1972" spans="1:5" x14ac:dyDescent="0.25">
      <c r="A1972" s="1">
        <v>44132</v>
      </c>
      <c r="B1972">
        <v>130051</v>
      </c>
      <c r="C1972" t="s">
        <v>372</v>
      </c>
      <c r="D1972" t="s">
        <v>1811</v>
      </c>
      <c r="E1972" s="2">
        <v>90.72</v>
      </c>
    </row>
    <row r="1973" spans="1:5" x14ac:dyDescent="0.25">
      <c r="A1973" s="1">
        <v>44132</v>
      </c>
      <c r="B1973">
        <v>130051</v>
      </c>
      <c r="C1973" t="s">
        <v>372</v>
      </c>
      <c r="D1973" t="s">
        <v>1879</v>
      </c>
      <c r="E1973" s="2">
        <v>195.7</v>
      </c>
    </row>
    <row r="1974" spans="1:5" x14ac:dyDescent="0.25">
      <c r="A1974" s="1">
        <v>44132</v>
      </c>
      <c r="B1974">
        <v>130052</v>
      </c>
      <c r="C1974" t="s">
        <v>1972</v>
      </c>
      <c r="D1974" t="s">
        <v>1973</v>
      </c>
      <c r="E1974" s="2">
        <v>250</v>
      </c>
    </row>
    <row r="1975" spans="1:5" x14ac:dyDescent="0.25">
      <c r="A1975" s="1">
        <v>44132</v>
      </c>
      <c r="B1975">
        <v>130053</v>
      </c>
      <c r="C1975" t="s">
        <v>1972</v>
      </c>
      <c r="D1975" t="s">
        <v>1974</v>
      </c>
      <c r="E1975" s="2">
        <v>456</v>
      </c>
    </row>
    <row r="1976" spans="1:5" x14ac:dyDescent="0.25">
      <c r="A1976" s="1">
        <v>44132</v>
      </c>
      <c r="B1976">
        <v>130054</v>
      </c>
      <c r="C1976" t="s">
        <v>177</v>
      </c>
      <c r="D1976" t="s">
        <v>1975</v>
      </c>
      <c r="E1976" s="2">
        <v>2161.25</v>
      </c>
    </row>
    <row r="1977" spans="1:5" x14ac:dyDescent="0.25">
      <c r="A1977" s="1">
        <v>44132</v>
      </c>
      <c r="B1977">
        <v>130056</v>
      </c>
      <c r="C1977" t="s">
        <v>372</v>
      </c>
      <c r="D1977" t="s">
        <v>1976</v>
      </c>
      <c r="E1977" s="2">
        <v>130.56</v>
      </c>
    </row>
    <row r="1978" spans="1:5" x14ac:dyDescent="0.25">
      <c r="A1978" s="1">
        <v>44132</v>
      </c>
      <c r="B1978">
        <v>130056</v>
      </c>
      <c r="C1978" t="s">
        <v>372</v>
      </c>
      <c r="D1978" t="s">
        <v>1977</v>
      </c>
      <c r="E1978" s="2">
        <v>87.04</v>
      </c>
    </row>
    <row r="1979" spans="1:5" x14ac:dyDescent="0.25">
      <c r="A1979" s="1">
        <v>44132</v>
      </c>
      <c r="B1979">
        <v>130056</v>
      </c>
      <c r="C1979" t="s">
        <v>372</v>
      </c>
      <c r="D1979" t="s">
        <v>1978</v>
      </c>
      <c r="E1979" s="2">
        <v>87.04</v>
      </c>
    </row>
    <row r="1980" spans="1:5" x14ac:dyDescent="0.25">
      <c r="A1980" s="1">
        <v>44132</v>
      </c>
      <c r="B1980">
        <v>130056</v>
      </c>
      <c r="C1980" t="s">
        <v>372</v>
      </c>
      <c r="D1980" t="s">
        <v>1979</v>
      </c>
      <c r="E1980" s="2">
        <v>125.8</v>
      </c>
    </row>
    <row r="1981" spans="1:5" x14ac:dyDescent="0.25">
      <c r="A1981" s="1">
        <v>44132</v>
      </c>
      <c r="B1981">
        <v>130056</v>
      </c>
      <c r="C1981" t="s">
        <v>372</v>
      </c>
      <c r="D1981" t="s">
        <v>1279</v>
      </c>
      <c r="E1981" s="2">
        <v>422.15</v>
      </c>
    </row>
    <row r="1982" spans="1:5" x14ac:dyDescent="0.25">
      <c r="A1982" s="1">
        <v>44133</v>
      </c>
      <c r="B1982">
        <v>130057</v>
      </c>
      <c r="C1982" t="s">
        <v>1980</v>
      </c>
      <c r="D1982" t="s">
        <v>1981</v>
      </c>
      <c r="E1982" s="2">
        <v>4000</v>
      </c>
    </row>
    <row r="1983" spans="1:5" x14ac:dyDescent="0.25">
      <c r="A1983" s="1">
        <v>44133</v>
      </c>
      <c r="B1983">
        <v>130058</v>
      </c>
      <c r="C1983" t="s">
        <v>487</v>
      </c>
      <c r="D1983" t="s">
        <v>1982</v>
      </c>
      <c r="E1983" s="2">
        <v>92.81</v>
      </c>
    </row>
    <row r="1984" spans="1:5" x14ac:dyDescent="0.25">
      <c r="A1984" s="1">
        <v>44133</v>
      </c>
      <c r="B1984">
        <v>130059</v>
      </c>
      <c r="C1984" t="s">
        <v>306</v>
      </c>
      <c r="D1984" t="s">
        <v>1983</v>
      </c>
      <c r="E1984" s="2">
        <v>979.52</v>
      </c>
    </row>
    <row r="1985" spans="1:5" x14ac:dyDescent="0.25">
      <c r="A1985" s="1">
        <v>44133</v>
      </c>
      <c r="B1985">
        <v>130060</v>
      </c>
      <c r="C1985" t="s">
        <v>86</v>
      </c>
      <c r="D1985" t="s">
        <v>1984</v>
      </c>
      <c r="E1985" s="2">
        <v>184.42</v>
      </c>
    </row>
    <row r="1986" spans="1:5" x14ac:dyDescent="0.25">
      <c r="A1986" s="1">
        <v>44133</v>
      </c>
      <c r="B1986">
        <v>130061</v>
      </c>
      <c r="C1986" t="s">
        <v>1350</v>
      </c>
      <c r="D1986" t="s">
        <v>1985</v>
      </c>
      <c r="E1986" s="2">
        <v>30</v>
      </c>
    </row>
    <row r="1987" spans="1:5" x14ac:dyDescent="0.25">
      <c r="A1987" s="1">
        <v>44133</v>
      </c>
      <c r="B1987">
        <v>130062</v>
      </c>
      <c r="C1987" t="s">
        <v>51</v>
      </c>
      <c r="D1987" t="s">
        <v>1218</v>
      </c>
      <c r="E1987" s="2">
        <v>471.79</v>
      </c>
    </row>
    <row r="1988" spans="1:5" x14ac:dyDescent="0.25">
      <c r="A1988" s="1">
        <v>44133</v>
      </c>
      <c r="B1988">
        <v>130062</v>
      </c>
      <c r="C1988" t="s">
        <v>51</v>
      </c>
      <c r="D1988" t="s">
        <v>1986</v>
      </c>
      <c r="E1988" s="2">
        <v>70</v>
      </c>
    </row>
    <row r="1989" spans="1:5" x14ac:dyDescent="0.25">
      <c r="A1989" s="1">
        <v>44133</v>
      </c>
      <c r="B1989">
        <v>130062</v>
      </c>
      <c r="C1989" t="s">
        <v>51</v>
      </c>
      <c r="D1989" t="s">
        <v>207</v>
      </c>
      <c r="E1989" s="3">
        <v>-70</v>
      </c>
    </row>
    <row r="1990" spans="1:5" x14ac:dyDescent="0.25">
      <c r="A1990" s="1">
        <v>44133</v>
      </c>
      <c r="B1990">
        <v>130063</v>
      </c>
      <c r="C1990" t="s">
        <v>183</v>
      </c>
      <c r="D1990" t="s">
        <v>1987</v>
      </c>
      <c r="E1990" s="2">
        <v>284</v>
      </c>
    </row>
    <row r="1991" spans="1:5" x14ac:dyDescent="0.25">
      <c r="A1991" s="1">
        <v>44133</v>
      </c>
      <c r="B1991">
        <v>130065</v>
      </c>
      <c r="C1991" t="s">
        <v>467</v>
      </c>
      <c r="D1991" t="s">
        <v>1988</v>
      </c>
      <c r="E1991" s="2">
        <v>1523.36</v>
      </c>
    </row>
    <row r="1992" spans="1:5" x14ac:dyDescent="0.25">
      <c r="A1992" s="1">
        <v>44133</v>
      </c>
      <c r="B1992">
        <v>130065</v>
      </c>
      <c r="C1992" t="s">
        <v>467</v>
      </c>
      <c r="D1992" t="s">
        <v>1989</v>
      </c>
      <c r="E1992" s="2">
        <v>1194.3800000000001</v>
      </c>
    </row>
    <row r="1993" spans="1:5" x14ac:dyDescent="0.25">
      <c r="A1993" s="1">
        <v>44133</v>
      </c>
      <c r="B1993">
        <v>130065</v>
      </c>
      <c r="C1993" t="s">
        <v>467</v>
      </c>
      <c r="D1993" t="s">
        <v>1990</v>
      </c>
      <c r="E1993" s="2">
        <v>163.75</v>
      </c>
    </row>
    <row r="1994" spans="1:5" x14ac:dyDescent="0.25">
      <c r="A1994" s="1">
        <v>44133</v>
      </c>
      <c r="B1994">
        <v>130065</v>
      </c>
      <c r="C1994" t="s">
        <v>467</v>
      </c>
      <c r="D1994" t="s">
        <v>1991</v>
      </c>
      <c r="E1994" s="2">
        <v>811.62</v>
      </c>
    </row>
    <row r="1995" spans="1:5" x14ac:dyDescent="0.25">
      <c r="A1995" s="1">
        <v>44133</v>
      </c>
      <c r="B1995">
        <v>130065</v>
      </c>
      <c r="C1995" t="s">
        <v>467</v>
      </c>
      <c r="D1995" t="s">
        <v>1992</v>
      </c>
      <c r="E1995" s="2">
        <v>1547.04</v>
      </c>
    </row>
    <row r="1996" spans="1:5" x14ac:dyDescent="0.25">
      <c r="A1996" s="1">
        <v>44133</v>
      </c>
      <c r="B1996">
        <v>130065</v>
      </c>
      <c r="C1996" t="s">
        <v>467</v>
      </c>
      <c r="D1996" t="s">
        <v>1993</v>
      </c>
      <c r="E1996" s="2">
        <v>2707.1</v>
      </c>
    </row>
    <row r="1997" spans="1:5" x14ac:dyDescent="0.25">
      <c r="A1997" s="1">
        <v>44133</v>
      </c>
      <c r="B1997">
        <v>130065</v>
      </c>
      <c r="C1997" t="s">
        <v>467</v>
      </c>
      <c r="D1997" t="s">
        <v>1701</v>
      </c>
      <c r="E1997" s="2">
        <v>2551.5</v>
      </c>
    </row>
    <row r="1998" spans="1:5" x14ac:dyDescent="0.25">
      <c r="A1998" s="1">
        <v>44133</v>
      </c>
      <c r="B1998">
        <v>130065</v>
      </c>
      <c r="C1998" t="s">
        <v>467</v>
      </c>
      <c r="D1998" t="s">
        <v>1994</v>
      </c>
      <c r="E1998" s="2">
        <v>4803.75</v>
      </c>
    </row>
    <row r="1999" spans="1:5" x14ac:dyDescent="0.25">
      <c r="A1999" s="1">
        <v>44133</v>
      </c>
      <c r="B1999">
        <v>130065</v>
      </c>
      <c r="C1999" t="s">
        <v>467</v>
      </c>
      <c r="D1999" t="s">
        <v>207</v>
      </c>
      <c r="E1999" s="3">
        <v>-226.8</v>
      </c>
    </row>
    <row r="2000" spans="1:5" x14ac:dyDescent="0.25">
      <c r="A2000" s="1">
        <v>44133</v>
      </c>
      <c r="B2000">
        <v>130066</v>
      </c>
      <c r="C2000" t="s">
        <v>1995</v>
      </c>
      <c r="D2000" t="s">
        <v>1996</v>
      </c>
      <c r="E2000" s="2">
        <v>61.26</v>
      </c>
    </row>
    <row r="2001" spans="1:5" x14ac:dyDescent="0.25">
      <c r="A2001" s="1">
        <v>44133</v>
      </c>
      <c r="B2001">
        <v>130067</v>
      </c>
      <c r="C2001" t="s">
        <v>1569</v>
      </c>
      <c r="D2001" t="s">
        <v>1997</v>
      </c>
      <c r="E2001" s="2">
        <v>268.2</v>
      </c>
    </row>
    <row r="2002" spans="1:5" x14ac:dyDescent="0.25">
      <c r="A2002" s="1">
        <v>44133</v>
      </c>
      <c r="B2002">
        <v>130068</v>
      </c>
      <c r="C2002" t="s">
        <v>89</v>
      </c>
      <c r="D2002" t="s">
        <v>1998</v>
      </c>
      <c r="E2002" s="2">
        <v>466.89</v>
      </c>
    </row>
    <row r="2003" spans="1:5" x14ac:dyDescent="0.25">
      <c r="A2003" s="1">
        <v>44133</v>
      </c>
      <c r="B2003">
        <v>130069</v>
      </c>
      <c r="C2003" t="s">
        <v>90</v>
      </c>
      <c r="D2003" t="s">
        <v>1572</v>
      </c>
      <c r="E2003" s="2">
        <v>162.5</v>
      </c>
    </row>
    <row r="2004" spans="1:5" x14ac:dyDescent="0.25">
      <c r="A2004" s="1">
        <v>44133</v>
      </c>
      <c r="B2004">
        <v>130069</v>
      </c>
      <c r="C2004" t="s">
        <v>90</v>
      </c>
      <c r="D2004" t="s">
        <v>1362</v>
      </c>
      <c r="E2004" s="2">
        <v>683.87</v>
      </c>
    </row>
    <row r="2005" spans="1:5" x14ac:dyDescent="0.25">
      <c r="A2005" s="1">
        <v>44133</v>
      </c>
      <c r="B2005">
        <v>130070</v>
      </c>
      <c r="C2005" t="s">
        <v>1365</v>
      </c>
      <c r="D2005" t="s">
        <v>1999</v>
      </c>
      <c r="E2005" s="2">
        <v>3000</v>
      </c>
    </row>
    <row r="2006" spans="1:5" x14ac:dyDescent="0.25">
      <c r="A2006" s="1">
        <v>44133</v>
      </c>
      <c r="B2006">
        <v>130071</v>
      </c>
      <c r="C2006" t="s">
        <v>1369</v>
      </c>
      <c r="D2006" t="s">
        <v>1985</v>
      </c>
      <c r="E2006" s="2">
        <v>30</v>
      </c>
    </row>
    <row r="2007" spans="1:5" x14ac:dyDescent="0.25">
      <c r="A2007" s="1">
        <v>44133</v>
      </c>
      <c r="B2007">
        <v>130072</v>
      </c>
      <c r="C2007" t="s">
        <v>1372</v>
      </c>
      <c r="D2007" t="s">
        <v>1985</v>
      </c>
      <c r="E2007" s="2">
        <v>30</v>
      </c>
    </row>
    <row r="2008" spans="1:5" x14ac:dyDescent="0.25">
      <c r="A2008" s="1">
        <v>44133</v>
      </c>
      <c r="B2008">
        <v>130073</v>
      </c>
      <c r="C2008" t="s">
        <v>2000</v>
      </c>
      <c r="D2008" t="s">
        <v>2001</v>
      </c>
      <c r="E2008" s="2">
        <v>91.8</v>
      </c>
    </row>
    <row r="2009" spans="1:5" x14ac:dyDescent="0.25">
      <c r="A2009" s="1">
        <v>44133</v>
      </c>
      <c r="B2009">
        <v>130074</v>
      </c>
      <c r="C2009" t="s">
        <v>63</v>
      </c>
      <c r="D2009" t="s">
        <v>2002</v>
      </c>
      <c r="E2009" s="2">
        <v>75677.23</v>
      </c>
    </row>
    <row r="2010" spans="1:5" x14ac:dyDescent="0.25">
      <c r="A2010" s="1">
        <v>44133</v>
      </c>
      <c r="B2010">
        <v>130075</v>
      </c>
      <c r="C2010" t="s">
        <v>2003</v>
      </c>
      <c r="D2010" t="s">
        <v>2004</v>
      </c>
      <c r="E2010" s="2">
        <v>129</v>
      </c>
    </row>
    <row r="2011" spans="1:5" x14ac:dyDescent="0.25">
      <c r="A2011" s="1">
        <v>44133</v>
      </c>
      <c r="B2011">
        <v>130076</v>
      </c>
      <c r="C2011" t="s">
        <v>320</v>
      </c>
      <c r="D2011" t="s">
        <v>2005</v>
      </c>
      <c r="E2011" s="2">
        <v>1695</v>
      </c>
    </row>
    <row r="2012" spans="1:5" x14ac:dyDescent="0.25">
      <c r="A2012" s="1">
        <v>44133</v>
      </c>
      <c r="B2012">
        <v>130076</v>
      </c>
      <c r="C2012" t="s">
        <v>320</v>
      </c>
      <c r="D2012" t="s">
        <v>2006</v>
      </c>
      <c r="E2012" s="2">
        <v>220</v>
      </c>
    </row>
    <row r="2013" spans="1:5" x14ac:dyDescent="0.25">
      <c r="A2013" s="1">
        <v>44133</v>
      </c>
      <c r="B2013">
        <v>130078</v>
      </c>
      <c r="C2013" t="s">
        <v>30</v>
      </c>
      <c r="D2013" t="s">
        <v>2007</v>
      </c>
      <c r="E2013" s="2">
        <v>100</v>
      </c>
    </row>
    <row r="2014" spans="1:5" x14ac:dyDescent="0.25">
      <c r="A2014" s="1">
        <v>44133</v>
      </c>
      <c r="B2014">
        <v>130078</v>
      </c>
      <c r="C2014" t="s">
        <v>30</v>
      </c>
      <c r="D2014" t="s">
        <v>2008</v>
      </c>
      <c r="E2014" s="2">
        <v>100</v>
      </c>
    </row>
    <row r="2015" spans="1:5" x14ac:dyDescent="0.25">
      <c r="A2015" s="1">
        <v>44133</v>
      </c>
      <c r="B2015">
        <v>130078</v>
      </c>
      <c r="C2015" t="s">
        <v>30</v>
      </c>
      <c r="D2015" t="s">
        <v>2009</v>
      </c>
      <c r="E2015" s="2">
        <v>100</v>
      </c>
    </row>
    <row r="2016" spans="1:5" x14ac:dyDescent="0.25">
      <c r="A2016" s="1">
        <v>44133</v>
      </c>
      <c r="B2016">
        <v>130078</v>
      </c>
      <c r="C2016" t="s">
        <v>30</v>
      </c>
      <c r="D2016" t="s">
        <v>2010</v>
      </c>
      <c r="E2016" s="2">
        <v>100</v>
      </c>
    </row>
    <row r="2017" spans="1:5" x14ac:dyDescent="0.25">
      <c r="A2017" s="1">
        <v>44133</v>
      </c>
      <c r="B2017">
        <v>130079</v>
      </c>
      <c r="C2017" t="s">
        <v>756</v>
      </c>
      <c r="D2017" t="s">
        <v>1588</v>
      </c>
      <c r="E2017" s="2">
        <v>53.16</v>
      </c>
    </row>
    <row r="2018" spans="1:5" x14ac:dyDescent="0.25">
      <c r="A2018" s="1">
        <v>44133</v>
      </c>
      <c r="B2018">
        <v>130080</v>
      </c>
      <c r="C2018" t="s">
        <v>2011</v>
      </c>
      <c r="D2018" t="s">
        <v>2012</v>
      </c>
      <c r="E2018" s="2">
        <v>120</v>
      </c>
    </row>
    <row r="2019" spans="1:5" x14ac:dyDescent="0.25">
      <c r="A2019" s="1">
        <v>44133</v>
      </c>
      <c r="B2019">
        <v>130081</v>
      </c>
      <c r="C2019" t="s">
        <v>524</v>
      </c>
      <c r="D2019" t="s">
        <v>2013</v>
      </c>
      <c r="E2019" s="2">
        <v>80</v>
      </c>
    </row>
    <row r="2020" spans="1:5" x14ac:dyDescent="0.25">
      <c r="A2020" s="1">
        <v>44133</v>
      </c>
      <c r="B2020">
        <v>130082</v>
      </c>
      <c r="C2020" t="s">
        <v>934</v>
      </c>
      <c r="D2020" t="s">
        <v>2014</v>
      </c>
      <c r="E2020" s="2">
        <v>13194.8</v>
      </c>
    </row>
    <row r="2021" spans="1:5" x14ac:dyDescent="0.25">
      <c r="A2021" s="1">
        <v>44133</v>
      </c>
      <c r="B2021">
        <v>130083</v>
      </c>
      <c r="C2021" t="s">
        <v>2015</v>
      </c>
      <c r="D2021" t="s">
        <v>2016</v>
      </c>
      <c r="E2021" s="2">
        <v>6773.45</v>
      </c>
    </row>
    <row r="2022" spans="1:5" x14ac:dyDescent="0.25">
      <c r="A2022" s="1">
        <v>44133</v>
      </c>
      <c r="B2022">
        <v>130084</v>
      </c>
      <c r="C2022" t="s">
        <v>1838</v>
      </c>
      <c r="D2022" t="s">
        <v>2017</v>
      </c>
      <c r="E2022" s="2">
        <v>595.14</v>
      </c>
    </row>
    <row r="2023" spans="1:5" x14ac:dyDescent="0.25">
      <c r="A2023" s="1">
        <v>44133</v>
      </c>
      <c r="B2023">
        <v>130085</v>
      </c>
      <c r="C2023" t="s">
        <v>25</v>
      </c>
      <c r="D2023" t="s">
        <v>2018</v>
      </c>
      <c r="E2023" s="2">
        <v>52.41</v>
      </c>
    </row>
    <row r="2024" spans="1:5" x14ac:dyDescent="0.25">
      <c r="A2024" s="1">
        <v>44133</v>
      </c>
      <c r="B2024">
        <v>130086</v>
      </c>
      <c r="C2024" t="s">
        <v>655</v>
      </c>
      <c r="D2024" t="s">
        <v>2019</v>
      </c>
      <c r="E2024" s="2">
        <v>495</v>
      </c>
    </row>
    <row r="2025" spans="1:5" x14ac:dyDescent="0.25">
      <c r="A2025" s="1">
        <v>44133</v>
      </c>
      <c r="B2025">
        <v>130087</v>
      </c>
      <c r="C2025" t="s">
        <v>67</v>
      </c>
      <c r="D2025" t="s">
        <v>2020</v>
      </c>
      <c r="E2025" s="2">
        <v>182.15</v>
      </c>
    </row>
    <row r="2026" spans="1:5" x14ac:dyDescent="0.25">
      <c r="A2026" s="1">
        <v>44133</v>
      </c>
      <c r="B2026">
        <v>130088</v>
      </c>
      <c r="C2026" t="s">
        <v>870</v>
      </c>
      <c r="D2026" t="s">
        <v>2021</v>
      </c>
      <c r="E2026" s="2">
        <v>94.68</v>
      </c>
    </row>
    <row r="2027" spans="1:5" x14ac:dyDescent="0.25">
      <c r="A2027" s="1">
        <v>44133</v>
      </c>
      <c r="B2027">
        <v>130089</v>
      </c>
      <c r="C2027" t="s">
        <v>1607</v>
      </c>
      <c r="D2027" t="s">
        <v>1985</v>
      </c>
      <c r="E2027" s="2">
        <v>30</v>
      </c>
    </row>
    <row r="2028" spans="1:5" x14ac:dyDescent="0.25">
      <c r="A2028" s="1">
        <v>44133</v>
      </c>
      <c r="B2028">
        <v>130090</v>
      </c>
      <c r="C2028" t="s">
        <v>528</v>
      </c>
      <c r="D2028" t="s">
        <v>1434</v>
      </c>
      <c r="E2028" s="2">
        <v>482.75</v>
      </c>
    </row>
    <row r="2029" spans="1:5" x14ac:dyDescent="0.25">
      <c r="A2029" s="1">
        <v>44133</v>
      </c>
      <c r="B2029">
        <v>130091</v>
      </c>
      <c r="C2029" t="s">
        <v>530</v>
      </c>
      <c r="D2029" t="s">
        <v>1450</v>
      </c>
      <c r="E2029" s="2">
        <v>273.69</v>
      </c>
    </row>
    <row r="2030" spans="1:5" x14ac:dyDescent="0.25">
      <c r="A2030" s="1">
        <v>44133</v>
      </c>
      <c r="B2030">
        <v>130092</v>
      </c>
      <c r="C2030" t="s">
        <v>1391</v>
      </c>
      <c r="D2030" t="s">
        <v>1985</v>
      </c>
      <c r="E2030" s="2">
        <v>30</v>
      </c>
    </row>
    <row r="2031" spans="1:5" x14ac:dyDescent="0.25">
      <c r="A2031" s="1">
        <v>44133</v>
      </c>
      <c r="B2031">
        <v>130093</v>
      </c>
      <c r="C2031" t="s">
        <v>537</v>
      </c>
      <c r="D2031" t="s">
        <v>2022</v>
      </c>
      <c r="E2031" s="2">
        <v>26.77</v>
      </c>
    </row>
    <row r="2032" spans="1:5" x14ac:dyDescent="0.25">
      <c r="A2032" s="1">
        <v>44133</v>
      </c>
      <c r="B2032">
        <v>130093</v>
      </c>
      <c r="C2032" t="s">
        <v>537</v>
      </c>
      <c r="D2032" t="s">
        <v>2023</v>
      </c>
      <c r="E2032" s="2">
        <v>22.15</v>
      </c>
    </row>
    <row r="2033" spans="1:5" x14ac:dyDescent="0.25">
      <c r="A2033" s="1">
        <v>44133</v>
      </c>
      <c r="B2033">
        <v>130094</v>
      </c>
      <c r="C2033" t="s">
        <v>276</v>
      </c>
      <c r="D2033" t="s">
        <v>2024</v>
      </c>
      <c r="E2033" s="2">
        <v>1050</v>
      </c>
    </row>
    <row r="2034" spans="1:5" x14ac:dyDescent="0.25">
      <c r="A2034" s="1">
        <v>44133</v>
      </c>
      <c r="B2034">
        <v>130094</v>
      </c>
      <c r="C2034" t="s">
        <v>276</v>
      </c>
      <c r="D2034" t="s">
        <v>2024</v>
      </c>
      <c r="E2034" s="2">
        <v>9.93</v>
      </c>
    </row>
    <row r="2035" spans="1:5" x14ac:dyDescent="0.25">
      <c r="A2035" s="1">
        <v>44133</v>
      </c>
      <c r="B2035">
        <v>130094</v>
      </c>
      <c r="C2035" t="s">
        <v>276</v>
      </c>
      <c r="D2035" t="s">
        <v>207</v>
      </c>
      <c r="E2035" s="3">
        <v>-48.6</v>
      </c>
    </row>
    <row r="2036" spans="1:5" x14ac:dyDescent="0.25">
      <c r="A2036" s="1">
        <v>44133</v>
      </c>
      <c r="B2036">
        <v>130095</v>
      </c>
      <c r="C2036" t="s">
        <v>36</v>
      </c>
      <c r="D2036" t="s">
        <v>542</v>
      </c>
      <c r="E2036" s="2">
        <v>14019.36</v>
      </c>
    </row>
    <row r="2037" spans="1:5" x14ac:dyDescent="0.25">
      <c r="A2037" s="1">
        <v>44133</v>
      </c>
      <c r="B2037">
        <v>130096</v>
      </c>
      <c r="C2037" t="s">
        <v>26</v>
      </c>
      <c r="D2037" t="s">
        <v>2025</v>
      </c>
      <c r="E2037" s="2">
        <v>164.82</v>
      </c>
    </row>
    <row r="2038" spans="1:5" x14ac:dyDescent="0.25">
      <c r="A2038" s="1">
        <v>44133</v>
      </c>
      <c r="B2038">
        <v>130096</v>
      </c>
      <c r="C2038" t="s">
        <v>26</v>
      </c>
      <c r="D2038" t="s">
        <v>149</v>
      </c>
      <c r="E2038" s="2">
        <v>215.24</v>
      </c>
    </row>
    <row r="2039" spans="1:5" x14ac:dyDescent="0.25">
      <c r="A2039" s="1">
        <v>44133</v>
      </c>
      <c r="B2039">
        <v>130096</v>
      </c>
      <c r="C2039" t="s">
        <v>26</v>
      </c>
      <c r="D2039" t="s">
        <v>2026</v>
      </c>
      <c r="E2039" s="2">
        <v>106.02</v>
      </c>
    </row>
    <row r="2040" spans="1:5" x14ac:dyDescent="0.25">
      <c r="A2040" s="1">
        <v>44133</v>
      </c>
      <c r="B2040">
        <v>130097</v>
      </c>
      <c r="C2040" t="s">
        <v>1400</v>
      </c>
      <c r="D2040" t="s">
        <v>1985</v>
      </c>
      <c r="E2040" s="2">
        <v>20</v>
      </c>
    </row>
    <row r="2041" spans="1:5" x14ac:dyDescent="0.25">
      <c r="A2041" s="1">
        <v>44133</v>
      </c>
      <c r="B2041">
        <v>130098</v>
      </c>
      <c r="C2041" t="s">
        <v>2027</v>
      </c>
      <c r="D2041" t="s">
        <v>2028</v>
      </c>
      <c r="E2041" s="2">
        <v>58.75</v>
      </c>
    </row>
    <row r="2042" spans="1:5" x14ac:dyDescent="0.25">
      <c r="A2042" s="1">
        <v>44133</v>
      </c>
      <c r="B2042">
        <v>130099</v>
      </c>
      <c r="C2042" t="s">
        <v>2029</v>
      </c>
      <c r="D2042" t="s">
        <v>2030</v>
      </c>
      <c r="E2042" s="2">
        <v>400</v>
      </c>
    </row>
    <row r="2043" spans="1:5" x14ac:dyDescent="0.25">
      <c r="A2043" s="1">
        <v>44133</v>
      </c>
      <c r="B2043">
        <v>130100</v>
      </c>
      <c r="C2043" t="s">
        <v>2031</v>
      </c>
      <c r="D2043" t="s">
        <v>2032</v>
      </c>
      <c r="E2043" s="2">
        <v>3200</v>
      </c>
    </row>
    <row r="2044" spans="1:5" x14ac:dyDescent="0.25">
      <c r="A2044" s="1">
        <v>44133</v>
      </c>
      <c r="B2044">
        <v>130101</v>
      </c>
      <c r="C2044" t="s">
        <v>2033</v>
      </c>
      <c r="D2044" t="s">
        <v>1985</v>
      </c>
      <c r="E2044" s="2">
        <v>20</v>
      </c>
    </row>
    <row r="2045" spans="1:5" x14ac:dyDescent="0.25">
      <c r="A2045" s="1">
        <v>44133</v>
      </c>
      <c r="B2045">
        <v>130102</v>
      </c>
      <c r="C2045" t="s">
        <v>3388</v>
      </c>
      <c r="E2045" s="2">
        <v>0</v>
      </c>
    </row>
    <row r="2046" spans="1:5" x14ac:dyDescent="0.25">
      <c r="A2046" s="1">
        <v>44133</v>
      </c>
      <c r="B2046">
        <v>130103</v>
      </c>
      <c r="C2046" t="s">
        <v>562</v>
      </c>
      <c r="D2046" t="s">
        <v>2035</v>
      </c>
      <c r="E2046" s="2">
        <v>170</v>
      </c>
    </row>
    <row r="2047" spans="1:5" x14ac:dyDescent="0.25">
      <c r="A2047" s="1">
        <v>44133</v>
      </c>
      <c r="B2047">
        <v>130104</v>
      </c>
      <c r="C2047" t="s">
        <v>1404</v>
      </c>
      <c r="D2047" t="s">
        <v>1985</v>
      </c>
      <c r="E2047" s="2">
        <v>20</v>
      </c>
    </row>
    <row r="2048" spans="1:5" x14ac:dyDescent="0.25">
      <c r="A2048" s="1">
        <v>44133</v>
      </c>
      <c r="B2048">
        <v>130105</v>
      </c>
      <c r="C2048" t="s">
        <v>348</v>
      </c>
      <c r="D2048" t="s">
        <v>2036</v>
      </c>
      <c r="E2048" s="2">
        <v>39.76</v>
      </c>
    </row>
    <row r="2049" spans="1:5" x14ac:dyDescent="0.25">
      <c r="A2049" s="1">
        <v>44133</v>
      </c>
      <c r="B2049">
        <v>130106</v>
      </c>
      <c r="C2049" t="s">
        <v>2037</v>
      </c>
      <c r="D2049" t="s">
        <v>2038</v>
      </c>
      <c r="E2049" s="2">
        <v>952.25</v>
      </c>
    </row>
    <row r="2050" spans="1:5" x14ac:dyDescent="0.25">
      <c r="A2050" s="1">
        <v>44133</v>
      </c>
      <c r="B2050">
        <v>130107</v>
      </c>
      <c r="C2050" t="s">
        <v>1744</v>
      </c>
      <c r="D2050" t="s">
        <v>1745</v>
      </c>
      <c r="E2050" s="2">
        <v>1453</v>
      </c>
    </row>
    <row r="2051" spans="1:5" x14ac:dyDescent="0.25">
      <c r="A2051" s="1">
        <v>44133</v>
      </c>
      <c r="B2051">
        <v>130107</v>
      </c>
      <c r="C2051" t="s">
        <v>1744</v>
      </c>
      <c r="D2051" t="s">
        <v>1745</v>
      </c>
      <c r="E2051" s="2">
        <v>492.6</v>
      </c>
    </row>
    <row r="2052" spans="1:5" x14ac:dyDescent="0.25">
      <c r="A2052" s="1">
        <v>44133</v>
      </c>
      <c r="B2052">
        <v>130108</v>
      </c>
      <c r="C2052" t="s">
        <v>566</v>
      </c>
      <c r="D2052" t="s">
        <v>2039</v>
      </c>
      <c r="E2052" s="2">
        <v>1724</v>
      </c>
    </row>
    <row r="2053" spans="1:5" x14ac:dyDescent="0.25">
      <c r="A2053" s="1">
        <v>44133</v>
      </c>
      <c r="B2053">
        <v>130109</v>
      </c>
      <c r="C2053" t="s">
        <v>213</v>
      </c>
      <c r="D2053" t="s">
        <v>2040</v>
      </c>
      <c r="E2053" s="2">
        <v>104</v>
      </c>
    </row>
    <row r="2054" spans="1:5" x14ac:dyDescent="0.25">
      <c r="A2054" s="1">
        <v>44133</v>
      </c>
      <c r="B2054">
        <v>130110</v>
      </c>
      <c r="C2054" t="s">
        <v>570</v>
      </c>
      <c r="D2054" t="s">
        <v>571</v>
      </c>
      <c r="E2054" s="2">
        <v>3000</v>
      </c>
    </row>
    <row r="2055" spans="1:5" x14ac:dyDescent="0.25">
      <c r="A2055" s="1">
        <v>44133</v>
      </c>
      <c r="B2055">
        <v>130111</v>
      </c>
      <c r="C2055" t="s">
        <v>82</v>
      </c>
      <c r="D2055" t="s">
        <v>2041</v>
      </c>
      <c r="E2055" s="2">
        <v>279.04000000000002</v>
      </c>
    </row>
    <row r="2056" spans="1:5" x14ac:dyDescent="0.25">
      <c r="A2056" s="1">
        <v>44133</v>
      </c>
      <c r="B2056">
        <v>130111</v>
      </c>
      <c r="C2056" t="s">
        <v>82</v>
      </c>
      <c r="D2056" t="s">
        <v>2042</v>
      </c>
      <c r="E2056" s="2">
        <v>60.53</v>
      </c>
    </row>
    <row r="2057" spans="1:5" x14ac:dyDescent="0.25">
      <c r="A2057" s="1">
        <v>44133</v>
      </c>
      <c r="B2057">
        <v>130111</v>
      </c>
      <c r="C2057" t="s">
        <v>82</v>
      </c>
      <c r="D2057" t="s">
        <v>2042</v>
      </c>
      <c r="E2057" s="2">
        <v>280</v>
      </c>
    </row>
    <row r="2058" spans="1:5" x14ac:dyDescent="0.25">
      <c r="A2058" s="1">
        <v>44133</v>
      </c>
      <c r="B2058">
        <v>130112</v>
      </c>
      <c r="C2058" t="s">
        <v>1411</v>
      </c>
      <c r="D2058" t="s">
        <v>1985</v>
      </c>
      <c r="E2058" s="2">
        <v>20</v>
      </c>
    </row>
    <row r="2059" spans="1:5" x14ac:dyDescent="0.25">
      <c r="A2059" s="1">
        <v>44133</v>
      </c>
      <c r="B2059">
        <v>130114</v>
      </c>
      <c r="C2059" t="s">
        <v>372</v>
      </c>
      <c r="D2059" t="s">
        <v>2043</v>
      </c>
      <c r="E2059" s="2">
        <v>310.29000000000002</v>
      </c>
    </row>
    <row r="2060" spans="1:5" x14ac:dyDescent="0.25">
      <c r="A2060" s="1">
        <v>44133</v>
      </c>
      <c r="B2060">
        <v>130114</v>
      </c>
      <c r="C2060" t="s">
        <v>372</v>
      </c>
      <c r="D2060" t="s">
        <v>2044</v>
      </c>
      <c r="E2060" s="2">
        <v>54.46</v>
      </c>
    </row>
    <row r="2061" spans="1:5" x14ac:dyDescent="0.25">
      <c r="A2061" s="1">
        <v>44133</v>
      </c>
      <c r="B2061">
        <v>130114</v>
      </c>
      <c r="C2061" t="s">
        <v>372</v>
      </c>
      <c r="D2061" t="s">
        <v>2045</v>
      </c>
      <c r="E2061" s="2">
        <v>760.98</v>
      </c>
    </row>
    <row r="2062" spans="1:5" x14ac:dyDescent="0.25">
      <c r="A2062" s="1">
        <v>44133</v>
      </c>
      <c r="B2062">
        <v>130114</v>
      </c>
      <c r="C2062" t="s">
        <v>372</v>
      </c>
      <c r="D2062" t="s">
        <v>2045</v>
      </c>
      <c r="E2062" s="2">
        <v>158.69999999999999</v>
      </c>
    </row>
    <row r="2063" spans="1:5" x14ac:dyDescent="0.25">
      <c r="A2063" s="1">
        <v>44133</v>
      </c>
      <c r="B2063">
        <v>130114</v>
      </c>
      <c r="C2063" t="s">
        <v>372</v>
      </c>
      <c r="D2063" t="s">
        <v>2045</v>
      </c>
      <c r="E2063" s="2">
        <v>79.92</v>
      </c>
    </row>
    <row r="2064" spans="1:5" x14ac:dyDescent="0.25">
      <c r="A2064" s="1">
        <v>44133</v>
      </c>
      <c r="B2064">
        <v>130114</v>
      </c>
      <c r="C2064" t="s">
        <v>372</v>
      </c>
      <c r="D2064" t="s">
        <v>2046</v>
      </c>
      <c r="E2064" s="2">
        <v>97.2</v>
      </c>
    </row>
    <row r="2065" spans="1:5" x14ac:dyDescent="0.25">
      <c r="A2065" s="1">
        <v>44133</v>
      </c>
      <c r="B2065">
        <v>130115</v>
      </c>
      <c r="C2065" t="s">
        <v>419</v>
      </c>
      <c r="D2065" t="s">
        <v>2047</v>
      </c>
      <c r="E2065" s="2">
        <v>107</v>
      </c>
    </row>
    <row r="2066" spans="1:5" x14ac:dyDescent="0.25">
      <c r="A2066" s="1">
        <v>44133</v>
      </c>
      <c r="B2066">
        <v>130116</v>
      </c>
      <c r="C2066" t="s">
        <v>287</v>
      </c>
      <c r="D2066" t="s">
        <v>1897</v>
      </c>
      <c r="E2066" s="2">
        <v>132.13999999999999</v>
      </c>
    </row>
    <row r="2067" spans="1:5" x14ac:dyDescent="0.25">
      <c r="A2067" s="1">
        <v>44133</v>
      </c>
      <c r="B2067">
        <v>130117</v>
      </c>
      <c r="C2067" t="s">
        <v>100</v>
      </c>
      <c r="D2067" t="s">
        <v>2048</v>
      </c>
      <c r="E2067" s="2">
        <v>49995</v>
      </c>
    </row>
    <row r="2068" spans="1:5" x14ac:dyDescent="0.25">
      <c r="A2068" s="1">
        <v>44133</v>
      </c>
      <c r="B2068">
        <v>130118</v>
      </c>
      <c r="C2068" t="s">
        <v>584</v>
      </c>
      <c r="D2068" t="s">
        <v>2049</v>
      </c>
      <c r="E2068" s="2">
        <v>27680</v>
      </c>
    </row>
    <row r="2069" spans="1:5" x14ac:dyDescent="0.25">
      <c r="A2069" s="1">
        <v>44133</v>
      </c>
      <c r="B2069">
        <v>130119</v>
      </c>
      <c r="C2069" t="s">
        <v>101</v>
      </c>
      <c r="D2069" t="s">
        <v>2050</v>
      </c>
      <c r="E2069" s="2">
        <v>600</v>
      </c>
    </row>
    <row r="2070" spans="1:5" x14ac:dyDescent="0.25">
      <c r="A2070" s="1">
        <v>44133</v>
      </c>
      <c r="B2070">
        <v>130120</v>
      </c>
      <c r="C2070" t="s">
        <v>21</v>
      </c>
      <c r="D2070" t="s">
        <v>124</v>
      </c>
      <c r="E2070" s="2">
        <v>45.83</v>
      </c>
    </row>
    <row r="2071" spans="1:5" x14ac:dyDescent="0.25">
      <c r="A2071" s="1">
        <v>44133</v>
      </c>
      <c r="B2071">
        <v>130121</v>
      </c>
      <c r="C2071" t="s">
        <v>21</v>
      </c>
      <c r="D2071" t="s">
        <v>124</v>
      </c>
      <c r="E2071" s="2">
        <v>38.31</v>
      </c>
    </row>
    <row r="2072" spans="1:5" x14ac:dyDescent="0.25">
      <c r="A2072" s="1">
        <v>44133</v>
      </c>
      <c r="B2072">
        <v>130122</v>
      </c>
      <c r="C2072" t="s">
        <v>2051</v>
      </c>
      <c r="D2072" t="s">
        <v>2052</v>
      </c>
      <c r="E2072" s="2">
        <v>270</v>
      </c>
    </row>
    <row r="2073" spans="1:5" x14ac:dyDescent="0.25">
      <c r="A2073" s="1">
        <v>44133</v>
      </c>
      <c r="B2073">
        <v>130123</v>
      </c>
      <c r="C2073" t="s">
        <v>2053</v>
      </c>
      <c r="D2073" t="s">
        <v>2054</v>
      </c>
      <c r="E2073" s="2">
        <v>340</v>
      </c>
    </row>
    <row r="2074" spans="1:5" x14ac:dyDescent="0.25">
      <c r="A2074" s="1">
        <v>44133</v>
      </c>
      <c r="B2074">
        <v>130124</v>
      </c>
      <c r="C2074" t="s">
        <v>2055</v>
      </c>
      <c r="D2074" t="s">
        <v>2056</v>
      </c>
      <c r="E2074" s="2">
        <v>3000</v>
      </c>
    </row>
    <row r="2075" spans="1:5" x14ac:dyDescent="0.25">
      <c r="A2075" s="1">
        <v>44133</v>
      </c>
      <c r="B2075">
        <v>130125</v>
      </c>
      <c r="C2075" t="s">
        <v>2057</v>
      </c>
      <c r="D2075" t="s">
        <v>2058</v>
      </c>
      <c r="E2075" s="2">
        <v>25</v>
      </c>
    </row>
    <row r="2076" spans="1:5" x14ac:dyDescent="0.25">
      <c r="A2076" s="1">
        <v>44133</v>
      </c>
      <c r="B2076">
        <v>130126</v>
      </c>
      <c r="C2076" t="s">
        <v>588</v>
      </c>
      <c r="D2076" t="s">
        <v>2059</v>
      </c>
      <c r="E2076" s="2">
        <v>140</v>
      </c>
    </row>
    <row r="2077" spans="1:5" x14ac:dyDescent="0.25">
      <c r="A2077" s="1">
        <v>44133</v>
      </c>
      <c r="B2077">
        <v>130127</v>
      </c>
      <c r="C2077" t="s">
        <v>42</v>
      </c>
      <c r="D2077" t="s">
        <v>2060</v>
      </c>
      <c r="E2077" s="2">
        <v>119.75</v>
      </c>
    </row>
    <row r="2078" spans="1:5" x14ac:dyDescent="0.25">
      <c r="A2078" s="1">
        <v>44133</v>
      </c>
      <c r="B2078">
        <v>130127</v>
      </c>
      <c r="C2078" t="s">
        <v>42</v>
      </c>
      <c r="D2078" t="s">
        <v>2061</v>
      </c>
      <c r="E2078" s="2">
        <v>29.38</v>
      </c>
    </row>
    <row r="2079" spans="1:5" x14ac:dyDescent="0.25">
      <c r="A2079" s="1">
        <v>44133</v>
      </c>
      <c r="B2079">
        <v>130127</v>
      </c>
      <c r="C2079" t="s">
        <v>42</v>
      </c>
      <c r="D2079" t="s">
        <v>2062</v>
      </c>
      <c r="E2079" s="2">
        <v>311.37</v>
      </c>
    </row>
    <row r="2080" spans="1:5" x14ac:dyDescent="0.25">
      <c r="A2080" s="1">
        <v>44133</v>
      </c>
      <c r="B2080">
        <v>130128</v>
      </c>
      <c r="C2080" t="s">
        <v>22</v>
      </c>
      <c r="D2080" t="s">
        <v>2063</v>
      </c>
      <c r="E2080" s="2">
        <v>135</v>
      </c>
    </row>
    <row r="2081" spans="1:5" x14ac:dyDescent="0.25">
      <c r="A2081" s="1">
        <v>44133</v>
      </c>
      <c r="B2081">
        <v>130129</v>
      </c>
      <c r="C2081" t="s">
        <v>2064</v>
      </c>
      <c r="D2081" t="s">
        <v>2065</v>
      </c>
      <c r="E2081" s="2">
        <v>580</v>
      </c>
    </row>
    <row r="2082" spans="1:5" x14ac:dyDescent="0.25">
      <c r="A2082" s="1">
        <v>44133</v>
      </c>
      <c r="B2082">
        <v>130130</v>
      </c>
      <c r="C2082" t="s">
        <v>887</v>
      </c>
      <c r="D2082" t="s">
        <v>2066</v>
      </c>
      <c r="E2082" s="2">
        <v>735</v>
      </c>
    </row>
    <row r="2083" spans="1:5" x14ac:dyDescent="0.25">
      <c r="A2083" s="1">
        <v>44133</v>
      </c>
      <c r="B2083">
        <v>130131</v>
      </c>
      <c r="C2083" t="s">
        <v>2067</v>
      </c>
      <c r="D2083" t="s">
        <v>2068</v>
      </c>
      <c r="E2083" s="2">
        <v>140</v>
      </c>
    </row>
    <row r="2084" spans="1:5" x14ac:dyDescent="0.25">
      <c r="A2084" s="1">
        <v>44133</v>
      </c>
      <c r="B2084">
        <v>130132</v>
      </c>
      <c r="C2084" t="s">
        <v>2069</v>
      </c>
      <c r="D2084" t="s">
        <v>2070</v>
      </c>
      <c r="E2084" s="2">
        <v>75</v>
      </c>
    </row>
    <row r="2085" spans="1:5" x14ac:dyDescent="0.25">
      <c r="A2085" s="1">
        <v>44133</v>
      </c>
      <c r="B2085">
        <v>130133</v>
      </c>
      <c r="C2085" t="s">
        <v>434</v>
      </c>
      <c r="D2085" t="s">
        <v>2071</v>
      </c>
      <c r="E2085" s="2">
        <v>7500</v>
      </c>
    </row>
    <row r="2086" spans="1:5" x14ac:dyDescent="0.25">
      <c r="A2086" s="1">
        <v>44133</v>
      </c>
      <c r="B2086">
        <v>130133</v>
      </c>
      <c r="C2086" t="s">
        <v>434</v>
      </c>
      <c r="D2086" t="s">
        <v>2072</v>
      </c>
      <c r="E2086" s="2">
        <v>1000</v>
      </c>
    </row>
    <row r="2087" spans="1:5" x14ac:dyDescent="0.25">
      <c r="A2087" s="1">
        <v>44133</v>
      </c>
      <c r="B2087">
        <v>130134</v>
      </c>
      <c r="C2087" t="s">
        <v>2073</v>
      </c>
      <c r="D2087" t="s">
        <v>2074</v>
      </c>
      <c r="E2087" s="2">
        <v>180</v>
      </c>
    </row>
    <row r="2088" spans="1:5" x14ac:dyDescent="0.25">
      <c r="A2088" s="1">
        <v>44133</v>
      </c>
      <c r="B2088">
        <v>130135</v>
      </c>
      <c r="C2088" t="s">
        <v>219</v>
      </c>
      <c r="D2088" t="s">
        <v>2075</v>
      </c>
      <c r="E2088" s="2">
        <v>295.12</v>
      </c>
    </row>
    <row r="2089" spans="1:5" x14ac:dyDescent="0.25">
      <c r="A2089" s="1">
        <v>44133</v>
      </c>
      <c r="B2089">
        <v>130136</v>
      </c>
      <c r="C2089" t="s">
        <v>226</v>
      </c>
      <c r="D2089" t="s">
        <v>2076</v>
      </c>
      <c r="E2089" s="2">
        <v>781.33</v>
      </c>
    </row>
    <row r="2090" spans="1:5" x14ac:dyDescent="0.25">
      <c r="A2090" s="1">
        <v>44133</v>
      </c>
      <c r="B2090">
        <v>130137</v>
      </c>
      <c r="C2090" t="s">
        <v>372</v>
      </c>
      <c r="D2090" t="s">
        <v>2077</v>
      </c>
      <c r="E2090" s="2">
        <v>122.52</v>
      </c>
    </row>
    <row r="2091" spans="1:5" x14ac:dyDescent="0.25">
      <c r="A2091" s="1">
        <v>44133</v>
      </c>
      <c r="B2091">
        <v>130137</v>
      </c>
      <c r="C2091" t="s">
        <v>372</v>
      </c>
      <c r="D2091" t="s">
        <v>1022</v>
      </c>
      <c r="E2091" s="2">
        <v>114.92</v>
      </c>
    </row>
    <row r="2092" spans="1:5" x14ac:dyDescent="0.25">
      <c r="A2092" s="1">
        <v>44133</v>
      </c>
      <c r="B2092">
        <v>130137</v>
      </c>
      <c r="C2092" t="s">
        <v>372</v>
      </c>
      <c r="D2092" t="s">
        <v>2078</v>
      </c>
      <c r="E2092" s="2">
        <v>97.88</v>
      </c>
    </row>
    <row r="2093" spans="1:5" x14ac:dyDescent="0.25">
      <c r="A2093" s="1">
        <v>44133</v>
      </c>
      <c r="B2093">
        <v>130137</v>
      </c>
      <c r="C2093" t="s">
        <v>372</v>
      </c>
      <c r="D2093" t="s">
        <v>1022</v>
      </c>
      <c r="E2093" s="2">
        <v>129.91</v>
      </c>
    </row>
    <row r="2094" spans="1:5" x14ac:dyDescent="0.25">
      <c r="A2094" s="1">
        <v>44133</v>
      </c>
      <c r="B2094">
        <v>130137</v>
      </c>
      <c r="C2094" t="s">
        <v>372</v>
      </c>
      <c r="D2094" t="s">
        <v>1022</v>
      </c>
      <c r="E2094" s="2">
        <v>128.36000000000001</v>
      </c>
    </row>
    <row r="2095" spans="1:5" x14ac:dyDescent="0.25">
      <c r="A2095" s="1">
        <v>44111</v>
      </c>
      <c r="B2095">
        <v>202000026</v>
      </c>
      <c r="C2095" t="s">
        <v>81</v>
      </c>
      <c r="D2095" t="s">
        <v>2079</v>
      </c>
      <c r="E2095" s="2">
        <v>301.55</v>
      </c>
    </row>
    <row r="2096" spans="1:5" x14ac:dyDescent="0.25">
      <c r="A2096" s="1">
        <v>44106</v>
      </c>
      <c r="B2096">
        <v>202000026</v>
      </c>
      <c r="C2096" t="s">
        <v>81</v>
      </c>
      <c r="D2096" t="s">
        <v>2080</v>
      </c>
      <c r="E2096" s="2">
        <v>218.79</v>
      </c>
    </row>
    <row r="2097" spans="1:5" x14ac:dyDescent="0.25">
      <c r="A2097" s="1">
        <v>44106</v>
      </c>
      <c r="B2097">
        <v>202000026</v>
      </c>
      <c r="C2097" t="s">
        <v>81</v>
      </c>
      <c r="D2097" t="s">
        <v>2081</v>
      </c>
      <c r="E2097" s="2">
        <v>195.98</v>
      </c>
    </row>
    <row r="2098" spans="1:5" x14ac:dyDescent="0.25">
      <c r="A2098" s="1">
        <v>44106</v>
      </c>
      <c r="B2098">
        <v>202000027</v>
      </c>
      <c r="C2098" t="s">
        <v>109</v>
      </c>
      <c r="D2098" t="s">
        <v>2082</v>
      </c>
      <c r="E2098" s="2">
        <v>26.55</v>
      </c>
    </row>
    <row r="2099" spans="1:5" x14ac:dyDescent="0.25">
      <c r="A2099" s="1">
        <v>44106</v>
      </c>
      <c r="B2099">
        <v>202000028</v>
      </c>
      <c r="C2099" t="s">
        <v>2083</v>
      </c>
      <c r="D2099" t="s">
        <v>2084</v>
      </c>
      <c r="E2099" s="2">
        <v>150.12</v>
      </c>
    </row>
    <row r="2100" spans="1:5" x14ac:dyDescent="0.25">
      <c r="A2100" s="1">
        <v>44106</v>
      </c>
      <c r="B2100">
        <v>202000029</v>
      </c>
      <c r="C2100" t="s">
        <v>1055</v>
      </c>
      <c r="D2100" t="s">
        <v>1056</v>
      </c>
      <c r="E2100" s="2">
        <v>49.25</v>
      </c>
    </row>
    <row r="2101" spans="1:5" x14ac:dyDescent="0.25">
      <c r="A2101" s="1">
        <v>44106</v>
      </c>
      <c r="B2101">
        <v>202000029</v>
      </c>
      <c r="C2101" t="s">
        <v>1055</v>
      </c>
      <c r="D2101" t="s">
        <v>1056</v>
      </c>
      <c r="E2101" s="2">
        <v>49.25</v>
      </c>
    </row>
    <row r="2102" spans="1:5" x14ac:dyDescent="0.25">
      <c r="A2102" s="1">
        <v>44106</v>
      </c>
      <c r="B2102">
        <v>202000029</v>
      </c>
      <c r="C2102" t="s">
        <v>1055</v>
      </c>
      <c r="D2102" t="s">
        <v>1056</v>
      </c>
      <c r="E2102" s="2">
        <v>49.25</v>
      </c>
    </row>
    <row r="2103" spans="1:5" x14ac:dyDescent="0.25">
      <c r="A2103" s="1">
        <v>44106</v>
      </c>
      <c r="B2103">
        <v>202000029</v>
      </c>
      <c r="C2103" t="s">
        <v>1055</v>
      </c>
      <c r="D2103" t="s">
        <v>1056</v>
      </c>
      <c r="E2103" s="2">
        <v>49.25</v>
      </c>
    </row>
    <row r="2104" spans="1:5" x14ac:dyDescent="0.25">
      <c r="A2104" s="1">
        <v>44106</v>
      </c>
      <c r="B2104">
        <v>202000030</v>
      </c>
      <c r="C2104" t="s">
        <v>1043</v>
      </c>
      <c r="D2104" t="s">
        <v>2085</v>
      </c>
      <c r="E2104" s="2">
        <v>77.349999999999994</v>
      </c>
    </row>
    <row r="2105" spans="1:5" x14ac:dyDescent="0.25">
      <c r="A2105" s="1">
        <v>44106</v>
      </c>
      <c r="B2105">
        <v>202000031</v>
      </c>
      <c r="C2105" t="s">
        <v>2086</v>
      </c>
      <c r="D2105" t="s">
        <v>2087</v>
      </c>
      <c r="E2105" s="2">
        <v>105.36</v>
      </c>
    </row>
    <row r="2106" spans="1:5" x14ac:dyDescent="0.25">
      <c r="A2106" s="1">
        <v>44106</v>
      </c>
      <c r="B2106">
        <v>202000032</v>
      </c>
      <c r="C2106" t="s">
        <v>1057</v>
      </c>
      <c r="D2106" t="s">
        <v>2088</v>
      </c>
      <c r="E2106" s="2">
        <v>269.68</v>
      </c>
    </row>
    <row r="2107" spans="1:5" x14ac:dyDescent="0.25">
      <c r="A2107" s="1">
        <v>44106</v>
      </c>
      <c r="B2107">
        <v>202000032</v>
      </c>
      <c r="C2107" t="s">
        <v>1057</v>
      </c>
      <c r="D2107" t="s">
        <v>2089</v>
      </c>
      <c r="E2107" s="2">
        <v>41.25</v>
      </c>
    </row>
    <row r="2108" spans="1:5" x14ac:dyDescent="0.25">
      <c r="A2108" s="1">
        <v>44106</v>
      </c>
      <c r="B2108">
        <v>202000032</v>
      </c>
      <c r="C2108" t="s">
        <v>1057</v>
      </c>
      <c r="D2108" t="s">
        <v>2090</v>
      </c>
      <c r="E2108" s="2">
        <v>24.5</v>
      </c>
    </row>
    <row r="2109" spans="1:5" x14ac:dyDescent="0.25">
      <c r="A2109" s="1">
        <v>44106</v>
      </c>
      <c r="B2109">
        <v>202000033</v>
      </c>
      <c r="C2109" t="s">
        <v>2091</v>
      </c>
      <c r="D2109" t="s">
        <v>2092</v>
      </c>
      <c r="E2109" s="2">
        <v>4.08</v>
      </c>
    </row>
    <row r="2110" spans="1:5" x14ac:dyDescent="0.25">
      <c r="A2110" s="1">
        <v>44106</v>
      </c>
      <c r="B2110">
        <v>202000034</v>
      </c>
      <c r="C2110" t="s">
        <v>2093</v>
      </c>
      <c r="D2110" t="s">
        <v>2094</v>
      </c>
      <c r="E2110" s="2">
        <v>499</v>
      </c>
    </row>
    <row r="2111" spans="1:5" x14ac:dyDescent="0.25">
      <c r="A2111" s="1">
        <v>44106</v>
      </c>
      <c r="B2111">
        <v>202000035</v>
      </c>
      <c r="C2111" t="s">
        <v>2095</v>
      </c>
      <c r="D2111" t="s">
        <v>2096</v>
      </c>
      <c r="E2111" s="2">
        <v>54.25</v>
      </c>
    </row>
    <row r="2112" spans="1:5" x14ac:dyDescent="0.25">
      <c r="A2112" s="1">
        <v>44106</v>
      </c>
      <c r="B2112">
        <v>202000036</v>
      </c>
      <c r="C2112" t="s">
        <v>2097</v>
      </c>
      <c r="D2112" t="s">
        <v>2098</v>
      </c>
      <c r="E2112" s="2">
        <v>21.47</v>
      </c>
    </row>
    <row r="2113" spans="1:5" x14ac:dyDescent="0.25">
      <c r="A2113" s="1">
        <v>44106</v>
      </c>
      <c r="B2113">
        <v>202000038</v>
      </c>
      <c r="C2113" t="s">
        <v>1067</v>
      </c>
      <c r="D2113" t="s">
        <v>2099</v>
      </c>
      <c r="E2113" s="2">
        <v>425.6</v>
      </c>
    </row>
    <row r="2114" spans="1:5" x14ac:dyDescent="0.25">
      <c r="A2114" s="1">
        <v>44106</v>
      </c>
      <c r="B2114">
        <v>202000038</v>
      </c>
      <c r="C2114" t="s">
        <v>1067</v>
      </c>
      <c r="D2114" t="s">
        <v>2099</v>
      </c>
      <c r="E2114" s="2">
        <v>95</v>
      </c>
    </row>
    <row r="2115" spans="1:5" x14ac:dyDescent="0.25">
      <c r="A2115" s="1">
        <v>44106</v>
      </c>
      <c r="B2115">
        <v>202000038</v>
      </c>
      <c r="C2115" t="s">
        <v>1067</v>
      </c>
      <c r="D2115" t="s">
        <v>2099</v>
      </c>
      <c r="E2115" s="2">
        <v>409.6</v>
      </c>
    </row>
    <row r="2116" spans="1:5" x14ac:dyDescent="0.25">
      <c r="A2116" s="1">
        <v>44106</v>
      </c>
      <c r="B2116">
        <v>202000038</v>
      </c>
      <c r="C2116" t="s">
        <v>1067</v>
      </c>
      <c r="D2116" t="s">
        <v>2099</v>
      </c>
      <c r="E2116" s="2">
        <v>1000</v>
      </c>
    </row>
    <row r="2117" spans="1:5" x14ac:dyDescent="0.25">
      <c r="A2117" s="1">
        <v>44106</v>
      </c>
      <c r="B2117">
        <v>202000038</v>
      </c>
      <c r="C2117" t="s">
        <v>1067</v>
      </c>
      <c r="D2117" t="s">
        <v>2099</v>
      </c>
      <c r="E2117" s="2">
        <v>500</v>
      </c>
    </row>
    <row r="2118" spans="1:5" x14ac:dyDescent="0.25">
      <c r="A2118" s="1">
        <v>44106</v>
      </c>
      <c r="B2118">
        <v>202000038</v>
      </c>
      <c r="C2118" t="s">
        <v>1067</v>
      </c>
      <c r="D2118" t="s">
        <v>2099</v>
      </c>
      <c r="E2118" s="2">
        <v>125</v>
      </c>
    </row>
    <row r="2119" spans="1:5" x14ac:dyDescent="0.25">
      <c r="A2119" s="1">
        <v>44106</v>
      </c>
      <c r="B2119">
        <v>202000038</v>
      </c>
      <c r="C2119" t="s">
        <v>1067</v>
      </c>
      <c r="D2119" t="s">
        <v>2099</v>
      </c>
      <c r="E2119" s="2">
        <v>500</v>
      </c>
    </row>
    <row r="2120" spans="1:5" x14ac:dyDescent="0.25">
      <c r="A2120" s="1">
        <v>44106</v>
      </c>
      <c r="B2120">
        <v>202000038</v>
      </c>
      <c r="C2120" t="s">
        <v>1067</v>
      </c>
      <c r="D2120" t="s">
        <v>2099</v>
      </c>
      <c r="E2120" s="2">
        <v>93.75</v>
      </c>
    </row>
    <row r="2121" spans="1:5" x14ac:dyDescent="0.25">
      <c r="A2121" s="1">
        <v>44106</v>
      </c>
      <c r="B2121">
        <v>202000038</v>
      </c>
      <c r="C2121" t="s">
        <v>1067</v>
      </c>
      <c r="D2121" t="s">
        <v>2099</v>
      </c>
      <c r="E2121" s="2">
        <v>500</v>
      </c>
    </row>
    <row r="2122" spans="1:5" x14ac:dyDescent="0.25">
      <c r="A2122" s="1">
        <v>44106</v>
      </c>
      <c r="B2122">
        <v>202000039</v>
      </c>
      <c r="C2122" t="s">
        <v>2100</v>
      </c>
      <c r="D2122" t="s">
        <v>2101</v>
      </c>
      <c r="E2122" s="2">
        <v>306.18</v>
      </c>
    </row>
    <row r="2123" spans="1:5" x14ac:dyDescent="0.25">
      <c r="A2123" s="1">
        <v>44106</v>
      </c>
      <c r="B2123">
        <v>202000040</v>
      </c>
      <c r="C2123" t="s">
        <v>2102</v>
      </c>
      <c r="D2123" t="s">
        <v>2103</v>
      </c>
      <c r="E2123" s="2">
        <v>792</v>
      </c>
    </row>
    <row r="2124" spans="1:5" x14ac:dyDescent="0.25">
      <c r="A2124" s="1">
        <v>44105</v>
      </c>
      <c r="B2124">
        <v>202100058</v>
      </c>
      <c r="C2124" t="s">
        <v>453</v>
      </c>
      <c r="D2124" t="s">
        <v>2104</v>
      </c>
      <c r="E2124" s="2">
        <v>112.72</v>
      </c>
    </row>
    <row r="2125" spans="1:5" x14ac:dyDescent="0.25">
      <c r="A2125" s="1">
        <v>44105</v>
      </c>
      <c r="B2125">
        <v>202100059</v>
      </c>
      <c r="C2125" t="s">
        <v>112</v>
      </c>
      <c r="D2125" t="s">
        <v>451</v>
      </c>
      <c r="E2125" s="2">
        <v>2689.34</v>
      </c>
    </row>
    <row r="2126" spans="1:5" x14ac:dyDescent="0.25">
      <c r="A2126" s="1">
        <v>44105</v>
      </c>
      <c r="B2126">
        <v>202100059</v>
      </c>
      <c r="C2126" t="s">
        <v>112</v>
      </c>
      <c r="D2126" t="s">
        <v>451</v>
      </c>
      <c r="E2126" s="2">
        <v>2283.23</v>
      </c>
    </row>
    <row r="2127" spans="1:5" x14ac:dyDescent="0.25">
      <c r="A2127" s="1">
        <v>44111</v>
      </c>
      <c r="B2127">
        <v>202100060</v>
      </c>
      <c r="C2127" t="s">
        <v>2105</v>
      </c>
      <c r="D2127" t="s">
        <v>1808</v>
      </c>
      <c r="E2127" s="2">
        <v>78</v>
      </c>
    </row>
    <row r="2128" spans="1:5" x14ac:dyDescent="0.25">
      <c r="A2128" s="1">
        <v>44112</v>
      </c>
      <c r="B2128">
        <v>202100061</v>
      </c>
      <c r="C2128" t="s">
        <v>111</v>
      </c>
      <c r="D2128" t="s">
        <v>1075</v>
      </c>
      <c r="E2128" s="2">
        <v>137333.13</v>
      </c>
    </row>
    <row r="2129" spans="1:5" x14ac:dyDescent="0.25">
      <c r="A2129" s="1">
        <v>44112</v>
      </c>
      <c r="B2129">
        <v>202100062</v>
      </c>
      <c r="C2129" t="s">
        <v>2106</v>
      </c>
      <c r="D2129" t="s">
        <v>2107</v>
      </c>
      <c r="E2129" s="2">
        <v>1237.95</v>
      </c>
    </row>
    <row r="2130" spans="1:5" x14ac:dyDescent="0.25">
      <c r="A2130" s="1">
        <v>44112</v>
      </c>
      <c r="B2130">
        <v>202100063</v>
      </c>
      <c r="C2130" t="s">
        <v>1082</v>
      </c>
      <c r="D2130" t="s">
        <v>2108</v>
      </c>
      <c r="E2130" s="2">
        <v>203</v>
      </c>
    </row>
    <row r="2131" spans="1:5" x14ac:dyDescent="0.25">
      <c r="A2131" s="1">
        <v>44112</v>
      </c>
      <c r="B2131">
        <v>202100064</v>
      </c>
      <c r="C2131" t="s">
        <v>2109</v>
      </c>
      <c r="D2131" t="s">
        <v>2110</v>
      </c>
      <c r="E2131" s="2">
        <v>40.58</v>
      </c>
    </row>
    <row r="2132" spans="1:5" x14ac:dyDescent="0.25">
      <c r="A2132" s="1">
        <v>44112</v>
      </c>
      <c r="B2132">
        <v>202100065</v>
      </c>
      <c r="C2132" t="s">
        <v>448</v>
      </c>
      <c r="D2132" t="s">
        <v>1084</v>
      </c>
      <c r="E2132" s="2">
        <v>39.6</v>
      </c>
    </row>
    <row r="2133" spans="1:5" x14ac:dyDescent="0.25">
      <c r="A2133" s="1">
        <v>44112</v>
      </c>
      <c r="B2133">
        <v>202100065</v>
      </c>
      <c r="C2133" t="s">
        <v>448</v>
      </c>
      <c r="D2133" t="s">
        <v>2111</v>
      </c>
      <c r="E2133" s="2">
        <v>44.1</v>
      </c>
    </row>
    <row r="2134" spans="1:5" x14ac:dyDescent="0.25">
      <c r="A2134" s="1">
        <v>44112</v>
      </c>
      <c r="B2134">
        <v>202100065</v>
      </c>
      <c r="C2134" t="s">
        <v>448</v>
      </c>
      <c r="D2134" t="s">
        <v>1084</v>
      </c>
      <c r="E2134" s="2">
        <v>39.6</v>
      </c>
    </row>
    <row r="2135" spans="1:5" x14ac:dyDescent="0.25">
      <c r="A2135" s="1">
        <v>44119</v>
      </c>
      <c r="B2135">
        <v>202100066</v>
      </c>
      <c r="C2135" t="s">
        <v>112</v>
      </c>
      <c r="D2135" t="s">
        <v>451</v>
      </c>
      <c r="E2135" s="2">
        <v>3790.2</v>
      </c>
    </row>
    <row r="2136" spans="1:5" x14ac:dyDescent="0.25">
      <c r="A2136" s="1">
        <v>44119</v>
      </c>
      <c r="B2136">
        <v>202100066</v>
      </c>
      <c r="C2136" t="s">
        <v>112</v>
      </c>
      <c r="D2136" t="s">
        <v>451</v>
      </c>
      <c r="E2136" s="2">
        <v>3364.3</v>
      </c>
    </row>
    <row r="2137" spans="1:5" x14ac:dyDescent="0.25">
      <c r="A2137" s="1">
        <v>44125</v>
      </c>
      <c r="B2137">
        <v>202100067</v>
      </c>
      <c r="C2137" t="s">
        <v>2112</v>
      </c>
      <c r="D2137" t="s">
        <v>1532</v>
      </c>
      <c r="E2137" s="2">
        <v>20.67</v>
      </c>
    </row>
    <row r="2138" spans="1:5" x14ac:dyDescent="0.25">
      <c r="A2138" s="1">
        <v>44125</v>
      </c>
      <c r="B2138">
        <v>202100068</v>
      </c>
      <c r="C2138" t="s">
        <v>2113</v>
      </c>
      <c r="D2138" t="s">
        <v>2114</v>
      </c>
      <c r="E2138" s="2">
        <v>217.13</v>
      </c>
    </row>
    <row r="2139" spans="1:5" x14ac:dyDescent="0.25">
      <c r="A2139" s="1">
        <v>44126</v>
      </c>
      <c r="B2139">
        <v>202100069</v>
      </c>
      <c r="C2139" t="s">
        <v>111</v>
      </c>
      <c r="D2139" t="s">
        <v>2115</v>
      </c>
      <c r="E2139" s="2">
        <v>26685</v>
      </c>
    </row>
    <row r="2140" spans="1:5" x14ac:dyDescent="0.25">
      <c r="A2140" s="1">
        <v>44126</v>
      </c>
      <c r="B2140">
        <v>202100070</v>
      </c>
      <c r="C2140" t="s">
        <v>448</v>
      </c>
      <c r="D2140" t="s">
        <v>2116</v>
      </c>
      <c r="E2140" s="2">
        <v>186</v>
      </c>
    </row>
    <row r="2141" spans="1:5" x14ac:dyDescent="0.25">
      <c r="A2141" s="1">
        <v>44126</v>
      </c>
      <c r="B2141">
        <v>202100070</v>
      </c>
      <c r="C2141" t="s">
        <v>448</v>
      </c>
      <c r="D2141" t="s">
        <v>2117</v>
      </c>
      <c r="E2141" s="2">
        <v>78.8</v>
      </c>
    </row>
    <row r="2142" spans="1:5" x14ac:dyDescent="0.25">
      <c r="A2142" s="1">
        <v>44126</v>
      </c>
      <c r="B2142">
        <v>202100071</v>
      </c>
      <c r="C2142" t="s">
        <v>110</v>
      </c>
      <c r="D2142" t="s">
        <v>2118</v>
      </c>
      <c r="E2142" s="2">
        <v>100</v>
      </c>
    </row>
    <row r="2143" spans="1:5" x14ac:dyDescent="0.25">
      <c r="A2143" s="1">
        <v>44132</v>
      </c>
      <c r="B2143">
        <v>202100076</v>
      </c>
      <c r="C2143" t="s">
        <v>2119</v>
      </c>
      <c r="D2143" t="s">
        <v>2120</v>
      </c>
      <c r="E2143" s="2">
        <v>71.72</v>
      </c>
    </row>
    <row r="2144" spans="1:5" x14ac:dyDescent="0.25">
      <c r="A2144" s="1">
        <v>44133</v>
      </c>
      <c r="B2144">
        <v>202100077</v>
      </c>
      <c r="C2144" t="s">
        <v>112</v>
      </c>
      <c r="D2144" t="s">
        <v>451</v>
      </c>
      <c r="E2144" s="2">
        <f>2599.69+2429.38</f>
        <v>5029.07</v>
      </c>
    </row>
    <row r="2145" spans="1:6" x14ac:dyDescent="0.25">
      <c r="D2145" s="5" t="s">
        <v>167</v>
      </c>
      <c r="E2145" s="6"/>
      <c r="F2145" s="7">
        <f>SUM(E1208:E2144)</f>
        <v>1480334.75</v>
      </c>
    </row>
    <row r="2146" spans="1:6" x14ac:dyDescent="0.25">
      <c r="D2146" s="5"/>
      <c r="E2146" s="6"/>
      <c r="F2146" s="5"/>
    </row>
    <row r="2147" spans="1:6" x14ac:dyDescent="0.25">
      <c r="A2147" s="1">
        <v>44139</v>
      </c>
      <c r="B2147">
        <v>130138</v>
      </c>
      <c r="C2147" t="s">
        <v>309</v>
      </c>
      <c r="D2147" t="s">
        <v>837</v>
      </c>
      <c r="E2147" s="2">
        <f>955+3600</f>
        <v>4555</v>
      </c>
    </row>
    <row r="2148" spans="1:6" x14ac:dyDescent="0.25">
      <c r="A2148" s="1">
        <v>44139</v>
      </c>
      <c r="B2148">
        <v>130139</v>
      </c>
      <c r="C2148" t="s">
        <v>1952</v>
      </c>
      <c r="D2148" t="s">
        <v>1001</v>
      </c>
      <c r="E2148" s="2">
        <v>277.5</v>
      </c>
    </row>
    <row r="2149" spans="1:6" x14ac:dyDescent="0.25">
      <c r="A2149" s="1">
        <v>44139</v>
      </c>
      <c r="B2149">
        <v>130140</v>
      </c>
      <c r="C2149" t="s">
        <v>2121</v>
      </c>
      <c r="D2149" t="s">
        <v>2122</v>
      </c>
      <c r="E2149" s="2">
        <v>500</v>
      </c>
    </row>
    <row r="2150" spans="1:6" x14ac:dyDescent="0.25">
      <c r="A2150" s="1">
        <v>44139</v>
      </c>
      <c r="B2150">
        <v>130141</v>
      </c>
      <c r="C2150" t="s">
        <v>2123</v>
      </c>
      <c r="D2150" t="s">
        <v>2124</v>
      </c>
      <c r="E2150" s="2">
        <v>974.73</v>
      </c>
    </row>
    <row r="2151" spans="1:6" x14ac:dyDescent="0.25">
      <c r="A2151" s="1">
        <v>44139</v>
      </c>
      <c r="B2151">
        <v>130142</v>
      </c>
      <c r="C2151" t="s">
        <v>467</v>
      </c>
      <c r="D2151" t="s">
        <v>2125</v>
      </c>
      <c r="E2151" s="2">
        <v>1489.98</v>
      </c>
    </row>
    <row r="2152" spans="1:6" x14ac:dyDescent="0.25">
      <c r="A2152" s="1">
        <v>44139</v>
      </c>
      <c r="B2152">
        <v>130142</v>
      </c>
      <c r="C2152" t="s">
        <v>467</v>
      </c>
      <c r="D2152" t="s">
        <v>2126</v>
      </c>
      <c r="E2152" s="2">
        <v>1324.66</v>
      </c>
    </row>
    <row r="2153" spans="1:6" x14ac:dyDescent="0.25">
      <c r="A2153" s="1">
        <v>44139</v>
      </c>
      <c r="B2153">
        <v>130143</v>
      </c>
      <c r="C2153" t="s">
        <v>92</v>
      </c>
      <c r="D2153" t="s">
        <v>2127</v>
      </c>
      <c r="E2153" s="2">
        <v>90.87</v>
      </c>
    </row>
    <row r="2154" spans="1:6" x14ac:dyDescent="0.25">
      <c r="A2154" s="1">
        <v>44139</v>
      </c>
      <c r="B2154">
        <v>130143</v>
      </c>
      <c r="C2154" t="s">
        <v>92</v>
      </c>
      <c r="D2154" t="s">
        <v>2128</v>
      </c>
      <c r="E2154" s="2">
        <v>214.59</v>
      </c>
    </row>
    <row r="2155" spans="1:6" x14ac:dyDescent="0.25">
      <c r="A2155" s="1">
        <v>44139</v>
      </c>
      <c r="B2155">
        <v>130144</v>
      </c>
      <c r="C2155" t="s">
        <v>60</v>
      </c>
      <c r="D2155" t="s">
        <v>1808</v>
      </c>
      <c r="E2155" s="2">
        <v>165.99</v>
      </c>
    </row>
    <row r="2156" spans="1:6" x14ac:dyDescent="0.25">
      <c r="A2156" s="1">
        <v>44139</v>
      </c>
      <c r="B2156">
        <v>130145</v>
      </c>
      <c r="C2156" t="s">
        <v>1531</v>
      </c>
      <c r="D2156" t="s">
        <v>2129</v>
      </c>
      <c r="E2156" s="2">
        <v>40</v>
      </c>
    </row>
    <row r="2157" spans="1:6" x14ac:dyDescent="0.25">
      <c r="A2157" s="1">
        <v>44139</v>
      </c>
      <c r="B2157">
        <v>130146</v>
      </c>
      <c r="C2157" t="s">
        <v>1531</v>
      </c>
      <c r="D2157" t="s">
        <v>2129</v>
      </c>
      <c r="E2157" s="2">
        <v>60</v>
      </c>
    </row>
    <row r="2158" spans="1:6" x14ac:dyDescent="0.25">
      <c r="A2158" s="1">
        <v>44139</v>
      </c>
      <c r="B2158">
        <v>130147</v>
      </c>
      <c r="C2158" t="s">
        <v>25</v>
      </c>
      <c r="D2158" t="s">
        <v>2130</v>
      </c>
      <c r="E2158" s="2">
        <v>284.58999999999997</v>
      </c>
    </row>
    <row r="2159" spans="1:6" x14ac:dyDescent="0.25">
      <c r="A2159" s="1">
        <v>44139</v>
      </c>
      <c r="B2159">
        <v>130148</v>
      </c>
      <c r="C2159" t="s">
        <v>867</v>
      </c>
      <c r="D2159" t="s">
        <v>2131</v>
      </c>
      <c r="E2159" s="2">
        <v>49.42</v>
      </c>
    </row>
    <row r="2160" spans="1:6" x14ac:dyDescent="0.25">
      <c r="A2160" s="1">
        <v>44139</v>
      </c>
      <c r="B2160">
        <v>130150</v>
      </c>
      <c r="C2160" t="s">
        <v>870</v>
      </c>
      <c r="D2160" t="s">
        <v>2132</v>
      </c>
      <c r="E2160" s="2">
        <v>250.24</v>
      </c>
    </row>
    <row r="2161" spans="1:5" x14ac:dyDescent="0.25">
      <c r="A2161" s="1">
        <v>44139</v>
      </c>
      <c r="B2161">
        <v>130150</v>
      </c>
      <c r="C2161" t="s">
        <v>870</v>
      </c>
      <c r="D2161" t="s">
        <v>2133</v>
      </c>
      <c r="E2161" s="2">
        <v>381.82</v>
      </c>
    </row>
    <row r="2162" spans="1:5" x14ac:dyDescent="0.25">
      <c r="A2162" s="1">
        <v>44139</v>
      </c>
      <c r="B2162">
        <v>130150</v>
      </c>
      <c r="C2162" t="s">
        <v>870</v>
      </c>
      <c r="D2162" t="s">
        <v>2134</v>
      </c>
      <c r="E2162" s="2">
        <v>320</v>
      </c>
    </row>
    <row r="2163" spans="1:5" x14ac:dyDescent="0.25">
      <c r="A2163" s="1">
        <v>44139</v>
      </c>
      <c r="B2163">
        <v>130150</v>
      </c>
      <c r="C2163" t="s">
        <v>870</v>
      </c>
      <c r="D2163" t="s">
        <v>2135</v>
      </c>
      <c r="E2163" s="2">
        <v>111.35</v>
      </c>
    </row>
    <row r="2164" spans="1:5" x14ac:dyDescent="0.25">
      <c r="A2164" s="1">
        <v>44139</v>
      </c>
      <c r="B2164">
        <v>130150</v>
      </c>
      <c r="C2164" t="s">
        <v>870</v>
      </c>
      <c r="D2164" t="s">
        <v>2135</v>
      </c>
      <c r="E2164" s="2">
        <v>213.69</v>
      </c>
    </row>
    <row r="2165" spans="1:5" x14ac:dyDescent="0.25">
      <c r="A2165" s="1">
        <v>44139</v>
      </c>
      <c r="B2165">
        <v>130150</v>
      </c>
      <c r="C2165" t="s">
        <v>870</v>
      </c>
      <c r="D2165" t="s">
        <v>2132</v>
      </c>
      <c r="E2165" s="2">
        <v>191.76</v>
      </c>
    </row>
    <row r="2166" spans="1:5" x14ac:dyDescent="0.25">
      <c r="A2166" s="1">
        <v>44139</v>
      </c>
      <c r="B2166">
        <v>130151</v>
      </c>
      <c r="C2166" t="s">
        <v>346</v>
      </c>
      <c r="D2166" t="s">
        <v>2136</v>
      </c>
      <c r="E2166" s="2">
        <v>304.44</v>
      </c>
    </row>
    <row r="2167" spans="1:5" x14ac:dyDescent="0.25">
      <c r="A2167" s="1">
        <v>44139</v>
      </c>
      <c r="B2167">
        <v>130152</v>
      </c>
      <c r="C2167" t="s">
        <v>708</v>
      </c>
      <c r="D2167" t="s">
        <v>2137</v>
      </c>
      <c r="E2167" s="2">
        <v>294.58</v>
      </c>
    </row>
    <row r="2168" spans="1:5" x14ac:dyDescent="0.25">
      <c r="A2168" s="1">
        <v>44139</v>
      </c>
      <c r="B2168">
        <v>130153</v>
      </c>
      <c r="C2168" t="s">
        <v>175</v>
      </c>
      <c r="D2168" t="s">
        <v>2138</v>
      </c>
      <c r="E2168" s="2">
        <v>378.35</v>
      </c>
    </row>
    <row r="2169" spans="1:5" x14ac:dyDescent="0.25">
      <c r="A2169" s="1">
        <v>44139</v>
      </c>
      <c r="B2169">
        <v>130154</v>
      </c>
      <c r="C2169" t="s">
        <v>2139</v>
      </c>
      <c r="D2169" t="s">
        <v>2140</v>
      </c>
      <c r="E2169" s="2">
        <v>60.38</v>
      </c>
    </row>
    <row r="2170" spans="1:5" x14ac:dyDescent="0.25">
      <c r="A2170" s="1">
        <v>44139</v>
      </c>
      <c r="B2170">
        <v>130155</v>
      </c>
      <c r="C2170" t="s">
        <v>3</v>
      </c>
      <c r="D2170" t="s">
        <v>480</v>
      </c>
      <c r="E2170" s="2">
        <v>94.35</v>
      </c>
    </row>
    <row r="2171" spans="1:5" x14ac:dyDescent="0.25">
      <c r="A2171" s="1">
        <v>44139</v>
      </c>
      <c r="B2171">
        <v>130156</v>
      </c>
      <c r="C2171" t="s">
        <v>2141</v>
      </c>
      <c r="D2171" t="s">
        <v>2142</v>
      </c>
      <c r="E2171" s="2">
        <v>40</v>
      </c>
    </row>
    <row r="2172" spans="1:5" x14ac:dyDescent="0.25">
      <c r="A2172" s="1">
        <v>44139</v>
      </c>
      <c r="B2172">
        <v>130157</v>
      </c>
      <c r="C2172" t="s">
        <v>177</v>
      </c>
      <c r="D2172" t="s">
        <v>2143</v>
      </c>
      <c r="E2172" s="2">
        <v>1110.5</v>
      </c>
    </row>
    <row r="2173" spans="1:5" x14ac:dyDescent="0.25">
      <c r="A2173" s="1">
        <v>44140</v>
      </c>
      <c r="B2173">
        <v>130158</v>
      </c>
      <c r="C2173" t="s">
        <v>2144</v>
      </c>
      <c r="D2173" t="s">
        <v>2145</v>
      </c>
      <c r="E2173" s="2">
        <v>181.7</v>
      </c>
    </row>
    <row r="2174" spans="1:5" x14ac:dyDescent="0.25">
      <c r="A2174" s="1">
        <v>44140</v>
      </c>
      <c r="B2174">
        <v>130159</v>
      </c>
      <c r="C2174" t="s">
        <v>381</v>
      </c>
      <c r="D2174" t="s">
        <v>1814</v>
      </c>
      <c r="E2174" s="2">
        <v>266</v>
      </c>
    </row>
    <row r="2175" spans="1:5" x14ac:dyDescent="0.25">
      <c r="A2175" s="1">
        <v>44140</v>
      </c>
      <c r="B2175">
        <v>130160</v>
      </c>
      <c r="C2175" t="s">
        <v>9</v>
      </c>
      <c r="D2175" t="s">
        <v>494</v>
      </c>
      <c r="E2175" s="2">
        <v>4101.5600000000004</v>
      </c>
    </row>
    <row r="2176" spans="1:5" x14ac:dyDescent="0.25">
      <c r="A2176" s="1">
        <v>44140</v>
      </c>
      <c r="B2176">
        <v>130161</v>
      </c>
      <c r="C2176" t="s">
        <v>9</v>
      </c>
      <c r="D2176" t="s">
        <v>185</v>
      </c>
      <c r="E2176" s="2">
        <v>1679.54</v>
      </c>
    </row>
    <row r="2177" spans="1:5" x14ac:dyDescent="0.25">
      <c r="A2177" s="1">
        <v>44140</v>
      </c>
      <c r="B2177">
        <v>130162</v>
      </c>
      <c r="C2177" t="s">
        <v>2146</v>
      </c>
      <c r="D2177" t="s">
        <v>2147</v>
      </c>
      <c r="E2177" s="2">
        <v>43651.92</v>
      </c>
    </row>
    <row r="2178" spans="1:5" x14ac:dyDescent="0.25">
      <c r="A2178" s="1">
        <v>44140</v>
      </c>
      <c r="B2178">
        <v>130163</v>
      </c>
      <c r="C2178" t="s">
        <v>2148</v>
      </c>
      <c r="D2178" t="s">
        <v>2149</v>
      </c>
      <c r="E2178" s="2">
        <v>1255.76</v>
      </c>
    </row>
    <row r="2179" spans="1:5" x14ac:dyDescent="0.25">
      <c r="A2179" s="1">
        <v>44140</v>
      </c>
      <c r="B2179">
        <v>130164</v>
      </c>
      <c r="C2179" t="s">
        <v>1694</v>
      </c>
      <c r="D2179" t="s">
        <v>1696</v>
      </c>
      <c r="E2179" s="2">
        <v>80.400000000000006</v>
      </c>
    </row>
    <row r="2180" spans="1:5" x14ac:dyDescent="0.25">
      <c r="A2180" s="1">
        <v>44140</v>
      </c>
      <c r="B2180">
        <v>130165</v>
      </c>
      <c r="C2180" t="s">
        <v>57</v>
      </c>
      <c r="D2180" t="s">
        <v>2150</v>
      </c>
      <c r="E2180" s="2">
        <v>6153.05</v>
      </c>
    </row>
    <row r="2181" spans="1:5" x14ac:dyDescent="0.25">
      <c r="A2181" s="1">
        <v>44140</v>
      </c>
      <c r="B2181">
        <v>130166</v>
      </c>
      <c r="C2181" t="s">
        <v>1569</v>
      </c>
      <c r="D2181" t="s">
        <v>1997</v>
      </c>
      <c r="E2181" s="2">
        <v>221.25</v>
      </c>
    </row>
    <row r="2182" spans="1:5" x14ac:dyDescent="0.25">
      <c r="A2182" s="1">
        <v>44140</v>
      </c>
      <c r="B2182">
        <v>130167</v>
      </c>
      <c r="C2182" t="s">
        <v>300</v>
      </c>
      <c r="D2182" t="s">
        <v>2151</v>
      </c>
      <c r="E2182" s="2">
        <v>716</v>
      </c>
    </row>
    <row r="2183" spans="1:5" x14ac:dyDescent="0.25">
      <c r="A2183" s="1">
        <v>44140</v>
      </c>
      <c r="B2183">
        <v>130168</v>
      </c>
      <c r="C2183" t="s">
        <v>2152</v>
      </c>
      <c r="D2183" t="s">
        <v>180</v>
      </c>
      <c r="E2183" s="2">
        <v>28.45</v>
      </c>
    </row>
    <row r="2184" spans="1:5" x14ac:dyDescent="0.25">
      <c r="A2184" s="1">
        <v>44140</v>
      </c>
      <c r="B2184">
        <v>130169</v>
      </c>
      <c r="C2184" t="s">
        <v>60</v>
      </c>
      <c r="D2184" t="s">
        <v>2153</v>
      </c>
      <c r="E2184" s="2">
        <v>231.36</v>
      </c>
    </row>
    <row r="2185" spans="1:5" x14ac:dyDescent="0.25">
      <c r="A2185" s="1">
        <v>44140</v>
      </c>
      <c r="B2185">
        <v>130170</v>
      </c>
      <c r="C2185" t="s">
        <v>503</v>
      </c>
      <c r="D2185" t="s">
        <v>2154</v>
      </c>
      <c r="E2185" s="2">
        <v>595</v>
      </c>
    </row>
    <row r="2186" spans="1:5" x14ac:dyDescent="0.25">
      <c r="A2186" s="1">
        <v>44140</v>
      </c>
      <c r="B2186">
        <v>130171</v>
      </c>
      <c r="C2186" t="s">
        <v>1721</v>
      </c>
      <c r="D2186" t="s">
        <v>2155</v>
      </c>
      <c r="E2186" s="2">
        <v>100</v>
      </c>
    </row>
    <row r="2187" spans="1:5" x14ac:dyDescent="0.25">
      <c r="A2187" s="1">
        <v>44140</v>
      </c>
      <c r="B2187">
        <v>130172</v>
      </c>
      <c r="C2187" t="s">
        <v>1723</v>
      </c>
      <c r="D2187" t="s">
        <v>2155</v>
      </c>
      <c r="E2187" s="2">
        <v>50</v>
      </c>
    </row>
    <row r="2188" spans="1:5" x14ac:dyDescent="0.25">
      <c r="A2188" s="1">
        <v>44140</v>
      </c>
      <c r="B2188">
        <v>130173</v>
      </c>
      <c r="C2188" t="s">
        <v>396</v>
      </c>
      <c r="D2188" t="s">
        <v>1292</v>
      </c>
      <c r="E2188" s="2">
        <v>393.75</v>
      </c>
    </row>
    <row r="2189" spans="1:5" x14ac:dyDescent="0.25">
      <c r="A2189" s="1">
        <v>44140</v>
      </c>
      <c r="B2189">
        <v>130174</v>
      </c>
      <c r="C2189" t="s">
        <v>30</v>
      </c>
      <c r="D2189" t="s">
        <v>2156</v>
      </c>
      <c r="E2189" s="2">
        <v>645.5</v>
      </c>
    </row>
    <row r="2190" spans="1:5" x14ac:dyDescent="0.25">
      <c r="A2190" s="1">
        <v>44140</v>
      </c>
      <c r="B2190">
        <v>130175</v>
      </c>
      <c r="C2190" t="s">
        <v>2157</v>
      </c>
      <c r="D2190" t="s">
        <v>2158</v>
      </c>
      <c r="E2190" s="2">
        <v>12000</v>
      </c>
    </row>
    <row r="2191" spans="1:5" x14ac:dyDescent="0.25">
      <c r="A2191" s="1">
        <v>44140</v>
      </c>
      <c r="B2191">
        <v>130176</v>
      </c>
      <c r="C2191" t="s">
        <v>1728</v>
      </c>
      <c r="D2191" t="s">
        <v>2155</v>
      </c>
      <c r="E2191" s="2">
        <v>105</v>
      </c>
    </row>
    <row r="2192" spans="1:5" x14ac:dyDescent="0.25">
      <c r="A2192" s="1">
        <v>44140</v>
      </c>
      <c r="B2192">
        <v>130177</v>
      </c>
      <c r="C2192" t="s">
        <v>1584</v>
      </c>
      <c r="D2192" t="s">
        <v>2159</v>
      </c>
      <c r="E2192" s="2">
        <v>108.67</v>
      </c>
    </row>
    <row r="2193" spans="1:5" x14ac:dyDescent="0.25">
      <c r="A2193" s="1">
        <v>44140</v>
      </c>
      <c r="B2193">
        <v>130178</v>
      </c>
      <c r="C2193" t="s">
        <v>15</v>
      </c>
      <c r="D2193" t="s">
        <v>2160</v>
      </c>
      <c r="E2193" s="2">
        <v>446.35</v>
      </c>
    </row>
    <row r="2194" spans="1:5" x14ac:dyDescent="0.25">
      <c r="A2194" s="1">
        <v>44140</v>
      </c>
      <c r="B2194">
        <v>130178</v>
      </c>
      <c r="C2194" t="s">
        <v>15</v>
      </c>
      <c r="D2194" t="s">
        <v>2161</v>
      </c>
      <c r="E2194" s="2">
        <v>450</v>
      </c>
    </row>
    <row r="2195" spans="1:5" x14ac:dyDescent="0.25">
      <c r="A2195" s="1">
        <v>44140</v>
      </c>
      <c r="B2195">
        <v>130179</v>
      </c>
      <c r="C2195" t="s">
        <v>16</v>
      </c>
      <c r="D2195" t="s">
        <v>2162</v>
      </c>
      <c r="E2195" s="2">
        <v>947.24</v>
      </c>
    </row>
    <row r="2196" spans="1:5" x14ac:dyDescent="0.25">
      <c r="A2196" s="1">
        <v>44140</v>
      </c>
      <c r="B2196">
        <v>130179</v>
      </c>
      <c r="C2196" t="s">
        <v>16</v>
      </c>
      <c r="D2196" t="s">
        <v>272</v>
      </c>
      <c r="E2196" s="2">
        <v>203175.15</v>
      </c>
    </row>
    <row r="2197" spans="1:5" x14ac:dyDescent="0.25">
      <c r="A2197" s="1">
        <v>44140</v>
      </c>
      <c r="B2197">
        <v>130180</v>
      </c>
      <c r="C2197" t="s">
        <v>1385</v>
      </c>
      <c r="D2197" t="s">
        <v>2163</v>
      </c>
      <c r="E2197" s="2">
        <v>603.9</v>
      </c>
    </row>
    <row r="2198" spans="1:5" x14ac:dyDescent="0.25">
      <c r="A2198" s="1">
        <v>44140</v>
      </c>
      <c r="B2198">
        <v>130181</v>
      </c>
      <c r="C2198" t="s">
        <v>32</v>
      </c>
      <c r="D2198" t="s">
        <v>2164</v>
      </c>
      <c r="E2198" s="2">
        <v>211.88</v>
      </c>
    </row>
    <row r="2199" spans="1:5" x14ac:dyDescent="0.25">
      <c r="A2199" s="1">
        <v>44140</v>
      </c>
      <c r="B2199">
        <v>130182</v>
      </c>
      <c r="C2199" t="s">
        <v>2165</v>
      </c>
      <c r="D2199" t="s">
        <v>2166</v>
      </c>
      <c r="E2199" s="2">
        <v>880</v>
      </c>
    </row>
    <row r="2200" spans="1:5" x14ac:dyDescent="0.25">
      <c r="A2200" s="1">
        <v>44140</v>
      </c>
      <c r="B2200">
        <v>130183</v>
      </c>
      <c r="C2200" t="s">
        <v>33</v>
      </c>
      <c r="D2200" t="s">
        <v>2167</v>
      </c>
      <c r="E2200" s="2">
        <v>64.989999999999995</v>
      </c>
    </row>
    <row r="2201" spans="1:5" x14ac:dyDescent="0.25">
      <c r="A2201" s="1">
        <v>44140</v>
      </c>
      <c r="B2201">
        <v>130183</v>
      </c>
      <c r="C2201" t="s">
        <v>33</v>
      </c>
      <c r="D2201" t="s">
        <v>2167</v>
      </c>
      <c r="E2201" s="2">
        <v>46</v>
      </c>
    </row>
    <row r="2202" spans="1:5" x14ac:dyDescent="0.25">
      <c r="A2202" s="1">
        <v>44140</v>
      </c>
      <c r="B2202">
        <v>130183</v>
      </c>
      <c r="C2202" t="s">
        <v>33</v>
      </c>
      <c r="D2202" t="s">
        <v>2167</v>
      </c>
      <c r="E2202" s="2">
        <v>8</v>
      </c>
    </row>
    <row r="2203" spans="1:5" x14ac:dyDescent="0.25">
      <c r="A2203" s="1">
        <v>44140</v>
      </c>
      <c r="B2203">
        <v>130184</v>
      </c>
      <c r="C2203" t="s">
        <v>201</v>
      </c>
      <c r="D2203" t="s">
        <v>2168</v>
      </c>
      <c r="E2203" s="2">
        <v>143.82</v>
      </c>
    </row>
    <row r="2204" spans="1:5" x14ac:dyDescent="0.25">
      <c r="A2204" s="1">
        <v>44140</v>
      </c>
      <c r="B2204">
        <v>130185</v>
      </c>
      <c r="C2204" t="s">
        <v>870</v>
      </c>
      <c r="D2204" t="s">
        <v>2169</v>
      </c>
      <c r="E2204" s="2">
        <v>182.75</v>
      </c>
    </row>
    <row r="2205" spans="1:5" x14ac:dyDescent="0.25">
      <c r="A2205" s="1">
        <v>44140</v>
      </c>
      <c r="B2205">
        <v>130186</v>
      </c>
      <c r="C2205" t="s">
        <v>3388</v>
      </c>
      <c r="E2205" s="2">
        <v>0</v>
      </c>
    </row>
    <row r="2206" spans="1:5" x14ac:dyDescent="0.25">
      <c r="A2206" s="1">
        <v>44140</v>
      </c>
      <c r="B2206">
        <v>130187</v>
      </c>
      <c r="C2206" t="s">
        <v>877</v>
      </c>
      <c r="D2206" t="s">
        <v>2170</v>
      </c>
      <c r="E2206" s="2">
        <v>360</v>
      </c>
    </row>
    <row r="2207" spans="1:5" x14ac:dyDescent="0.25">
      <c r="A2207" s="1">
        <v>44140</v>
      </c>
      <c r="B2207">
        <v>130188</v>
      </c>
      <c r="C2207" t="s">
        <v>2171</v>
      </c>
      <c r="D2207" t="s">
        <v>180</v>
      </c>
      <c r="E2207" s="2">
        <v>75</v>
      </c>
    </row>
    <row r="2208" spans="1:5" x14ac:dyDescent="0.25">
      <c r="A2208" s="1">
        <v>44140</v>
      </c>
      <c r="B2208">
        <v>130189</v>
      </c>
      <c r="C2208" t="s">
        <v>2172</v>
      </c>
      <c r="D2208" t="s">
        <v>180</v>
      </c>
      <c r="E2208" s="2">
        <v>25.58</v>
      </c>
    </row>
    <row r="2209" spans="1:5" x14ac:dyDescent="0.25">
      <c r="A2209" s="1">
        <v>44140</v>
      </c>
      <c r="B2209">
        <v>130190</v>
      </c>
      <c r="C2209" t="s">
        <v>203</v>
      </c>
      <c r="D2209" t="s">
        <v>2173</v>
      </c>
      <c r="E2209" s="2">
        <v>12807</v>
      </c>
    </row>
    <row r="2210" spans="1:5" x14ac:dyDescent="0.25">
      <c r="A2210" s="1">
        <v>44140</v>
      </c>
      <c r="B2210">
        <v>130190</v>
      </c>
      <c r="C2210" t="s">
        <v>203</v>
      </c>
      <c r="D2210" t="s">
        <v>2174</v>
      </c>
      <c r="E2210" s="2">
        <v>2114.27</v>
      </c>
    </row>
    <row r="2211" spans="1:5" x14ac:dyDescent="0.25">
      <c r="A2211" s="1">
        <v>44140</v>
      </c>
      <c r="B2211">
        <v>130191</v>
      </c>
      <c r="C2211" t="s">
        <v>1736</v>
      </c>
      <c r="D2211" t="s">
        <v>2175</v>
      </c>
      <c r="E2211" s="2">
        <v>52.5</v>
      </c>
    </row>
    <row r="2212" spans="1:5" x14ac:dyDescent="0.25">
      <c r="A2212" s="1">
        <v>44140</v>
      </c>
      <c r="B2212">
        <v>130192</v>
      </c>
      <c r="C2212" t="s">
        <v>537</v>
      </c>
      <c r="D2212" t="s">
        <v>2176</v>
      </c>
      <c r="E2212" s="2">
        <f>895.82+66.15</f>
        <v>961.97</v>
      </c>
    </row>
    <row r="2213" spans="1:5" x14ac:dyDescent="0.25">
      <c r="A2213" s="1">
        <v>44140</v>
      </c>
      <c r="B2213">
        <v>130193</v>
      </c>
      <c r="C2213" t="s">
        <v>2177</v>
      </c>
      <c r="D2213" t="s">
        <v>180</v>
      </c>
      <c r="E2213" s="2">
        <v>78.97</v>
      </c>
    </row>
    <row r="2214" spans="1:5" x14ac:dyDescent="0.25">
      <c r="A2214" s="1">
        <v>44140</v>
      </c>
      <c r="B2214">
        <v>130194</v>
      </c>
      <c r="C2214" t="s">
        <v>662</v>
      </c>
      <c r="D2214" t="s">
        <v>2178</v>
      </c>
      <c r="E2214" s="2">
        <v>4040</v>
      </c>
    </row>
    <row r="2215" spans="1:5" x14ac:dyDescent="0.25">
      <c r="A2215" s="1">
        <v>44140</v>
      </c>
      <c r="B2215">
        <v>130195</v>
      </c>
      <c r="C2215" t="s">
        <v>36</v>
      </c>
      <c r="D2215" t="s">
        <v>2179</v>
      </c>
      <c r="E2215" s="2">
        <v>40.72</v>
      </c>
    </row>
    <row r="2216" spans="1:5" x14ac:dyDescent="0.25">
      <c r="A2216" s="1">
        <v>44140</v>
      </c>
      <c r="B2216">
        <v>130196</v>
      </c>
      <c r="C2216" t="s">
        <v>2180</v>
      </c>
      <c r="D2216" t="s">
        <v>2155</v>
      </c>
      <c r="E2216" s="2">
        <v>40</v>
      </c>
    </row>
    <row r="2217" spans="1:5" x14ac:dyDescent="0.25">
      <c r="A2217" s="1">
        <v>44140</v>
      </c>
      <c r="B2217">
        <v>130197</v>
      </c>
      <c r="C2217" t="s">
        <v>26</v>
      </c>
      <c r="D2217" t="s">
        <v>551</v>
      </c>
      <c r="E2217" s="2">
        <v>225.78</v>
      </c>
    </row>
    <row r="2218" spans="1:5" x14ac:dyDescent="0.25">
      <c r="A2218" s="1">
        <v>44140</v>
      </c>
      <c r="B2218">
        <v>130197</v>
      </c>
      <c r="C2218" t="s">
        <v>26</v>
      </c>
      <c r="D2218" t="s">
        <v>553</v>
      </c>
      <c r="E2218" s="2">
        <v>132.13</v>
      </c>
    </row>
    <row r="2219" spans="1:5" x14ac:dyDescent="0.25">
      <c r="A2219" s="1">
        <v>44140</v>
      </c>
      <c r="B2219">
        <v>130197</v>
      </c>
      <c r="C2219" t="s">
        <v>26</v>
      </c>
      <c r="D2219" t="s">
        <v>2181</v>
      </c>
      <c r="E2219" s="2">
        <v>396</v>
      </c>
    </row>
    <row r="2220" spans="1:5" x14ac:dyDescent="0.25">
      <c r="A2220" s="1">
        <v>44140</v>
      </c>
      <c r="B2220">
        <v>130197</v>
      </c>
      <c r="C2220" t="s">
        <v>26</v>
      </c>
      <c r="D2220" t="s">
        <v>2182</v>
      </c>
      <c r="E2220" s="2">
        <v>329</v>
      </c>
    </row>
    <row r="2221" spans="1:5" x14ac:dyDescent="0.25">
      <c r="A2221" s="1">
        <v>44140</v>
      </c>
      <c r="B2221">
        <v>130198</v>
      </c>
      <c r="C2221" t="s">
        <v>2183</v>
      </c>
      <c r="D2221" t="s">
        <v>2184</v>
      </c>
      <c r="E2221" s="2">
        <v>1080</v>
      </c>
    </row>
    <row r="2222" spans="1:5" x14ac:dyDescent="0.25">
      <c r="A2222" s="1">
        <v>44140</v>
      </c>
      <c r="B2222">
        <v>130199</v>
      </c>
      <c r="C2222" t="s">
        <v>2185</v>
      </c>
      <c r="D2222" t="s">
        <v>2186</v>
      </c>
      <c r="E2222" s="2">
        <v>410</v>
      </c>
    </row>
    <row r="2223" spans="1:5" x14ac:dyDescent="0.25">
      <c r="A2223" s="1">
        <v>44140</v>
      </c>
      <c r="B2223">
        <v>130199</v>
      </c>
      <c r="C2223" t="s">
        <v>2185</v>
      </c>
      <c r="D2223" t="s">
        <v>2081</v>
      </c>
      <c r="E2223" s="2">
        <v>2086.33</v>
      </c>
    </row>
    <row r="2224" spans="1:5" x14ac:dyDescent="0.25">
      <c r="A2224" s="1">
        <v>44140</v>
      </c>
      <c r="B2224">
        <v>130200</v>
      </c>
      <c r="C2224" t="s">
        <v>2187</v>
      </c>
      <c r="D2224" t="s">
        <v>2081</v>
      </c>
      <c r="E2224" s="2">
        <v>301.52999999999997</v>
      </c>
    </row>
    <row r="2225" spans="1:5" x14ac:dyDescent="0.25">
      <c r="A2225" s="1">
        <v>44140</v>
      </c>
      <c r="B2225">
        <v>130201</v>
      </c>
      <c r="C2225" t="s">
        <v>2188</v>
      </c>
      <c r="D2225" t="s">
        <v>2189</v>
      </c>
      <c r="E2225" s="2">
        <v>6500</v>
      </c>
    </row>
    <row r="2226" spans="1:5" x14ac:dyDescent="0.25">
      <c r="A2226" s="1">
        <v>44140</v>
      </c>
      <c r="B2226">
        <v>130201</v>
      </c>
      <c r="C2226" t="s">
        <v>2188</v>
      </c>
      <c r="D2226" t="s">
        <v>2189</v>
      </c>
      <c r="E2226" s="2">
        <v>3487.42</v>
      </c>
    </row>
    <row r="2227" spans="1:5" x14ac:dyDescent="0.25">
      <c r="A2227" s="1">
        <v>44140</v>
      </c>
      <c r="B2227">
        <v>130202</v>
      </c>
      <c r="C2227" t="s">
        <v>2190</v>
      </c>
      <c r="D2227" t="s">
        <v>2191</v>
      </c>
      <c r="E2227" s="2">
        <v>400</v>
      </c>
    </row>
    <row r="2228" spans="1:5" x14ac:dyDescent="0.25">
      <c r="A2228" s="1">
        <v>44140</v>
      </c>
      <c r="B2228">
        <v>130203</v>
      </c>
      <c r="C2228" t="s">
        <v>70</v>
      </c>
      <c r="D2228" t="s">
        <v>2192</v>
      </c>
      <c r="E2228" s="2">
        <f>31.55+201.81</f>
        <v>233.36</v>
      </c>
    </row>
    <row r="2229" spans="1:5" x14ac:dyDescent="0.25">
      <c r="A2229" s="1">
        <v>44140</v>
      </c>
      <c r="B2229">
        <v>130204</v>
      </c>
      <c r="C2229" t="s">
        <v>708</v>
      </c>
      <c r="D2229" t="s">
        <v>2034</v>
      </c>
      <c r="E2229" s="2">
        <v>67.36</v>
      </c>
    </row>
    <row r="2230" spans="1:5" x14ac:dyDescent="0.25">
      <c r="A2230" s="1">
        <v>44140</v>
      </c>
      <c r="B2230">
        <v>130204</v>
      </c>
      <c r="C2230" t="s">
        <v>708</v>
      </c>
      <c r="D2230" t="s">
        <v>2193</v>
      </c>
      <c r="E2230" s="2">
        <v>9.6199999999999992</v>
      </c>
    </row>
    <row r="2231" spans="1:5" x14ac:dyDescent="0.25">
      <c r="A2231" s="1">
        <v>44140</v>
      </c>
      <c r="B2231">
        <v>130205</v>
      </c>
      <c r="C2231" t="s">
        <v>1892</v>
      </c>
      <c r="D2231" t="s">
        <v>2194</v>
      </c>
      <c r="E2231" s="2">
        <v>68.75</v>
      </c>
    </row>
    <row r="2232" spans="1:5" x14ac:dyDescent="0.25">
      <c r="A2232" s="1">
        <v>44140</v>
      </c>
      <c r="B2232">
        <v>130206</v>
      </c>
      <c r="C2232" t="s">
        <v>82</v>
      </c>
      <c r="D2232" t="s">
        <v>2195</v>
      </c>
      <c r="E2232" s="2">
        <v>198</v>
      </c>
    </row>
    <row r="2233" spans="1:5" x14ac:dyDescent="0.25">
      <c r="A2233" s="1">
        <v>44140</v>
      </c>
      <c r="B2233">
        <v>130206</v>
      </c>
      <c r="C2233" t="s">
        <v>82</v>
      </c>
      <c r="D2233" t="s">
        <v>2196</v>
      </c>
      <c r="E2233" s="2">
        <v>222.5</v>
      </c>
    </row>
    <row r="2234" spans="1:5" x14ac:dyDescent="0.25">
      <c r="A2234" s="1">
        <v>44140</v>
      </c>
      <c r="B2234">
        <v>130207</v>
      </c>
      <c r="C2234" t="s">
        <v>810</v>
      </c>
      <c r="D2234" t="s">
        <v>2197</v>
      </c>
      <c r="E2234" s="2">
        <v>371.93</v>
      </c>
    </row>
    <row r="2235" spans="1:5" x14ac:dyDescent="0.25">
      <c r="A2235" s="1">
        <v>44140</v>
      </c>
      <c r="B2235">
        <v>130208</v>
      </c>
      <c r="C2235" t="s">
        <v>2198</v>
      </c>
      <c r="D2235" t="s">
        <v>2199</v>
      </c>
      <c r="E2235" s="2">
        <v>200</v>
      </c>
    </row>
    <row r="2236" spans="1:5" x14ac:dyDescent="0.25">
      <c r="A2236" s="1">
        <v>44140</v>
      </c>
      <c r="B2236">
        <v>130209</v>
      </c>
      <c r="C2236" t="s">
        <v>2200</v>
      </c>
      <c r="D2236" t="s">
        <v>2201</v>
      </c>
      <c r="E2236" s="2">
        <v>80</v>
      </c>
    </row>
    <row r="2237" spans="1:5" x14ac:dyDescent="0.25">
      <c r="A2237" s="1">
        <v>44140</v>
      </c>
      <c r="B2237">
        <v>130210</v>
      </c>
      <c r="C2237" t="s">
        <v>419</v>
      </c>
      <c r="D2237" t="s">
        <v>2202</v>
      </c>
      <c r="E2237" s="2">
        <v>65.45</v>
      </c>
    </row>
    <row r="2238" spans="1:5" x14ac:dyDescent="0.25">
      <c r="A2238" s="1">
        <v>44140</v>
      </c>
      <c r="B2238">
        <v>130211</v>
      </c>
      <c r="C2238" t="s">
        <v>1637</v>
      </c>
      <c r="D2238" t="s">
        <v>2203</v>
      </c>
      <c r="E2238" s="2">
        <v>90</v>
      </c>
    </row>
    <row r="2239" spans="1:5" x14ac:dyDescent="0.25">
      <c r="A2239" s="1">
        <v>44140</v>
      </c>
      <c r="B2239">
        <v>130212</v>
      </c>
      <c r="C2239" t="s">
        <v>581</v>
      </c>
      <c r="D2239" t="s">
        <v>2204</v>
      </c>
      <c r="E2239" s="2">
        <f>146.25-59.86-7.39-3.7</f>
        <v>75.3</v>
      </c>
    </row>
    <row r="2240" spans="1:5" x14ac:dyDescent="0.25">
      <c r="A2240" s="1">
        <v>44140</v>
      </c>
      <c r="B2240">
        <v>130213</v>
      </c>
      <c r="C2240" t="s">
        <v>1755</v>
      </c>
      <c r="D2240" t="s">
        <v>639</v>
      </c>
      <c r="E2240" s="2">
        <v>414.47</v>
      </c>
    </row>
    <row r="2241" spans="1:5" x14ac:dyDescent="0.25">
      <c r="A2241" s="1">
        <v>44140</v>
      </c>
      <c r="B2241">
        <v>130213</v>
      </c>
      <c r="C2241" t="s">
        <v>1755</v>
      </c>
      <c r="D2241" t="s">
        <v>1928</v>
      </c>
      <c r="E2241" s="2">
        <v>2652.13</v>
      </c>
    </row>
    <row r="2242" spans="1:5" x14ac:dyDescent="0.25">
      <c r="A2242" s="1">
        <v>44140</v>
      </c>
      <c r="B2242">
        <v>130214</v>
      </c>
      <c r="C2242" t="s">
        <v>21</v>
      </c>
      <c r="D2242" t="s">
        <v>1231</v>
      </c>
      <c r="E2242" s="2">
        <v>34.950000000000003</v>
      </c>
    </row>
    <row r="2243" spans="1:5" x14ac:dyDescent="0.25">
      <c r="A2243" s="1">
        <v>44140</v>
      </c>
      <c r="B2243">
        <v>130215</v>
      </c>
      <c r="C2243" t="s">
        <v>21</v>
      </c>
      <c r="D2243" t="s">
        <v>1231</v>
      </c>
      <c r="E2243" s="2">
        <v>56.72</v>
      </c>
    </row>
    <row r="2244" spans="1:5" x14ac:dyDescent="0.25">
      <c r="A2244" s="1">
        <v>44140</v>
      </c>
      <c r="B2244">
        <v>130216</v>
      </c>
      <c r="C2244" t="s">
        <v>2051</v>
      </c>
      <c r="D2244" t="s">
        <v>2205</v>
      </c>
      <c r="E2244" s="2">
        <v>270</v>
      </c>
    </row>
    <row r="2245" spans="1:5" x14ac:dyDescent="0.25">
      <c r="A2245" s="1">
        <v>44140</v>
      </c>
      <c r="B2245">
        <v>130217</v>
      </c>
      <c r="C2245" t="s">
        <v>588</v>
      </c>
      <c r="D2245" t="s">
        <v>2206</v>
      </c>
      <c r="E2245" s="2">
        <v>160</v>
      </c>
    </row>
    <row r="2246" spans="1:5" x14ac:dyDescent="0.25">
      <c r="A2246" s="1">
        <v>44140</v>
      </c>
      <c r="B2246">
        <v>130218</v>
      </c>
      <c r="C2246" t="s">
        <v>818</v>
      </c>
      <c r="D2246" t="s">
        <v>2207</v>
      </c>
      <c r="E2246" s="2">
        <v>266</v>
      </c>
    </row>
    <row r="2247" spans="1:5" x14ac:dyDescent="0.25">
      <c r="A2247" s="1">
        <v>44140</v>
      </c>
      <c r="B2247">
        <v>130219</v>
      </c>
      <c r="C2247" t="s">
        <v>40</v>
      </c>
      <c r="D2247" t="s">
        <v>2208</v>
      </c>
      <c r="E2247" s="2">
        <v>651</v>
      </c>
    </row>
    <row r="2248" spans="1:5" x14ac:dyDescent="0.25">
      <c r="A2248" s="1">
        <v>44140</v>
      </c>
      <c r="B2248">
        <v>130220</v>
      </c>
      <c r="C2248" t="s">
        <v>42</v>
      </c>
      <c r="D2248" t="s">
        <v>2209</v>
      </c>
      <c r="E2248" s="2">
        <v>116.32</v>
      </c>
    </row>
    <row r="2249" spans="1:5" x14ac:dyDescent="0.25">
      <c r="A2249" s="1">
        <v>44140</v>
      </c>
      <c r="B2249">
        <v>130221</v>
      </c>
      <c r="C2249" t="s">
        <v>2210</v>
      </c>
      <c r="D2249" t="s">
        <v>180</v>
      </c>
      <c r="E2249" s="2">
        <v>17.05</v>
      </c>
    </row>
    <row r="2250" spans="1:5" x14ac:dyDescent="0.25">
      <c r="A2250" s="1">
        <v>44140</v>
      </c>
      <c r="B2250">
        <v>130222</v>
      </c>
      <c r="C2250" t="s">
        <v>1758</v>
      </c>
      <c r="D2250" t="s">
        <v>2155</v>
      </c>
      <c r="E2250" s="2">
        <v>90</v>
      </c>
    </row>
    <row r="2251" spans="1:5" x14ac:dyDescent="0.25">
      <c r="A2251" s="1">
        <v>44140</v>
      </c>
      <c r="B2251">
        <v>130223</v>
      </c>
      <c r="C2251" t="s">
        <v>3388</v>
      </c>
      <c r="E2251" s="2">
        <v>0</v>
      </c>
    </row>
    <row r="2252" spans="1:5" x14ac:dyDescent="0.25">
      <c r="A2252" s="1">
        <v>44140</v>
      </c>
      <c r="B2252">
        <v>130224</v>
      </c>
      <c r="C2252" t="s">
        <v>2211</v>
      </c>
      <c r="D2252" t="s">
        <v>2212</v>
      </c>
      <c r="E2252" s="2">
        <v>1287.5</v>
      </c>
    </row>
    <row r="2253" spans="1:5" x14ac:dyDescent="0.25">
      <c r="A2253" s="1">
        <v>44140</v>
      </c>
      <c r="B2253">
        <v>130225</v>
      </c>
      <c r="C2253" t="s">
        <v>219</v>
      </c>
      <c r="D2253" t="s">
        <v>2213</v>
      </c>
      <c r="E2253" s="2">
        <v>6573.31</v>
      </c>
    </row>
    <row r="2254" spans="1:5" x14ac:dyDescent="0.25">
      <c r="A2254" s="1">
        <v>44140</v>
      </c>
      <c r="B2254">
        <v>130226</v>
      </c>
      <c r="C2254" t="s">
        <v>2214</v>
      </c>
      <c r="D2254" t="s">
        <v>2215</v>
      </c>
      <c r="E2254" s="2">
        <v>140</v>
      </c>
    </row>
    <row r="2255" spans="1:5" x14ac:dyDescent="0.25">
      <c r="A2255" s="1">
        <v>44140</v>
      </c>
      <c r="B2255">
        <v>130227</v>
      </c>
      <c r="C2255" t="s">
        <v>1000</v>
      </c>
      <c r="D2255" t="s">
        <v>1001</v>
      </c>
      <c r="E2255" s="2">
        <v>97.96</v>
      </c>
    </row>
    <row r="2256" spans="1:5" x14ac:dyDescent="0.25">
      <c r="A2256" s="1">
        <v>44140</v>
      </c>
      <c r="B2256">
        <v>130228</v>
      </c>
      <c r="C2256" t="s">
        <v>221</v>
      </c>
      <c r="D2256" t="s">
        <v>2216</v>
      </c>
      <c r="E2256" s="2">
        <v>89.8</v>
      </c>
    </row>
    <row r="2257" spans="1:5" x14ac:dyDescent="0.25">
      <c r="A2257" s="1">
        <v>44140</v>
      </c>
      <c r="B2257">
        <v>130229</v>
      </c>
      <c r="C2257" t="s">
        <v>80</v>
      </c>
      <c r="D2257" t="s">
        <v>2217</v>
      </c>
      <c r="E2257" s="2">
        <v>27.85</v>
      </c>
    </row>
    <row r="2258" spans="1:5" x14ac:dyDescent="0.25">
      <c r="A2258" s="1">
        <v>44140</v>
      </c>
      <c r="B2258">
        <v>130230</v>
      </c>
      <c r="C2258" t="s">
        <v>49</v>
      </c>
      <c r="D2258" t="s">
        <v>2218</v>
      </c>
      <c r="E2258" s="2">
        <v>9788.0300000000007</v>
      </c>
    </row>
    <row r="2259" spans="1:5" x14ac:dyDescent="0.25">
      <c r="A2259" s="1">
        <v>44140</v>
      </c>
      <c r="B2259">
        <v>130231</v>
      </c>
      <c r="C2259" t="s">
        <v>228</v>
      </c>
      <c r="D2259" t="s">
        <v>2219</v>
      </c>
      <c r="E2259" s="2">
        <v>65.45</v>
      </c>
    </row>
    <row r="2260" spans="1:5" x14ac:dyDescent="0.25">
      <c r="A2260" s="1">
        <v>44140</v>
      </c>
      <c r="B2260">
        <v>130231</v>
      </c>
      <c r="C2260" t="s">
        <v>228</v>
      </c>
      <c r="D2260" t="s">
        <v>2220</v>
      </c>
      <c r="E2260" s="2">
        <v>62.47</v>
      </c>
    </row>
    <row r="2261" spans="1:5" x14ac:dyDescent="0.25">
      <c r="A2261" s="1">
        <v>44140</v>
      </c>
      <c r="B2261">
        <v>130232</v>
      </c>
      <c r="C2261" t="s">
        <v>1664</v>
      </c>
      <c r="D2261" t="s">
        <v>2221</v>
      </c>
      <c r="E2261" s="2">
        <v>350</v>
      </c>
    </row>
    <row r="2262" spans="1:5" x14ac:dyDescent="0.25">
      <c r="A2262" s="1">
        <v>44140</v>
      </c>
      <c r="B2262">
        <v>130233</v>
      </c>
      <c r="C2262" t="s">
        <v>1929</v>
      </c>
      <c r="D2262" t="s">
        <v>2222</v>
      </c>
      <c r="E2262" s="2">
        <v>515.24</v>
      </c>
    </row>
    <row r="2263" spans="1:5" x14ac:dyDescent="0.25">
      <c r="A2263" s="1">
        <v>44140</v>
      </c>
      <c r="B2263">
        <v>130233</v>
      </c>
      <c r="C2263" t="s">
        <v>1929</v>
      </c>
      <c r="D2263" t="s">
        <v>2223</v>
      </c>
      <c r="E2263" s="2">
        <v>90.28</v>
      </c>
    </row>
    <row r="2264" spans="1:5" x14ac:dyDescent="0.25">
      <c r="A2264" s="1">
        <v>44140</v>
      </c>
      <c r="B2264">
        <v>130233</v>
      </c>
      <c r="C2264" t="s">
        <v>1929</v>
      </c>
      <c r="D2264" t="s">
        <v>2224</v>
      </c>
      <c r="E2264" s="2">
        <v>210.91</v>
      </c>
    </row>
    <row r="2265" spans="1:5" x14ac:dyDescent="0.25">
      <c r="A2265" s="1">
        <v>44140</v>
      </c>
      <c r="B2265">
        <v>130233</v>
      </c>
      <c r="C2265" t="s">
        <v>1929</v>
      </c>
      <c r="D2265" t="s">
        <v>2225</v>
      </c>
      <c r="E2265" s="2">
        <v>84.15</v>
      </c>
    </row>
    <row r="2266" spans="1:5" x14ac:dyDescent="0.25">
      <c r="A2266" s="1">
        <v>44140</v>
      </c>
      <c r="B2266">
        <v>130234</v>
      </c>
      <c r="C2266" t="s">
        <v>230</v>
      </c>
      <c r="D2266" t="s">
        <v>2226</v>
      </c>
      <c r="E2266" s="2">
        <v>15628.41</v>
      </c>
    </row>
    <row r="2267" spans="1:5" x14ac:dyDescent="0.25">
      <c r="A2267" s="1">
        <v>44140</v>
      </c>
      <c r="B2267">
        <v>130259</v>
      </c>
      <c r="C2267" t="s">
        <v>51</v>
      </c>
      <c r="D2267" t="s">
        <v>2227</v>
      </c>
      <c r="E2267" s="2">
        <v>306.98</v>
      </c>
    </row>
    <row r="2268" spans="1:5" x14ac:dyDescent="0.25">
      <c r="A2268" s="1">
        <v>44140</v>
      </c>
      <c r="B2268">
        <v>130259</v>
      </c>
      <c r="C2268" t="s">
        <v>51</v>
      </c>
      <c r="D2268" t="s">
        <v>1515</v>
      </c>
      <c r="E2268" s="2">
        <v>13.2</v>
      </c>
    </row>
    <row r="2269" spans="1:5" x14ac:dyDescent="0.25">
      <c r="A2269" s="1">
        <v>44140</v>
      </c>
      <c r="B2269">
        <v>130259</v>
      </c>
      <c r="C2269" t="s">
        <v>51</v>
      </c>
      <c r="D2269" t="s">
        <v>2228</v>
      </c>
      <c r="E2269" s="2">
        <v>53.98</v>
      </c>
    </row>
    <row r="2270" spans="1:5" x14ac:dyDescent="0.25">
      <c r="A2270" s="1">
        <v>44140</v>
      </c>
      <c r="B2270">
        <v>130259</v>
      </c>
      <c r="C2270" t="s">
        <v>51</v>
      </c>
      <c r="D2270" t="s">
        <v>2229</v>
      </c>
      <c r="E2270" s="2">
        <v>82.56</v>
      </c>
    </row>
    <row r="2271" spans="1:5" x14ac:dyDescent="0.25">
      <c r="A2271" s="1">
        <v>44140</v>
      </c>
      <c r="B2271">
        <v>130259</v>
      </c>
      <c r="C2271" t="s">
        <v>51</v>
      </c>
      <c r="D2271" t="s">
        <v>2230</v>
      </c>
      <c r="E2271" s="2">
        <v>119.97</v>
      </c>
    </row>
    <row r="2272" spans="1:5" x14ac:dyDescent="0.25">
      <c r="A2272" s="1">
        <v>44140</v>
      </c>
      <c r="B2272">
        <v>130259</v>
      </c>
      <c r="C2272" t="s">
        <v>51</v>
      </c>
      <c r="D2272" t="s">
        <v>2231</v>
      </c>
      <c r="E2272" s="2">
        <v>63.54</v>
      </c>
    </row>
    <row r="2273" spans="1:5" x14ac:dyDescent="0.25">
      <c r="A2273" s="1">
        <v>44140</v>
      </c>
      <c r="B2273">
        <v>130259</v>
      </c>
      <c r="C2273" t="s">
        <v>51</v>
      </c>
      <c r="D2273" t="s">
        <v>149</v>
      </c>
      <c r="E2273" s="2">
        <v>274.41000000000003</v>
      </c>
    </row>
    <row r="2274" spans="1:5" x14ac:dyDescent="0.25">
      <c r="A2274" s="1">
        <v>44140</v>
      </c>
      <c r="B2274">
        <v>130259</v>
      </c>
      <c r="C2274" t="s">
        <v>51</v>
      </c>
      <c r="D2274" t="s">
        <v>2232</v>
      </c>
      <c r="E2274" s="2">
        <v>238.56</v>
      </c>
    </row>
    <row r="2275" spans="1:5" x14ac:dyDescent="0.25">
      <c r="A2275" s="1">
        <v>44140</v>
      </c>
      <c r="B2275">
        <v>130259</v>
      </c>
      <c r="C2275" t="s">
        <v>51</v>
      </c>
      <c r="D2275" t="s">
        <v>2233</v>
      </c>
      <c r="E2275" s="2">
        <v>169.9</v>
      </c>
    </row>
    <row r="2276" spans="1:5" x14ac:dyDescent="0.25">
      <c r="A2276" s="1">
        <v>44140</v>
      </c>
      <c r="B2276">
        <v>130259</v>
      </c>
      <c r="C2276" t="s">
        <v>51</v>
      </c>
      <c r="D2276" t="s">
        <v>2234</v>
      </c>
      <c r="E2276" s="2">
        <v>315</v>
      </c>
    </row>
    <row r="2277" spans="1:5" x14ac:dyDescent="0.25">
      <c r="A2277" s="1">
        <v>44140</v>
      </c>
      <c r="B2277">
        <v>130259</v>
      </c>
      <c r="C2277" t="s">
        <v>51</v>
      </c>
      <c r="D2277" t="s">
        <v>2235</v>
      </c>
      <c r="E2277" s="2">
        <v>133.21</v>
      </c>
    </row>
    <row r="2278" spans="1:5" x14ac:dyDescent="0.25">
      <c r="A2278" s="1">
        <v>44140</v>
      </c>
      <c r="B2278">
        <v>130259</v>
      </c>
      <c r="C2278" t="s">
        <v>51</v>
      </c>
      <c r="D2278" t="s">
        <v>1523</v>
      </c>
      <c r="E2278" s="2">
        <v>102.53</v>
      </c>
    </row>
    <row r="2279" spans="1:5" x14ac:dyDescent="0.25">
      <c r="A2279" s="1">
        <v>44140</v>
      </c>
      <c r="B2279">
        <v>130259</v>
      </c>
      <c r="C2279" t="s">
        <v>51</v>
      </c>
      <c r="D2279" t="s">
        <v>1523</v>
      </c>
      <c r="E2279" s="2">
        <v>15.29</v>
      </c>
    </row>
    <row r="2280" spans="1:5" x14ac:dyDescent="0.25">
      <c r="A2280" s="1">
        <v>44140</v>
      </c>
      <c r="B2280">
        <v>130259</v>
      </c>
      <c r="C2280" t="s">
        <v>51</v>
      </c>
      <c r="D2280" t="s">
        <v>2236</v>
      </c>
      <c r="E2280" s="2">
        <v>15.29</v>
      </c>
    </row>
    <row r="2281" spans="1:5" x14ac:dyDescent="0.25">
      <c r="A2281" s="1">
        <v>44140</v>
      </c>
      <c r="B2281">
        <v>130259</v>
      </c>
      <c r="C2281" t="s">
        <v>51</v>
      </c>
      <c r="D2281" t="s">
        <v>2237</v>
      </c>
      <c r="E2281" s="2">
        <v>15.29</v>
      </c>
    </row>
    <row r="2282" spans="1:5" x14ac:dyDescent="0.25">
      <c r="A2282" s="1">
        <v>44140</v>
      </c>
      <c r="B2282">
        <v>130259</v>
      </c>
      <c r="C2282" t="s">
        <v>51</v>
      </c>
      <c r="D2282" t="s">
        <v>2237</v>
      </c>
      <c r="E2282" s="2">
        <v>124.7</v>
      </c>
    </row>
    <row r="2283" spans="1:5" x14ac:dyDescent="0.25">
      <c r="A2283" s="1">
        <v>44140</v>
      </c>
      <c r="B2283">
        <v>130259</v>
      </c>
      <c r="C2283" t="s">
        <v>51</v>
      </c>
      <c r="D2283" t="s">
        <v>2236</v>
      </c>
      <c r="E2283" s="2">
        <v>85.15</v>
      </c>
    </row>
    <row r="2284" spans="1:5" x14ac:dyDescent="0.25">
      <c r="A2284" s="1">
        <v>44140</v>
      </c>
      <c r="B2284">
        <v>130259</v>
      </c>
      <c r="C2284" t="s">
        <v>51</v>
      </c>
      <c r="D2284" t="s">
        <v>2236</v>
      </c>
      <c r="E2284" s="2">
        <v>6.99</v>
      </c>
    </row>
    <row r="2285" spans="1:5" x14ac:dyDescent="0.25">
      <c r="A2285" s="1">
        <v>44140</v>
      </c>
      <c r="B2285">
        <v>130259</v>
      </c>
      <c r="C2285" t="s">
        <v>51</v>
      </c>
      <c r="D2285" t="s">
        <v>2238</v>
      </c>
      <c r="E2285" s="2">
        <v>35.520000000000003</v>
      </c>
    </row>
    <row r="2286" spans="1:5" x14ac:dyDescent="0.25">
      <c r="A2286" s="1">
        <v>44140</v>
      </c>
      <c r="B2286">
        <v>130259</v>
      </c>
      <c r="C2286" t="s">
        <v>51</v>
      </c>
      <c r="D2286" t="s">
        <v>2239</v>
      </c>
      <c r="E2286" s="2">
        <v>129.97999999999999</v>
      </c>
    </row>
    <row r="2287" spans="1:5" x14ac:dyDescent="0.25">
      <c r="A2287" s="1">
        <v>44140</v>
      </c>
      <c r="B2287">
        <v>130259</v>
      </c>
      <c r="C2287" t="s">
        <v>51</v>
      </c>
      <c r="D2287" t="s">
        <v>2227</v>
      </c>
      <c r="E2287" s="2">
        <v>153.49</v>
      </c>
    </row>
    <row r="2288" spans="1:5" x14ac:dyDescent="0.25">
      <c r="A2288" s="1">
        <v>44140</v>
      </c>
      <c r="B2288">
        <v>130259</v>
      </c>
      <c r="C2288" t="s">
        <v>51</v>
      </c>
      <c r="D2288" t="s">
        <v>2240</v>
      </c>
      <c r="E2288" s="2">
        <v>270.10000000000002</v>
      </c>
    </row>
    <row r="2289" spans="1:5" x14ac:dyDescent="0.25">
      <c r="A2289" s="1">
        <v>44140</v>
      </c>
      <c r="B2289">
        <v>130259</v>
      </c>
      <c r="C2289" t="s">
        <v>51</v>
      </c>
      <c r="D2289" t="s">
        <v>1001</v>
      </c>
      <c r="E2289" s="2">
        <v>6.45</v>
      </c>
    </row>
    <row r="2290" spans="1:5" x14ac:dyDescent="0.25">
      <c r="A2290" s="1">
        <v>44140</v>
      </c>
      <c r="B2290">
        <v>130259</v>
      </c>
      <c r="C2290" t="s">
        <v>51</v>
      </c>
      <c r="D2290" t="s">
        <v>550</v>
      </c>
      <c r="E2290" s="2">
        <v>28.98</v>
      </c>
    </row>
    <row r="2291" spans="1:5" x14ac:dyDescent="0.25">
      <c r="A2291" s="1">
        <v>44140</v>
      </c>
      <c r="B2291">
        <v>130259</v>
      </c>
      <c r="C2291" t="s">
        <v>51</v>
      </c>
      <c r="D2291" t="s">
        <v>2241</v>
      </c>
      <c r="E2291" s="2">
        <v>17.5</v>
      </c>
    </row>
    <row r="2292" spans="1:5" x14ac:dyDescent="0.25">
      <c r="A2292" s="1">
        <v>44140</v>
      </c>
      <c r="B2292">
        <v>130259</v>
      </c>
      <c r="C2292" t="s">
        <v>51</v>
      </c>
      <c r="D2292" t="s">
        <v>1408</v>
      </c>
      <c r="E2292" s="2">
        <v>119.35</v>
      </c>
    </row>
    <row r="2293" spans="1:5" x14ac:dyDescent="0.25">
      <c r="A2293" s="1">
        <v>44140</v>
      </c>
      <c r="B2293">
        <v>130259</v>
      </c>
      <c r="C2293" t="s">
        <v>51</v>
      </c>
      <c r="D2293" t="s">
        <v>1523</v>
      </c>
      <c r="E2293" s="2">
        <v>21.98</v>
      </c>
    </row>
    <row r="2294" spans="1:5" x14ac:dyDescent="0.25">
      <c r="A2294" s="1">
        <v>44140</v>
      </c>
      <c r="B2294">
        <v>130259</v>
      </c>
      <c r="C2294" t="s">
        <v>51</v>
      </c>
      <c r="D2294" t="s">
        <v>2242</v>
      </c>
      <c r="E2294" s="2">
        <v>110.12</v>
      </c>
    </row>
    <row r="2295" spans="1:5" x14ac:dyDescent="0.25">
      <c r="A2295" s="1">
        <v>44140</v>
      </c>
      <c r="B2295">
        <v>130259</v>
      </c>
      <c r="C2295" t="s">
        <v>51</v>
      </c>
      <c r="D2295" t="s">
        <v>2243</v>
      </c>
      <c r="E2295" s="2">
        <v>190</v>
      </c>
    </row>
    <row r="2296" spans="1:5" x14ac:dyDescent="0.25">
      <c r="A2296" s="1">
        <v>44140</v>
      </c>
      <c r="B2296">
        <v>130259</v>
      </c>
      <c r="C2296" t="s">
        <v>51</v>
      </c>
      <c r="D2296" t="s">
        <v>2240</v>
      </c>
      <c r="E2296" s="2">
        <v>26.48</v>
      </c>
    </row>
    <row r="2297" spans="1:5" x14ac:dyDescent="0.25">
      <c r="A2297" s="1">
        <v>44140</v>
      </c>
      <c r="B2297">
        <v>130259</v>
      </c>
      <c r="C2297" t="s">
        <v>51</v>
      </c>
      <c r="D2297" t="s">
        <v>2244</v>
      </c>
      <c r="E2297" s="2">
        <v>391.05</v>
      </c>
    </row>
    <row r="2298" spans="1:5" x14ac:dyDescent="0.25">
      <c r="A2298" s="1">
        <v>44140</v>
      </c>
      <c r="B2298">
        <v>130259</v>
      </c>
      <c r="C2298" t="s">
        <v>51</v>
      </c>
      <c r="D2298" t="s">
        <v>2245</v>
      </c>
      <c r="E2298" s="2">
        <v>288</v>
      </c>
    </row>
    <row r="2299" spans="1:5" x14ac:dyDescent="0.25">
      <c r="A2299" s="1">
        <v>44140</v>
      </c>
      <c r="B2299">
        <v>130259</v>
      </c>
      <c r="C2299" t="s">
        <v>51</v>
      </c>
      <c r="D2299" t="s">
        <v>2246</v>
      </c>
      <c r="E2299" s="2">
        <v>79.27</v>
      </c>
    </row>
    <row r="2300" spans="1:5" x14ac:dyDescent="0.25">
      <c r="A2300" s="1">
        <v>44140</v>
      </c>
      <c r="B2300">
        <v>130259</v>
      </c>
      <c r="C2300" t="s">
        <v>51</v>
      </c>
      <c r="D2300" t="s">
        <v>2247</v>
      </c>
      <c r="E2300" s="2">
        <v>547</v>
      </c>
    </row>
    <row r="2301" spans="1:5" x14ac:dyDescent="0.25">
      <c r="A2301" s="1">
        <v>44140</v>
      </c>
      <c r="B2301">
        <v>130259</v>
      </c>
      <c r="C2301" t="s">
        <v>51</v>
      </c>
      <c r="D2301" t="s">
        <v>1523</v>
      </c>
      <c r="E2301" s="2">
        <v>119.92</v>
      </c>
    </row>
    <row r="2302" spans="1:5" x14ac:dyDescent="0.25">
      <c r="A2302" s="1">
        <v>44140</v>
      </c>
      <c r="B2302">
        <v>130259</v>
      </c>
      <c r="C2302" t="s">
        <v>51</v>
      </c>
      <c r="D2302" t="s">
        <v>2247</v>
      </c>
      <c r="E2302" s="2">
        <v>218.97</v>
      </c>
    </row>
    <row r="2303" spans="1:5" x14ac:dyDescent="0.25">
      <c r="A2303" s="1">
        <v>44140</v>
      </c>
      <c r="B2303">
        <v>130259</v>
      </c>
      <c r="C2303" t="s">
        <v>51</v>
      </c>
      <c r="D2303" t="s">
        <v>2248</v>
      </c>
      <c r="E2303" s="2">
        <v>105.8</v>
      </c>
    </row>
    <row r="2304" spans="1:5" x14ac:dyDescent="0.25">
      <c r="A2304" s="1">
        <v>44140</v>
      </c>
      <c r="B2304">
        <v>130259</v>
      </c>
      <c r="C2304" t="s">
        <v>51</v>
      </c>
      <c r="D2304" t="s">
        <v>2249</v>
      </c>
      <c r="E2304" s="2">
        <v>30.62</v>
      </c>
    </row>
    <row r="2305" spans="1:5" x14ac:dyDescent="0.25">
      <c r="A2305" s="1">
        <v>44140</v>
      </c>
      <c r="B2305">
        <v>130259</v>
      </c>
      <c r="C2305" t="s">
        <v>51</v>
      </c>
      <c r="D2305" t="s">
        <v>2250</v>
      </c>
      <c r="E2305" s="2">
        <v>14.97</v>
      </c>
    </row>
    <row r="2306" spans="1:5" x14ac:dyDescent="0.25">
      <c r="A2306" s="1">
        <v>44140</v>
      </c>
      <c r="B2306">
        <v>130259</v>
      </c>
      <c r="C2306" t="s">
        <v>51</v>
      </c>
      <c r="D2306" t="s">
        <v>2251</v>
      </c>
      <c r="E2306" s="2">
        <v>45.09</v>
      </c>
    </row>
    <row r="2307" spans="1:5" x14ac:dyDescent="0.25">
      <c r="A2307" s="1">
        <v>44140</v>
      </c>
      <c r="B2307">
        <v>130259</v>
      </c>
      <c r="C2307" t="s">
        <v>51</v>
      </c>
      <c r="D2307" t="s">
        <v>2252</v>
      </c>
      <c r="E2307" s="2">
        <v>35.9</v>
      </c>
    </row>
    <row r="2308" spans="1:5" x14ac:dyDescent="0.25">
      <c r="A2308" s="1">
        <v>44140</v>
      </c>
      <c r="B2308">
        <v>130259</v>
      </c>
      <c r="C2308" t="s">
        <v>51</v>
      </c>
      <c r="D2308" t="s">
        <v>1001</v>
      </c>
      <c r="E2308" s="2">
        <v>93.46</v>
      </c>
    </row>
    <row r="2309" spans="1:5" x14ac:dyDescent="0.25">
      <c r="A2309" s="1">
        <v>44140</v>
      </c>
      <c r="B2309">
        <v>130259</v>
      </c>
      <c r="C2309" t="s">
        <v>51</v>
      </c>
      <c r="D2309" t="s">
        <v>2253</v>
      </c>
      <c r="E2309" s="2">
        <v>524.62</v>
      </c>
    </row>
    <row r="2310" spans="1:5" x14ac:dyDescent="0.25">
      <c r="A2310" s="1">
        <v>44140</v>
      </c>
      <c r="B2310">
        <v>130259</v>
      </c>
      <c r="C2310" t="s">
        <v>51</v>
      </c>
      <c r="D2310" t="s">
        <v>2254</v>
      </c>
      <c r="E2310" s="2">
        <v>19.98</v>
      </c>
    </row>
    <row r="2311" spans="1:5" x14ac:dyDescent="0.25">
      <c r="A2311" s="1">
        <v>44140</v>
      </c>
      <c r="B2311">
        <v>130259</v>
      </c>
      <c r="C2311" t="s">
        <v>51</v>
      </c>
      <c r="D2311" t="s">
        <v>2254</v>
      </c>
      <c r="E2311" s="2">
        <v>25.48</v>
      </c>
    </row>
    <row r="2312" spans="1:5" x14ac:dyDescent="0.25">
      <c r="A2312" s="1">
        <v>44140</v>
      </c>
      <c r="B2312">
        <v>130259</v>
      </c>
      <c r="C2312" t="s">
        <v>51</v>
      </c>
      <c r="D2312" t="s">
        <v>2255</v>
      </c>
      <c r="E2312" s="2">
        <v>37.99</v>
      </c>
    </row>
    <row r="2313" spans="1:5" x14ac:dyDescent="0.25">
      <c r="A2313" s="1">
        <v>44140</v>
      </c>
      <c r="B2313">
        <v>130259</v>
      </c>
      <c r="C2313" t="s">
        <v>51</v>
      </c>
      <c r="D2313" t="s">
        <v>2247</v>
      </c>
      <c r="E2313" s="2">
        <v>329</v>
      </c>
    </row>
    <row r="2314" spans="1:5" x14ac:dyDescent="0.25">
      <c r="A2314" s="1">
        <v>44140</v>
      </c>
      <c r="B2314">
        <v>130259</v>
      </c>
      <c r="C2314" t="s">
        <v>51</v>
      </c>
      <c r="D2314" t="s">
        <v>2256</v>
      </c>
      <c r="E2314" s="2">
        <v>50.33</v>
      </c>
    </row>
    <row r="2315" spans="1:5" x14ac:dyDescent="0.25">
      <c r="A2315" s="1">
        <v>44140</v>
      </c>
      <c r="B2315">
        <v>130259</v>
      </c>
      <c r="C2315" t="s">
        <v>51</v>
      </c>
      <c r="D2315" t="s">
        <v>2257</v>
      </c>
      <c r="E2315" s="2">
        <v>136.49</v>
      </c>
    </row>
    <row r="2316" spans="1:5" x14ac:dyDescent="0.25">
      <c r="A2316" s="1">
        <v>44140</v>
      </c>
      <c r="B2316">
        <v>130259</v>
      </c>
      <c r="C2316" t="s">
        <v>51</v>
      </c>
      <c r="D2316" t="s">
        <v>2254</v>
      </c>
      <c r="E2316" s="2">
        <v>91.08</v>
      </c>
    </row>
    <row r="2317" spans="1:5" x14ac:dyDescent="0.25">
      <c r="A2317" s="1">
        <v>44140</v>
      </c>
      <c r="B2317">
        <v>130259</v>
      </c>
      <c r="C2317" t="s">
        <v>51</v>
      </c>
      <c r="D2317" t="s">
        <v>2258</v>
      </c>
      <c r="E2317" s="2">
        <v>944.25</v>
      </c>
    </row>
    <row r="2318" spans="1:5" x14ac:dyDescent="0.25">
      <c r="A2318" s="1">
        <v>44140</v>
      </c>
      <c r="B2318">
        <v>130259</v>
      </c>
      <c r="C2318" t="s">
        <v>51</v>
      </c>
      <c r="D2318" t="s">
        <v>149</v>
      </c>
      <c r="E2318" s="2">
        <v>37.76</v>
      </c>
    </row>
    <row r="2319" spans="1:5" x14ac:dyDescent="0.25">
      <c r="A2319" s="1">
        <v>44140</v>
      </c>
      <c r="B2319">
        <v>130259</v>
      </c>
      <c r="C2319" t="s">
        <v>51</v>
      </c>
      <c r="D2319" t="s">
        <v>1408</v>
      </c>
      <c r="E2319" s="2">
        <v>9.11</v>
      </c>
    </row>
    <row r="2320" spans="1:5" x14ac:dyDescent="0.25">
      <c r="A2320" s="1">
        <v>44140</v>
      </c>
      <c r="B2320">
        <v>130259</v>
      </c>
      <c r="C2320" t="s">
        <v>51</v>
      </c>
      <c r="D2320" t="s">
        <v>2242</v>
      </c>
      <c r="E2320" s="2">
        <v>12.67</v>
      </c>
    </row>
    <row r="2321" spans="1:5" x14ac:dyDescent="0.25">
      <c r="A2321" s="1">
        <v>44140</v>
      </c>
      <c r="B2321">
        <v>130259</v>
      </c>
      <c r="C2321" t="s">
        <v>51</v>
      </c>
      <c r="D2321" t="s">
        <v>2259</v>
      </c>
      <c r="E2321" s="2">
        <v>29.99</v>
      </c>
    </row>
    <row r="2322" spans="1:5" x14ac:dyDescent="0.25">
      <c r="A2322" s="1">
        <v>44140</v>
      </c>
      <c r="B2322">
        <v>130259</v>
      </c>
      <c r="C2322" t="s">
        <v>51</v>
      </c>
      <c r="D2322" t="s">
        <v>2235</v>
      </c>
      <c r="E2322" s="2">
        <v>38.24</v>
      </c>
    </row>
    <row r="2323" spans="1:5" x14ac:dyDescent="0.25">
      <c r="A2323" s="1">
        <v>44140</v>
      </c>
      <c r="B2323">
        <v>130259</v>
      </c>
      <c r="C2323" t="s">
        <v>51</v>
      </c>
      <c r="D2323" t="s">
        <v>2236</v>
      </c>
      <c r="E2323" s="2">
        <v>141.69</v>
      </c>
    </row>
    <row r="2324" spans="1:5" x14ac:dyDescent="0.25">
      <c r="A2324" s="1">
        <v>44140</v>
      </c>
      <c r="B2324">
        <v>130259</v>
      </c>
      <c r="C2324" t="s">
        <v>51</v>
      </c>
      <c r="D2324" t="s">
        <v>2260</v>
      </c>
      <c r="E2324" s="2">
        <v>129.99</v>
      </c>
    </row>
    <row r="2325" spans="1:5" x14ac:dyDescent="0.25">
      <c r="A2325" s="1">
        <v>44140</v>
      </c>
      <c r="B2325">
        <v>130259</v>
      </c>
      <c r="C2325" t="s">
        <v>51</v>
      </c>
      <c r="D2325" t="s">
        <v>2261</v>
      </c>
      <c r="E2325" s="2">
        <v>31.05</v>
      </c>
    </row>
    <row r="2326" spans="1:5" x14ac:dyDescent="0.25">
      <c r="A2326" s="1">
        <v>44140</v>
      </c>
      <c r="B2326">
        <v>130259</v>
      </c>
      <c r="C2326" t="s">
        <v>51</v>
      </c>
      <c r="D2326" t="s">
        <v>2262</v>
      </c>
      <c r="E2326" s="2">
        <v>81.5</v>
      </c>
    </row>
    <row r="2327" spans="1:5" x14ac:dyDescent="0.25">
      <c r="A2327" s="1">
        <v>44140</v>
      </c>
      <c r="B2327">
        <v>130259</v>
      </c>
      <c r="C2327" t="s">
        <v>51</v>
      </c>
      <c r="D2327" t="s">
        <v>2263</v>
      </c>
      <c r="E2327" s="2">
        <v>32.76</v>
      </c>
    </row>
    <row r="2328" spans="1:5" x14ac:dyDescent="0.25">
      <c r="A2328" s="1">
        <v>44140</v>
      </c>
      <c r="B2328">
        <v>130259</v>
      </c>
      <c r="C2328" t="s">
        <v>51</v>
      </c>
      <c r="D2328" t="s">
        <v>2264</v>
      </c>
      <c r="E2328" s="2">
        <f>59.86+52.99</f>
        <v>112.85</v>
      </c>
    </row>
    <row r="2329" spans="1:5" x14ac:dyDescent="0.25">
      <c r="A2329" s="1">
        <v>44140</v>
      </c>
      <c r="B2329">
        <v>130259</v>
      </c>
      <c r="C2329" t="s">
        <v>51</v>
      </c>
      <c r="D2329" t="s">
        <v>2265</v>
      </c>
      <c r="E2329" s="2">
        <v>32.840000000000003</v>
      </c>
    </row>
    <row r="2330" spans="1:5" x14ac:dyDescent="0.25">
      <c r="A2330" s="1">
        <v>44140</v>
      </c>
      <c r="B2330">
        <v>130259</v>
      </c>
      <c r="C2330" t="s">
        <v>51</v>
      </c>
      <c r="D2330" t="s">
        <v>2266</v>
      </c>
      <c r="E2330" s="2">
        <v>28.44</v>
      </c>
    </row>
    <row r="2331" spans="1:5" x14ac:dyDescent="0.25">
      <c r="A2331" s="1">
        <v>44140</v>
      </c>
      <c r="B2331">
        <v>130259</v>
      </c>
      <c r="C2331" t="s">
        <v>51</v>
      </c>
      <c r="D2331" t="s">
        <v>2267</v>
      </c>
      <c r="E2331" s="2">
        <v>22.49</v>
      </c>
    </row>
    <row r="2332" spans="1:5" x14ac:dyDescent="0.25">
      <c r="A2332" s="1">
        <v>44140</v>
      </c>
      <c r="B2332">
        <v>130259</v>
      </c>
      <c r="C2332" t="s">
        <v>51</v>
      </c>
      <c r="D2332" t="s">
        <v>2268</v>
      </c>
      <c r="E2332" s="2">
        <v>93.66</v>
      </c>
    </row>
    <row r="2333" spans="1:5" x14ac:dyDescent="0.25">
      <c r="A2333" s="1">
        <v>44140</v>
      </c>
      <c r="B2333">
        <v>130259</v>
      </c>
      <c r="C2333" t="s">
        <v>51</v>
      </c>
      <c r="D2333" t="s">
        <v>2260</v>
      </c>
      <c r="E2333" s="2">
        <v>34.99</v>
      </c>
    </row>
    <row r="2334" spans="1:5" x14ac:dyDescent="0.25">
      <c r="A2334" s="1">
        <v>44140</v>
      </c>
      <c r="B2334">
        <v>130259</v>
      </c>
      <c r="C2334" t="s">
        <v>51</v>
      </c>
      <c r="D2334" t="s">
        <v>2266</v>
      </c>
      <c r="E2334" s="2">
        <v>20.37</v>
      </c>
    </row>
    <row r="2335" spans="1:5" x14ac:dyDescent="0.25">
      <c r="A2335" s="1">
        <v>44140</v>
      </c>
      <c r="B2335">
        <v>130259</v>
      </c>
      <c r="C2335" t="s">
        <v>51</v>
      </c>
      <c r="D2335" t="s">
        <v>2263</v>
      </c>
      <c r="E2335" s="2">
        <v>185.69</v>
      </c>
    </row>
    <row r="2336" spans="1:5" x14ac:dyDescent="0.25">
      <c r="A2336" s="1">
        <v>44140</v>
      </c>
      <c r="B2336">
        <v>130259</v>
      </c>
      <c r="C2336" t="s">
        <v>51</v>
      </c>
      <c r="D2336" t="s">
        <v>2269</v>
      </c>
      <c r="E2336" s="2">
        <v>53.28</v>
      </c>
    </row>
    <row r="2337" spans="1:5" x14ac:dyDescent="0.25">
      <c r="A2337" s="1">
        <v>44140</v>
      </c>
      <c r="B2337">
        <v>130259</v>
      </c>
      <c r="C2337" t="s">
        <v>51</v>
      </c>
      <c r="D2337" t="s">
        <v>2270</v>
      </c>
      <c r="E2337" s="2">
        <v>36.99</v>
      </c>
    </row>
    <row r="2338" spans="1:5" x14ac:dyDescent="0.25">
      <c r="A2338" s="1">
        <v>44140</v>
      </c>
      <c r="B2338">
        <v>130259</v>
      </c>
      <c r="C2338" t="s">
        <v>51</v>
      </c>
      <c r="D2338" t="s">
        <v>1920</v>
      </c>
      <c r="E2338" s="2">
        <v>326.67</v>
      </c>
    </row>
    <row r="2339" spans="1:5" x14ac:dyDescent="0.25">
      <c r="A2339" s="1">
        <v>44140</v>
      </c>
      <c r="B2339">
        <v>130259</v>
      </c>
      <c r="C2339" t="s">
        <v>51</v>
      </c>
      <c r="D2339" t="s">
        <v>2271</v>
      </c>
      <c r="E2339" s="2">
        <v>17.48</v>
      </c>
    </row>
    <row r="2340" spans="1:5" x14ac:dyDescent="0.25">
      <c r="A2340" s="1">
        <v>44140</v>
      </c>
      <c r="B2340">
        <v>130259</v>
      </c>
      <c r="C2340" t="s">
        <v>51</v>
      </c>
      <c r="D2340" t="s">
        <v>1917</v>
      </c>
      <c r="E2340" s="2">
        <v>97.93</v>
      </c>
    </row>
    <row r="2341" spans="1:5" x14ac:dyDescent="0.25">
      <c r="A2341" s="1">
        <v>44140</v>
      </c>
      <c r="B2341">
        <v>130259</v>
      </c>
      <c r="C2341" t="s">
        <v>51</v>
      </c>
      <c r="D2341" t="s">
        <v>2272</v>
      </c>
      <c r="E2341" s="2">
        <v>26.34</v>
      </c>
    </row>
    <row r="2342" spans="1:5" x14ac:dyDescent="0.25">
      <c r="A2342" s="1">
        <v>44140</v>
      </c>
      <c r="B2342">
        <v>130259</v>
      </c>
      <c r="C2342" t="s">
        <v>51</v>
      </c>
      <c r="D2342" t="s">
        <v>2273</v>
      </c>
      <c r="E2342" s="2">
        <v>67.56</v>
      </c>
    </row>
    <row r="2343" spans="1:5" x14ac:dyDescent="0.25">
      <c r="A2343" s="1">
        <v>44140</v>
      </c>
      <c r="B2343">
        <v>130259</v>
      </c>
      <c r="C2343" t="s">
        <v>51</v>
      </c>
      <c r="D2343" t="s">
        <v>2274</v>
      </c>
      <c r="E2343" s="2">
        <v>53.86</v>
      </c>
    </row>
    <row r="2344" spans="1:5" x14ac:dyDescent="0.25">
      <c r="A2344" s="1">
        <v>44140</v>
      </c>
      <c r="B2344">
        <v>130259</v>
      </c>
      <c r="C2344" t="s">
        <v>51</v>
      </c>
      <c r="D2344" t="s">
        <v>2235</v>
      </c>
      <c r="E2344" s="2">
        <v>31.95</v>
      </c>
    </row>
    <row r="2345" spans="1:5" x14ac:dyDescent="0.25">
      <c r="A2345" s="1">
        <v>44140</v>
      </c>
      <c r="B2345">
        <v>130259</v>
      </c>
      <c r="C2345" t="s">
        <v>51</v>
      </c>
      <c r="D2345" t="s">
        <v>2275</v>
      </c>
      <c r="E2345" s="2">
        <v>175.49</v>
      </c>
    </row>
    <row r="2346" spans="1:5" x14ac:dyDescent="0.25">
      <c r="A2346" s="1">
        <v>44140</v>
      </c>
      <c r="B2346">
        <v>130259</v>
      </c>
      <c r="C2346" t="s">
        <v>51</v>
      </c>
      <c r="D2346" t="s">
        <v>2276</v>
      </c>
      <c r="E2346" s="2">
        <v>29.97</v>
      </c>
    </row>
    <row r="2347" spans="1:5" x14ac:dyDescent="0.25">
      <c r="A2347" s="1">
        <v>44140</v>
      </c>
      <c r="B2347">
        <v>130259</v>
      </c>
      <c r="C2347" t="s">
        <v>51</v>
      </c>
      <c r="D2347" t="s">
        <v>2277</v>
      </c>
      <c r="E2347" s="2">
        <v>870.5</v>
      </c>
    </row>
    <row r="2348" spans="1:5" x14ac:dyDescent="0.25">
      <c r="A2348" s="1">
        <v>44140</v>
      </c>
      <c r="B2348">
        <v>130259</v>
      </c>
      <c r="C2348" t="s">
        <v>51</v>
      </c>
      <c r="D2348" t="s">
        <v>799</v>
      </c>
      <c r="E2348" s="2">
        <v>95.31</v>
      </c>
    </row>
    <row r="2349" spans="1:5" x14ac:dyDescent="0.25">
      <c r="A2349" s="1">
        <v>44140</v>
      </c>
      <c r="B2349">
        <v>130259</v>
      </c>
      <c r="C2349" t="s">
        <v>51</v>
      </c>
      <c r="D2349" t="s">
        <v>2278</v>
      </c>
      <c r="E2349" s="2">
        <v>52.58</v>
      </c>
    </row>
    <row r="2350" spans="1:5" x14ac:dyDescent="0.25">
      <c r="A2350" s="1">
        <v>44140</v>
      </c>
      <c r="B2350">
        <v>130259</v>
      </c>
      <c r="C2350" t="s">
        <v>51</v>
      </c>
      <c r="D2350" t="s">
        <v>1498</v>
      </c>
      <c r="E2350" s="2">
        <v>94.11</v>
      </c>
    </row>
    <row r="2351" spans="1:5" x14ac:dyDescent="0.25">
      <c r="A2351" s="1">
        <v>44140</v>
      </c>
      <c r="B2351">
        <v>130259</v>
      </c>
      <c r="C2351" t="s">
        <v>51</v>
      </c>
      <c r="D2351" t="s">
        <v>2279</v>
      </c>
      <c r="E2351" s="2">
        <f>937.26+11.58+8.18+119.94+24.75+40.99</f>
        <v>1142.7</v>
      </c>
    </row>
    <row r="2352" spans="1:5" x14ac:dyDescent="0.25">
      <c r="A2352" s="1">
        <v>44140</v>
      </c>
      <c r="B2352">
        <v>130259</v>
      </c>
      <c r="C2352" t="s">
        <v>51</v>
      </c>
      <c r="D2352" t="s">
        <v>2275</v>
      </c>
      <c r="E2352" s="2">
        <v>147.81</v>
      </c>
    </row>
    <row r="2353" spans="1:5" x14ac:dyDescent="0.25">
      <c r="A2353" s="1">
        <v>44140</v>
      </c>
      <c r="B2353">
        <v>130259</v>
      </c>
      <c r="C2353" t="s">
        <v>51</v>
      </c>
      <c r="D2353" t="s">
        <v>2280</v>
      </c>
      <c r="E2353" s="2">
        <v>193.25</v>
      </c>
    </row>
    <row r="2354" spans="1:5" x14ac:dyDescent="0.25">
      <c r="A2354" s="1">
        <v>44140</v>
      </c>
      <c r="B2354">
        <v>130259</v>
      </c>
      <c r="C2354" t="s">
        <v>51</v>
      </c>
      <c r="D2354" t="s">
        <v>2281</v>
      </c>
      <c r="E2354" s="2">
        <v>68.17</v>
      </c>
    </row>
    <row r="2355" spans="1:5" x14ac:dyDescent="0.25">
      <c r="A2355" s="1">
        <v>44140</v>
      </c>
      <c r="B2355">
        <v>130259</v>
      </c>
      <c r="C2355" t="s">
        <v>51</v>
      </c>
      <c r="D2355" t="s">
        <v>1450</v>
      </c>
      <c r="E2355" s="2">
        <v>250.14</v>
      </c>
    </row>
    <row r="2356" spans="1:5" x14ac:dyDescent="0.25">
      <c r="A2356" s="1">
        <v>44140</v>
      </c>
      <c r="B2356">
        <v>130259</v>
      </c>
      <c r="C2356" t="s">
        <v>51</v>
      </c>
      <c r="D2356" t="s">
        <v>2282</v>
      </c>
      <c r="E2356" s="2">
        <v>34.96</v>
      </c>
    </row>
    <row r="2357" spans="1:5" x14ac:dyDescent="0.25">
      <c r="A2357" s="1">
        <v>44140</v>
      </c>
      <c r="B2357">
        <v>130259</v>
      </c>
      <c r="C2357" t="s">
        <v>51</v>
      </c>
      <c r="D2357" t="s">
        <v>1523</v>
      </c>
      <c r="E2357" s="2">
        <v>56.83</v>
      </c>
    </row>
    <row r="2358" spans="1:5" x14ac:dyDescent="0.25">
      <c r="A2358" s="1">
        <v>44140</v>
      </c>
      <c r="B2358">
        <v>130259</v>
      </c>
      <c r="C2358" t="s">
        <v>51</v>
      </c>
      <c r="D2358" t="s">
        <v>2246</v>
      </c>
      <c r="E2358" s="2">
        <v>73.94</v>
      </c>
    </row>
    <row r="2359" spans="1:5" x14ac:dyDescent="0.25">
      <c r="A2359" s="1">
        <v>44140</v>
      </c>
      <c r="B2359">
        <v>130259</v>
      </c>
      <c r="C2359" t="s">
        <v>51</v>
      </c>
      <c r="D2359" t="s">
        <v>991</v>
      </c>
      <c r="E2359" s="2">
        <v>414.95</v>
      </c>
    </row>
    <row r="2360" spans="1:5" x14ac:dyDescent="0.25">
      <c r="A2360" s="1">
        <v>44140</v>
      </c>
      <c r="B2360">
        <v>130259</v>
      </c>
      <c r="C2360" t="s">
        <v>51</v>
      </c>
      <c r="D2360" t="s">
        <v>2283</v>
      </c>
      <c r="E2360" s="2">
        <v>115.16</v>
      </c>
    </row>
    <row r="2361" spans="1:5" x14ac:dyDescent="0.25">
      <c r="A2361" s="1">
        <v>44140</v>
      </c>
      <c r="B2361">
        <v>130259</v>
      </c>
      <c r="C2361" t="s">
        <v>51</v>
      </c>
      <c r="D2361" t="s">
        <v>556</v>
      </c>
      <c r="E2361" s="2">
        <v>39.94</v>
      </c>
    </row>
    <row r="2362" spans="1:5" x14ac:dyDescent="0.25">
      <c r="A2362" s="1">
        <v>44140</v>
      </c>
      <c r="B2362">
        <v>130259</v>
      </c>
      <c r="C2362" t="s">
        <v>51</v>
      </c>
      <c r="D2362" t="s">
        <v>2284</v>
      </c>
      <c r="E2362" s="2">
        <v>48.3</v>
      </c>
    </row>
    <row r="2363" spans="1:5" x14ac:dyDescent="0.25">
      <c r="A2363" s="1">
        <v>44140</v>
      </c>
      <c r="B2363">
        <v>130259</v>
      </c>
      <c r="C2363" t="s">
        <v>51</v>
      </c>
      <c r="D2363" t="s">
        <v>2285</v>
      </c>
      <c r="E2363" s="2">
        <v>42.59</v>
      </c>
    </row>
    <row r="2364" spans="1:5" x14ac:dyDescent="0.25">
      <c r="A2364" s="1">
        <v>44140</v>
      </c>
      <c r="B2364">
        <v>130259</v>
      </c>
      <c r="C2364" t="s">
        <v>51</v>
      </c>
      <c r="D2364" t="s">
        <v>2286</v>
      </c>
      <c r="E2364" s="2">
        <v>32</v>
      </c>
    </row>
    <row r="2365" spans="1:5" x14ac:dyDescent="0.25">
      <c r="A2365" s="1">
        <v>44140</v>
      </c>
      <c r="B2365">
        <v>130259</v>
      </c>
      <c r="C2365" t="s">
        <v>51</v>
      </c>
      <c r="D2365" t="s">
        <v>2287</v>
      </c>
      <c r="E2365" s="2">
        <v>710.5</v>
      </c>
    </row>
    <row r="2366" spans="1:5" x14ac:dyDescent="0.25">
      <c r="A2366" s="1">
        <v>44140</v>
      </c>
      <c r="B2366">
        <v>130259</v>
      </c>
      <c r="C2366" t="s">
        <v>51</v>
      </c>
      <c r="D2366" t="s">
        <v>2288</v>
      </c>
      <c r="E2366" s="2">
        <v>52.5</v>
      </c>
    </row>
    <row r="2367" spans="1:5" x14ac:dyDescent="0.25">
      <c r="A2367" s="1">
        <v>44140</v>
      </c>
      <c r="B2367">
        <v>130259</v>
      </c>
      <c r="C2367" t="s">
        <v>51</v>
      </c>
      <c r="D2367" t="s">
        <v>2289</v>
      </c>
      <c r="E2367" s="2">
        <f>15.63+15.63+20.67</f>
        <v>51.930000000000007</v>
      </c>
    </row>
    <row r="2368" spans="1:5" x14ac:dyDescent="0.25">
      <c r="A2368" s="1">
        <v>44140</v>
      </c>
      <c r="B2368">
        <v>130259</v>
      </c>
      <c r="C2368" t="s">
        <v>51</v>
      </c>
      <c r="D2368" t="s">
        <v>2290</v>
      </c>
      <c r="E2368" s="2">
        <v>438.11</v>
      </c>
    </row>
    <row r="2369" spans="1:5" x14ac:dyDescent="0.25">
      <c r="A2369" s="1">
        <v>44140</v>
      </c>
      <c r="B2369">
        <v>130259</v>
      </c>
      <c r="C2369" t="s">
        <v>51</v>
      </c>
      <c r="D2369" t="s">
        <v>2291</v>
      </c>
      <c r="E2369" s="2">
        <v>77.599999999999994</v>
      </c>
    </row>
    <row r="2370" spans="1:5" x14ac:dyDescent="0.25">
      <c r="A2370" s="1">
        <v>44140</v>
      </c>
      <c r="B2370">
        <v>130259</v>
      </c>
      <c r="C2370" t="s">
        <v>51</v>
      </c>
      <c r="D2370" t="s">
        <v>2292</v>
      </c>
      <c r="E2370" s="2">
        <v>86.39</v>
      </c>
    </row>
    <row r="2371" spans="1:5" x14ac:dyDescent="0.25">
      <c r="A2371" s="1">
        <v>44140</v>
      </c>
      <c r="B2371">
        <v>130259</v>
      </c>
      <c r="C2371" t="s">
        <v>51</v>
      </c>
      <c r="D2371" t="s">
        <v>2293</v>
      </c>
      <c r="E2371" s="2">
        <v>8.76</v>
      </c>
    </row>
    <row r="2372" spans="1:5" x14ac:dyDescent="0.25">
      <c r="A2372" s="1">
        <v>44140</v>
      </c>
      <c r="B2372">
        <v>130259</v>
      </c>
      <c r="C2372" t="s">
        <v>51</v>
      </c>
      <c r="D2372" t="s">
        <v>2294</v>
      </c>
      <c r="E2372" s="2">
        <v>91.13</v>
      </c>
    </row>
    <row r="2373" spans="1:5" x14ac:dyDescent="0.25">
      <c r="A2373" s="1">
        <v>44140</v>
      </c>
      <c r="B2373">
        <v>130259</v>
      </c>
      <c r="C2373" t="s">
        <v>51</v>
      </c>
      <c r="D2373" t="s">
        <v>2294</v>
      </c>
      <c r="E2373" s="2">
        <v>48.11</v>
      </c>
    </row>
    <row r="2374" spans="1:5" x14ac:dyDescent="0.25">
      <c r="A2374" s="1">
        <v>44140</v>
      </c>
      <c r="B2374">
        <v>130259</v>
      </c>
      <c r="C2374" t="s">
        <v>51</v>
      </c>
      <c r="D2374" t="s">
        <v>2294</v>
      </c>
      <c r="E2374" s="2">
        <v>86.36</v>
      </c>
    </row>
    <row r="2375" spans="1:5" x14ac:dyDescent="0.25">
      <c r="A2375" s="1">
        <v>44140</v>
      </c>
      <c r="B2375">
        <v>130259</v>
      </c>
      <c r="C2375" t="s">
        <v>51</v>
      </c>
      <c r="D2375" t="s">
        <v>2280</v>
      </c>
      <c r="E2375" s="2">
        <v>53.69</v>
      </c>
    </row>
    <row r="2376" spans="1:5" x14ac:dyDescent="0.25">
      <c r="A2376" s="1">
        <v>44140</v>
      </c>
      <c r="B2376">
        <v>130259</v>
      </c>
      <c r="C2376" t="s">
        <v>51</v>
      </c>
      <c r="D2376" t="s">
        <v>2289</v>
      </c>
      <c r="E2376" s="2">
        <v>86.52</v>
      </c>
    </row>
    <row r="2377" spans="1:5" x14ac:dyDescent="0.25">
      <c r="A2377" s="1">
        <v>44140</v>
      </c>
      <c r="B2377">
        <v>130259</v>
      </c>
      <c r="C2377" t="s">
        <v>51</v>
      </c>
      <c r="D2377" t="s">
        <v>2295</v>
      </c>
      <c r="E2377" s="2">
        <v>47.95</v>
      </c>
    </row>
    <row r="2378" spans="1:5" x14ac:dyDescent="0.25">
      <c r="A2378" s="1">
        <v>44140</v>
      </c>
      <c r="B2378">
        <v>130259</v>
      </c>
      <c r="C2378" t="s">
        <v>51</v>
      </c>
      <c r="D2378" t="s">
        <v>551</v>
      </c>
      <c r="E2378" s="2">
        <v>133.33000000000001</v>
      </c>
    </row>
    <row r="2379" spans="1:5" x14ac:dyDescent="0.25">
      <c r="A2379" s="1">
        <v>44140</v>
      </c>
      <c r="B2379">
        <v>130259</v>
      </c>
      <c r="C2379" t="s">
        <v>51</v>
      </c>
      <c r="D2379" t="s">
        <v>2295</v>
      </c>
      <c r="E2379" s="2">
        <v>10.97</v>
      </c>
    </row>
    <row r="2380" spans="1:5" x14ac:dyDescent="0.25">
      <c r="A2380" s="1">
        <v>44140</v>
      </c>
      <c r="B2380">
        <v>130259</v>
      </c>
      <c r="C2380" t="s">
        <v>51</v>
      </c>
      <c r="D2380" t="s">
        <v>2280</v>
      </c>
      <c r="E2380" s="2">
        <v>26.49</v>
      </c>
    </row>
    <row r="2381" spans="1:5" x14ac:dyDescent="0.25">
      <c r="A2381" s="1">
        <v>44140</v>
      </c>
      <c r="B2381">
        <v>130259</v>
      </c>
      <c r="C2381" t="s">
        <v>51</v>
      </c>
      <c r="D2381" t="s">
        <v>2296</v>
      </c>
      <c r="E2381" s="2">
        <v>58.6</v>
      </c>
    </row>
    <row r="2382" spans="1:5" x14ac:dyDescent="0.25">
      <c r="A2382" s="1">
        <v>44140</v>
      </c>
      <c r="B2382">
        <v>130259</v>
      </c>
      <c r="C2382" t="s">
        <v>51</v>
      </c>
      <c r="D2382" t="s">
        <v>1001</v>
      </c>
      <c r="E2382" s="2">
        <v>273.14999999999998</v>
      </c>
    </row>
    <row r="2383" spans="1:5" x14ac:dyDescent="0.25">
      <c r="A2383" s="1">
        <v>44140</v>
      </c>
      <c r="B2383">
        <v>130259</v>
      </c>
      <c r="C2383" t="s">
        <v>51</v>
      </c>
      <c r="D2383" t="s">
        <v>2297</v>
      </c>
      <c r="E2383" s="2">
        <f>201.41+119.85+25.48</f>
        <v>346.74</v>
      </c>
    </row>
    <row r="2384" spans="1:5" x14ac:dyDescent="0.25">
      <c r="A2384" s="1">
        <v>44141</v>
      </c>
      <c r="B2384">
        <v>130261</v>
      </c>
      <c r="C2384" t="s">
        <v>228</v>
      </c>
      <c r="D2384" t="s">
        <v>2298</v>
      </c>
      <c r="E2384" s="2">
        <v>232.9</v>
      </c>
    </row>
    <row r="2385" spans="1:5" x14ac:dyDescent="0.25">
      <c r="A2385" s="1">
        <v>44146</v>
      </c>
      <c r="B2385">
        <v>130263</v>
      </c>
      <c r="C2385" t="s">
        <v>467</v>
      </c>
      <c r="D2385" t="s">
        <v>2299</v>
      </c>
      <c r="E2385" s="2">
        <v>77</v>
      </c>
    </row>
    <row r="2386" spans="1:5" x14ac:dyDescent="0.25">
      <c r="A2386" s="1">
        <v>44146</v>
      </c>
      <c r="B2386">
        <v>130263</v>
      </c>
      <c r="C2386" t="s">
        <v>467</v>
      </c>
      <c r="D2386" t="s">
        <v>2300</v>
      </c>
      <c r="E2386" s="2">
        <v>697.5</v>
      </c>
    </row>
    <row r="2387" spans="1:5" x14ac:dyDescent="0.25">
      <c r="A2387" s="1">
        <v>44146</v>
      </c>
      <c r="B2387">
        <v>130263</v>
      </c>
      <c r="C2387" t="s">
        <v>467</v>
      </c>
      <c r="D2387" t="s">
        <v>2301</v>
      </c>
      <c r="E2387" s="2">
        <v>987</v>
      </c>
    </row>
    <row r="2388" spans="1:5" x14ac:dyDescent="0.25">
      <c r="A2388" s="1">
        <v>44146</v>
      </c>
      <c r="B2388">
        <v>130263</v>
      </c>
      <c r="C2388" t="s">
        <v>467</v>
      </c>
      <c r="D2388" t="s">
        <v>2302</v>
      </c>
      <c r="E2388" s="2">
        <v>147</v>
      </c>
    </row>
    <row r="2389" spans="1:5" x14ac:dyDescent="0.25">
      <c r="A2389" s="1">
        <v>44146</v>
      </c>
      <c r="B2389">
        <v>130263</v>
      </c>
      <c r="C2389" t="s">
        <v>467</v>
      </c>
      <c r="D2389" t="s">
        <v>2303</v>
      </c>
      <c r="E2389" s="2">
        <v>44.96</v>
      </c>
    </row>
    <row r="2390" spans="1:5" x14ac:dyDescent="0.25">
      <c r="A2390" s="1">
        <v>44146</v>
      </c>
      <c r="B2390">
        <v>130263</v>
      </c>
      <c r="C2390" t="s">
        <v>467</v>
      </c>
      <c r="D2390" t="s">
        <v>2304</v>
      </c>
      <c r="E2390" s="2">
        <v>1433.25</v>
      </c>
    </row>
    <row r="2391" spans="1:5" x14ac:dyDescent="0.25">
      <c r="A2391" s="1">
        <v>44146</v>
      </c>
      <c r="B2391">
        <v>130264</v>
      </c>
      <c r="C2391" t="s">
        <v>858</v>
      </c>
      <c r="D2391" t="s">
        <v>2305</v>
      </c>
      <c r="E2391" s="2">
        <v>122.37</v>
      </c>
    </row>
    <row r="2392" spans="1:5" x14ac:dyDescent="0.25">
      <c r="A2392" s="1">
        <v>44146</v>
      </c>
      <c r="B2392">
        <v>130265</v>
      </c>
      <c r="C2392" t="s">
        <v>92</v>
      </c>
      <c r="D2392" t="s">
        <v>2306</v>
      </c>
      <c r="E2392" s="2">
        <v>78</v>
      </c>
    </row>
    <row r="2393" spans="1:5" x14ac:dyDescent="0.25">
      <c r="A2393" s="1">
        <v>44146</v>
      </c>
      <c r="B2393">
        <v>130266</v>
      </c>
      <c r="C2393" t="s">
        <v>1531</v>
      </c>
      <c r="D2393" t="s">
        <v>2307</v>
      </c>
      <c r="E2393" s="2">
        <v>40</v>
      </c>
    </row>
    <row r="2394" spans="1:5" x14ac:dyDescent="0.25">
      <c r="A2394" s="1">
        <v>44146</v>
      </c>
      <c r="B2394">
        <v>130267</v>
      </c>
      <c r="C2394" t="s">
        <v>1531</v>
      </c>
      <c r="D2394" t="s">
        <v>2129</v>
      </c>
      <c r="E2394" s="2">
        <v>60</v>
      </c>
    </row>
    <row r="2395" spans="1:5" x14ac:dyDescent="0.25">
      <c r="A2395" s="1">
        <v>44146</v>
      </c>
      <c r="B2395">
        <v>130268</v>
      </c>
      <c r="C2395" t="s">
        <v>201</v>
      </c>
      <c r="D2395" t="s">
        <v>2308</v>
      </c>
      <c r="E2395" s="2">
        <v>1118.4000000000001</v>
      </c>
    </row>
    <row r="2396" spans="1:5" x14ac:dyDescent="0.25">
      <c r="A2396" s="1">
        <v>44146</v>
      </c>
      <c r="B2396">
        <v>130271</v>
      </c>
      <c r="C2396" t="s">
        <v>870</v>
      </c>
      <c r="D2396" t="s">
        <v>2132</v>
      </c>
      <c r="E2396" s="2">
        <v>257.55</v>
      </c>
    </row>
    <row r="2397" spans="1:5" x14ac:dyDescent="0.25">
      <c r="A2397" s="1">
        <v>44146</v>
      </c>
      <c r="B2397">
        <v>130271</v>
      </c>
      <c r="C2397" t="s">
        <v>870</v>
      </c>
      <c r="D2397" t="s">
        <v>2133</v>
      </c>
      <c r="E2397" s="2">
        <v>206.38</v>
      </c>
    </row>
    <row r="2398" spans="1:5" x14ac:dyDescent="0.25">
      <c r="A2398" s="1">
        <v>44146</v>
      </c>
      <c r="B2398">
        <v>130271</v>
      </c>
      <c r="C2398" t="s">
        <v>870</v>
      </c>
      <c r="D2398" t="s">
        <v>2133</v>
      </c>
      <c r="E2398" s="2">
        <v>118.66</v>
      </c>
    </row>
    <row r="2399" spans="1:5" x14ac:dyDescent="0.25">
      <c r="A2399" s="1">
        <v>44146</v>
      </c>
      <c r="B2399">
        <v>130271</v>
      </c>
      <c r="C2399" t="s">
        <v>870</v>
      </c>
      <c r="D2399" t="s">
        <v>2133</v>
      </c>
      <c r="E2399" s="2">
        <v>337.96</v>
      </c>
    </row>
    <row r="2400" spans="1:5" x14ac:dyDescent="0.25">
      <c r="A2400" s="1">
        <v>44146</v>
      </c>
      <c r="B2400">
        <v>130271</v>
      </c>
      <c r="C2400" t="s">
        <v>870</v>
      </c>
      <c r="D2400" t="s">
        <v>2309</v>
      </c>
      <c r="E2400" s="2">
        <v>21.93</v>
      </c>
    </row>
    <row r="2401" spans="1:5" x14ac:dyDescent="0.25">
      <c r="A2401" s="1">
        <v>44146</v>
      </c>
      <c r="B2401">
        <v>130271</v>
      </c>
      <c r="C2401" t="s">
        <v>870</v>
      </c>
      <c r="D2401" t="s">
        <v>2310</v>
      </c>
      <c r="E2401" s="2">
        <v>250.24</v>
      </c>
    </row>
    <row r="2402" spans="1:5" x14ac:dyDescent="0.25">
      <c r="A2402" s="1">
        <v>44146</v>
      </c>
      <c r="B2402">
        <v>130271</v>
      </c>
      <c r="C2402" t="s">
        <v>870</v>
      </c>
      <c r="D2402" t="s">
        <v>2311</v>
      </c>
      <c r="E2402" s="2">
        <v>235.62</v>
      </c>
    </row>
    <row r="2403" spans="1:5" x14ac:dyDescent="0.25">
      <c r="A2403" s="1">
        <v>44146</v>
      </c>
      <c r="B2403">
        <v>130271</v>
      </c>
      <c r="C2403" t="s">
        <v>870</v>
      </c>
      <c r="D2403" t="s">
        <v>2312</v>
      </c>
      <c r="E2403" s="2">
        <v>15.83</v>
      </c>
    </row>
    <row r="2404" spans="1:5" x14ac:dyDescent="0.25">
      <c r="A2404" s="1">
        <v>44146</v>
      </c>
      <c r="B2404">
        <v>130271</v>
      </c>
      <c r="C2404" t="s">
        <v>870</v>
      </c>
      <c r="D2404" t="s">
        <v>2132</v>
      </c>
      <c r="E2404" s="2">
        <v>177.14</v>
      </c>
    </row>
    <row r="2405" spans="1:5" x14ac:dyDescent="0.25">
      <c r="A2405" s="1">
        <v>44146</v>
      </c>
      <c r="B2405">
        <v>130271</v>
      </c>
      <c r="C2405" t="s">
        <v>870</v>
      </c>
      <c r="D2405" t="s">
        <v>2309</v>
      </c>
      <c r="E2405" s="2">
        <v>29.24</v>
      </c>
    </row>
    <row r="2406" spans="1:5" x14ac:dyDescent="0.25">
      <c r="A2406" s="1">
        <v>44146</v>
      </c>
      <c r="B2406">
        <v>130271</v>
      </c>
      <c r="C2406" t="s">
        <v>870</v>
      </c>
      <c r="D2406" t="s">
        <v>2133</v>
      </c>
      <c r="E2406" s="2">
        <v>389.13</v>
      </c>
    </row>
    <row r="2407" spans="1:5" x14ac:dyDescent="0.25">
      <c r="A2407" s="1">
        <v>44146</v>
      </c>
      <c r="B2407">
        <v>130271</v>
      </c>
      <c r="C2407" t="s">
        <v>870</v>
      </c>
      <c r="D2407" t="s">
        <v>2313</v>
      </c>
      <c r="E2407" s="2">
        <v>206.38</v>
      </c>
    </row>
    <row r="2408" spans="1:5" x14ac:dyDescent="0.25">
      <c r="A2408" s="1">
        <v>44146</v>
      </c>
      <c r="B2408">
        <v>130271</v>
      </c>
      <c r="C2408" t="s">
        <v>870</v>
      </c>
      <c r="D2408" t="s">
        <v>2314</v>
      </c>
      <c r="E2408" s="2">
        <v>213.69</v>
      </c>
    </row>
    <row r="2409" spans="1:5" x14ac:dyDescent="0.25">
      <c r="A2409" s="1">
        <v>44146</v>
      </c>
      <c r="B2409">
        <v>130272</v>
      </c>
      <c r="C2409" t="s">
        <v>26</v>
      </c>
      <c r="D2409" t="s">
        <v>2315</v>
      </c>
      <c r="E2409" s="2">
        <v>538</v>
      </c>
    </row>
    <row r="2410" spans="1:5" x14ac:dyDescent="0.25">
      <c r="A2410" s="1">
        <v>44146</v>
      </c>
      <c r="B2410">
        <v>130273</v>
      </c>
      <c r="C2410" t="s">
        <v>795</v>
      </c>
      <c r="D2410" t="s">
        <v>2316</v>
      </c>
      <c r="E2410" s="2">
        <v>440</v>
      </c>
    </row>
    <row r="2411" spans="1:5" x14ac:dyDescent="0.25">
      <c r="A2411" s="1">
        <v>44146</v>
      </c>
      <c r="B2411">
        <v>130274</v>
      </c>
      <c r="C2411" t="s">
        <v>2317</v>
      </c>
      <c r="D2411" t="s">
        <v>1784</v>
      </c>
      <c r="E2411" s="2">
        <v>451.74</v>
      </c>
    </row>
    <row r="2412" spans="1:5" x14ac:dyDescent="0.25">
      <c r="A2412" s="1">
        <v>44146</v>
      </c>
      <c r="B2412">
        <v>130275</v>
      </c>
      <c r="C2412" t="s">
        <v>2064</v>
      </c>
      <c r="D2412" t="s">
        <v>2318</v>
      </c>
      <c r="E2412" s="2">
        <v>75</v>
      </c>
    </row>
    <row r="2413" spans="1:5" x14ac:dyDescent="0.25">
      <c r="A2413" s="1">
        <v>44146</v>
      </c>
      <c r="B2413">
        <v>130276</v>
      </c>
      <c r="C2413" t="s">
        <v>1550</v>
      </c>
      <c r="D2413" t="s">
        <v>2319</v>
      </c>
      <c r="E2413" s="2">
        <v>562.5</v>
      </c>
    </row>
    <row r="2414" spans="1:5" x14ac:dyDescent="0.25">
      <c r="A2414" s="1">
        <v>44146</v>
      </c>
      <c r="B2414">
        <v>130278</v>
      </c>
      <c r="C2414" t="s">
        <v>2320</v>
      </c>
      <c r="D2414" t="s">
        <v>2321</v>
      </c>
      <c r="E2414" s="2">
        <v>668.6</v>
      </c>
    </row>
    <row r="2415" spans="1:5" x14ac:dyDescent="0.25">
      <c r="A2415" s="1">
        <v>44146</v>
      </c>
      <c r="B2415">
        <v>130278</v>
      </c>
      <c r="C2415" t="s">
        <v>2320</v>
      </c>
      <c r="D2415" t="s">
        <v>2322</v>
      </c>
      <c r="E2415" s="2">
        <f>3656.08+111+259</f>
        <v>4026.08</v>
      </c>
    </row>
    <row r="2416" spans="1:5" x14ac:dyDescent="0.25">
      <c r="A2416" s="1">
        <v>44147</v>
      </c>
      <c r="B2416">
        <v>130279</v>
      </c>
      <c r="C2416" t="s">
        <v>381</v>
      </c>
      <c r="D2416" t="s">
        <v>2323</v>
      </c>
      <c r="E2416" s="2">
        <v>88</v>
      </c>
    </row>
    <row r="2417" spans="1:5" x14ac:dyDescent="0.25">
      <c r="A2417" s="1">
        <v>44147</v>
      </c>
      <c r="B2417">
        <v>130282</v>
      </c>
      <c r="C2417" t="s">
        <v>29</v>
      </c>
      <c r="D2417" t="s">
        <v>2324</v>
      </c>
      <c r="E2417" s="2">
        <v>2686.27</v>
      </c>
    </row>
    <row r="2418" spans="1:5" x14ac:dyDescent="0.25">
      <c r="A2418" s="1">
        <v>44147</v>
      </c>
      <c r="B2418">
        <v>130283</v>
      </c>
      <c r="C2418" t="s">
        <v>2148</v>
      </c>
      <c r="D2418" t="s">
        <v>2325</v>
      </c>
      <c r="E2418" s="2">
        <v>399.95</v>
      </c>
    </row>
    <row r="2419" spans="1:5" x14ac:dyDescent="0.25">
      <c r="A2419" s="1">
        <v>44147</v>
      </c>
      <c r="B2419">
        <v>130284</v>
      </c>
      <c r="C2419" t="s">
        <v>2326</v>
      </c>
      <c r="D2419" t="s">
        <v>2327</v>
      </c>
      <c r="E2419" s="2">
        <v>3000</v>
      </c>
    </row>
    <row r="2420" spans="1:5" x14ac:dyDescent="0.25">
      <c r="A2420" s="1">
        <v>44147</v>
      </c>
      <c r="B2420">
        <v>130284</v>
      </c>
      <c r="C2420" t="s">
        <v>2326</v>
      </c>
      <c r="D2420" t="s">
        <v>2328</v>
      </c>
      <c r="E2420" s="2">
        <v>3160.64</v>
      </c>
    </row>
    <row r="2421" spans="1:5" x14ac:dyDescent="0.25">
      <c r="A2421" s="1">
        <v>44147</v>
      </c>
      <c r="B2421">
        <v>130285</v>
      </c>
      <c r="C2421" t="s">
        <v>467</v>
      </c>
      <c r="D2421" t="s">
        <v>2329</v>
      </c>
      <c r="E2421" s="2">
        <v>5070.3</v>
      </c>
    </row>
    <row r="2422" spans="1:5" x14ac:dyDescent="0.25">
      <c r="A2422" s="1">
        <v>44147</v>
      </c>
      <c r="B2422">
        <v>130285</v>
      </c>
      <c r="C2422" t="s">
        <v>467</v>
      </c>
      <c r="D2422" t="s">
        <v>2330</v>
      </c>
      <c r="E2422" s="2">
        <v>245</v>
      </c>
    </row>
    <row r="2423" spans="1:5" x14ac:dyDescent="0.25">
      <c r="A2423" s="1">
        <v>44147</v>
      </c>
      <c r="B2423">
        <v>130285</v>
      </c>
      <c r="C2423" t="s">
        <v>467</v>
      </c>
      <c r="D2423" t="s">
        <v>2331</v>
      </c>
      <c r="E2423" s="2">
        <v>1890</v>
      </c>
    </row>
    <row r="2424" spans="1:5" x14ac:dyDescent="0.25">
      <c r="A2424" s="1">
        <v>44147</v>
      </c>
      <c r="B2424">
        <v>130286</v>
      </c>
      <c r="C2424" t="s">
        <v>89</v>
      </c>
      <c r="D2424" t="s">
        <v>2332</v>
      </c>
      <c r="E2424" s="2">
        <v>48</v>
      </c>
    </row>
    <row r="2425" spans="1:5" x14ac:dyDescent="0.25">
      <c r="A2425" s="1">
        <v>44147</v>
      </c>
      <c r="B2425">
        <v>130286</v>
      </c>
      <c r="C2425" t="s">
        <v>89</v>
      </c>
      <c r="D2425" t="s">
        <v>2333</v>
      </c>
      <c r="E2425" s="2">
        <v>2135.25</v>
      </c>
    </row>
    <row r="2426" spans="1:5" x14ac:dyDescent="0.25">
      <c r="A2426" s="1">
        <v>44147</v>
      </c>
      <c r="B2426">
        <v>130287</v>
      </c>
      <c r="C2426" t="s">
        <v>300</v>
      </c>
      <c r="D2426" t="s">
        <v>2334</v>
      </c>
      <c r="E2426" s="2">
        <v>626.5</v>
      </c>
    </row>
    <row r="2427" spans="1:5" x14ac:dyDescent="0.25">
      <c r="A2427" s="1">
        <v>44147</v>
      </c>
      <c r="B2427">
        <v>130288</v>
      </c>
      <c r="C2427" t="s">
        <v>2335</v>
      </c>
      <c r="D2427" t="s">
        <v>2336</v>
      </c>
      <c r="E2427" s="2">
        <v>32.5</v>
      </c>
    </row>
    <row r="2428" spans="1:5" x14ac:dyDescent="0.25">
      <c r="A2428" s="1">
        <v>44147</v>
      </c>
      <c r="B2428">
        <v>130289</v>
      </c>
      <c r="C2428" t="s">
        <v>499</v>
      </c>
      <c r="D2428" t="s">
        <v>2337</v>
      </c>
      <c r="E2428" s="2">
        <v>8599.82</v>
      </c>
    </row>
    <row r="2429" spans="1:5" x14ac:dyDescent="0.25">
      <c r="A2429" s="1">
        <v>44147</v>
      </c>
      <c r="B2429">
        <v>130290</v>
      </c>
      <c r="C2429" t="s">
        <v>60</v>
      </c>
      <c r="D2429" t="s">
        <v>2338</v>
      </c>
      <c r="E2429" s="2">
        <v>115.68</v>
      </c>
    </row>
    <row r="2430" spans="1:5" x14ac:dyDescent="0.25">
      <c r="A2430" s="1">
        <v>44147</v>
      </c>
      <c r="B2430">
        <v>130291</v>
      </c>
      <c r="C2430" t="s">
        <v>2339</v>
      </c>
      <c r="D2430" t="s">
        <v>2340</v>
      </c>
      <c r="E2430" s="2">
        <v>14.95</v>
      </c>
    </row>
    <row r="2431" spans="1:5" x14ac:dyDescent="0.25">
      <c r="A2431" s="1">
        <v>44147</v>
      </c>
      <c r="B2431">
        <v>130292</v>
      </c>
      <c r="C2431" t="s">
        <v>1373</v>
      </c>
      <c r="D2431" t="s">
        <v>2341</v>
      </c>
      <c r="E2431" s="2">
        <v>77.62</v>
      </c>
    </row>
    <row r="2432" spans="1:5" x14ac:dyDescent="0.25">
      <c r="A2432" s="1">
        <v>44147</v>
      </c>
      <c r="B2432">
        <v>130293</v>
      </c>
      <c r="C2432" t="s">
        <v>12</v>
      </c>
      <c r="D2432" t="s">
        <v>2342</v>
      </c>
      <c r="E2432" s="2">
        <v>2085.2600000000002</v>
      </c>
    </row>
    <row r="2433" spans="1:5" x14ac:dyDescent="0.25">
      <c r="A2433" s="1">
        <v>44147</v>
      </c>
      <c r="B2433">
        <v>130294</v>
      </c>
      <c r="C2433" t="s">
        <v>30</v>
      </c>
      <c r="D2433" t="s">
        <v>2343</v>
      </c>
      <c r="E2433" s="2">
        <v>100</v>
      </c>
    </row>
    <row r="2434" spans="1:5" x14ac:dyDescent="0.25">
      <c r="A2434" s="1">
        <v>44147</v>
      </c>
      <c r="B2434">
        <v>130295</v>
      </c>
      <c r="C2434" t="s">
        <v>30</v>
      </c>
      <c r="D2434" t="s">
        <v>2344</v>
      </c>
      <c r="E2434" s="2">
        <v>2500</v>
      </c>
    </row>
    <row r="2435" spans="1:5" x14ac:dyDescent="0.25">
      <c r="A2435" s="1">
        <v>44147</v>
      </c>
      <c r="B2435">
        <v>130296</v>
      </c>
      <c r="C2435" t="s">
        <v>2345</v>
      </c>
      <c r="D2435" t="s">
        <v>2346</v>
      </c>
      <c r="E2435" s="2">
        <v>1914.25</v>
      </c>
    </row>
    <row r="2436" spans="1:5" x14ac:dyDescent="0.25">
      <c r="A2436" s="1">
        <v>44147</v>
      </c>
      <c r="B2436">
        <v>130297</v>
      </c>
      <c r="C2436" t="s">
        <v>15</v>
      </c>
      <c r="D2436" t="s">
        <v>2347</v>
      </c>
      <c r="E2436" s="2">
        <v>885.87</v>
      </c>
    </row>
    <row r="2437" spans="1:5" x14ac:dyDescent="0.25">
      <c r="A2437" s="1">
        <v>44147</v>
      </c>
      <c r="B2437">
        <v>130298</v>
      </c>
      <c r="C2437" t="s">
        <v>399</v>
      </c>
      <c r="D2437" t="s">
        <v>2348</v>
      </c>
      <c r="E2437" s="2">
        <v>50</v>
      </c>
    </row>
    <row r="2438" spans="1:5" x14ac:dyDescent="0.25">
      <c r="A2438" s="1">
        <v>44147</v>
      </c>
      <c r="B2438">
        <v>130299</v>
      </c>
      <c r="C2438" t="s">
        <v>2349</v>
      </c>
      <c r="D2438" t="s">
        <v>2350</v>
      </c>
      <c r="E2438" s="2">
        <v>2315</v>
      </c>
    </row>
    <row r="2439" spans="1:5" x14ac:dyDescent="0.25">
      <c r="A2439" s="1">
        <v>44147</v>
      </c>
      <c r="B2439">
        <v>130299</v>
      </c>
      <c r="C2439" t="s">
        <v>2349</v>
      </c>
      <c r="D2439" t="s">
        <v>2351</v>
      </c>
      <c r="E2439" s="2">
        <v>148.5</v>
      </c>
    </row>
    <row r="2440" spans="1:5" x14ac:dyDescent="0.25">
      <c r="A2440" s="1">
        <v>44147</v>
      </c>
      <c r="B2440">
        <v>130300</v>
      </c>
      <c r="C2440" t="s">
        <v>2352</v>
      </c>
      <c r="D2440" t="s">
        <v>2353</v>
      </c>
      <c r="E2440" s="2">
        <v>50.48</v>
      </c>
    </row>
    <row r="2441" spans="1:5" x14ac:dyDescent="0.25">
      <c r="A2441" s="1">
        <v>44147</v>
      </c>
      <c r="B2441">
        <v>130301</v>
      </c>
      <c r="C2441" t="s">
        <v>2354</v>
      </c>
      <c r="D2441" t="s">
        <v>2355</v>
      </c>
      <c r="E2441" s="2">
        <v>160</v>
      </c>
    </row>
    <row r="2442" spans="1:5" x14ac:dyDescent="0.25">
      <c r="A2442" s="1">
        <v>44147</v>
      </c>
      <c r="B2442">
        <v>130305</v>
      </c>
      <c r="C2442" t="s">
        <v>341</v>
      </c>
      <c r="D2442" t="s">
        <v>2356</v>
      </c>
      <c r="E2442" s="2">
        <v>290.52</v>
      </c>
    </row>
    <row r="2443" spans="1:5" x14ac:dyDescent="0.25">
      <c r="A2443" s="1">
        <v>44147</v>
      </c>
      <c r="B2443">
        <v>130305</v>
      </c>
      <c r="C2443" t="s">
        <v>341</v>
      </c>
      <c r="D2443" t="s">
        <v>2357</v>
      </c>
      <c r="E2443" s="2">
        <v>640.82000000000005</v>
      </c>
    </row>
    <row r="2444" spans="1:5" x14ac:dyDescent="0.25">
      <c r="A2444" s="1">
        <v>44147</v>
      </c>
      <c r="B2444">
        <v>130305</v>
      </c>
      <c r="C2444" t="s">
        <v>341</v>
      </c>
      <c r="D2444" t="s">
        <v>2358</v>
      </c>
      <c r="E2444" s="2">
        <f>1847.59-1790.89+1654.4</f>
        <v>1711.1</v>
      </c>
    </row>
    <row r="2445" spans="1:5" x14ac:dyDescent="0.25">
      <c r="A2445" s="1">
        <v>44147</v>
      </c>
      <c r="B2445">
        <v>130305</v>
      </c>
      <c r="C2445" t="s">
        <v>341</v>
      </c>
      <c r="D2445" t="s">
        <v>2359</v>
      </c>
      <c r="E2445" s="2">
        <v>1812.06</v>
      </c>
    </row>
    <row r="2446" spans="1:5" x14ac:dyDescent="0.25">
      <c r="A2446" s="1">
        <v>44147</v>
      </c>
      <c r="B2446">
        <v>130305</v>
      </c>
      <c r="C2446" t="s">
        <v>341</v>
      </c>
      <c r="D2446" t="s">
        <v>2360</v>
      </c>
      <c r="E2446" s="2">
        <v>236.37</v>
      </c>
    </row>
    <row r="2447" spans="1:5" x14ac:dyDescent="0.25">
      <c r="A2447" s="1">
        <v>44147</v>
      </c>
      <c r="B2447">
        <v>130305</v>
      </c>
      <c r="C2447" t="s">
        <v>341</v>
      </c>
      <c r="D2447" t="s">
        <v>2361</v>
      </c>
      <c r="E2447" s="2">
        <f>52.77-46.54+47.49</f>
        <v>53.720000000000006</v>
      </c>
    </row>
    <row r="2448" spans="1:5" x14ac:dyDescent="0.25">
      <c r="A2448" s="1">
        <v>44147</v>
      </c>
      <c r="B2448">
        <v>130305</v>
      </c>
      <c r="C2448" t="s">
        <v>341</v>
      </c>
      <c r="D2448" t="s">
        <v>2362</v>
      </c>
      <c r="E2448" s="2">
        <f>47.49+10.58</f>
        <v>58.07</v>
      </c>
    </row>
    <row r="2449" spans="1:5" x14ac:dyDescent="0.25">
      <c r="A2449" s="1">
        <v>44147</v>
      </c>
      <c r="B2449">
        <v>130305</v>
      </c>
      <c r="C2449" t="s">
        <v>341</v>
      </c>
      <c r="D2449" t="s">
        <v>2363</v>
      </c>
      <c r="E2449" s="2">
        <v>10.58</v>
      </c>
    </row>
    <row r="2450" spans="1:5" x14ac:dyDescent="0.25">
      <c r="A2450" s="1">
        <v>44147</v>
      </c>
      <c r="B2450">
        <v>130306</v>
      </c>
      <c r="C2450" t="s">
        <v>2364</v>
      </c>
      <c r="D2450" t="s">
        <v>2365</v>
      </c>
      <c r="E2450" s="2">
        <v>251.85</v>
      </c>
    </row>
    <row r="2451" spans="1:5" x14ac:dyDescent="0.25">
      <c r="A2451" s="1">
        <v>44147</v>
      </c>
      <c r="B2451">
        <v>130307</v>
      </c>
      <c r="C2451" t="s">
        <v>36</v>
      </c>
      <c r="D2451" t="s">
        <v>2366</v>
      </c>
      <c r="E2451" s="2">
        <v>134.6</v>
      </c>
    </row>
    <row r="2452" spans="1:5" x14ac:dyDescent="0.25">
      <c r="A2452" s="1">
        <v>44147</v>
      </c>
      <c r="B2452">
        <v>130307</v>
      </c>
      <c r="C2452" t="s">
        <v>36</v>
      </c>
      <c r="D2452" t="s">
        <v>2367</v>
      </c>
      <c r="E2452" s="2">
        <v>18</v>
      </c>
    </row>
    <row r="2453" spans="1:5" x14ac:dyDescent="0.25">
      <c r="A2453" s="1">
        <v>44147</v>
      </c>
      <c r="B2453">
        <v>130307</v>
      </c>
      <c r="C2453" t="s">
        <v>36</v>
      </c>
      <c r="D2453" t="s">
        <v>2368</v>
      </c>
      <c r="E2453" s="2">
        <v>36</v>
      </c>
    </row>
    <row r="2454" spans="1:5" x14ac:dyDescent="0.25">
      <c r="A2454" s="1">
        <v>44147</v>
      </c>
      <c r="B2454">
        <v>130308</v>
      </c>
      <c r="C2454" t="s">
        <v>26</v>
      </c>
      <c r="D2454" t="s">
        <v>2369</v>
      </c>
      <c r="E2454" s="2">
        <v>159.63</v>
      </c>
    </row>
    <row r="2455" spans="1:5" x14ac:dyDescent="0.25">
      <c r="A2455" s="1">
        <v>44147</v>
      </c>
      <c r="B2455">
        <v>130308</v>
      </c>
      <c r="C2455" t="s">
        <v>26</v>
      </c>
      <c r="D2455" t="s">
        <v>2370</v>
      </c>
      <c r="E2455" s="2">
        <v>31.63</v>
      </c>
    </row>
    <row r="2456" spans="1:5" x14ac:dyDescent="0.25">
      <c r="A2456" s="1">
        <v>44147</v>
      </c>
      <c r="B2456">
        <v>130308</v>
      </c>
      <c r="C2456" t="s">
        <v>26</v>
      </c>
      <c r="D2456" t="s">
        <v>149</v>
      </c>
      <c r="E2456" s="2">
        <v>39.25</v>
      </c>
    </row>
    <row r="2457" spans="1:5" x14ac:dyDescent="0.25">
      <c r="A2457" s="1">
        <v>44147</v>
      </c>
      <c r="B2457">
        <v>130309</v>
      </c>
      <c r="C2457" t="s">
        <v>346</v>
      </c>
      <c r="D2457" t="s">
        <v>2371</v>
      </c>
      <c r="E2457" s="2">
        <v>2496.77</v>
      </c>
    </row>
    <row r="2458" spans="1:5" x14ac:dyDescent="0.25">
      <c r="A2458" s="1">
        <v>44147</v>
      </c>
      <c r="B2458">
        <v>130310</v>
      </c>
      <c r="C2458" t="s">
        <v>3388</v>
      </c>
      <c r="E2458" s="2">
        <v>0</v>
      </c>
    </row>
    <row r="2459" spans="1:5" x14ac:dyDescent="0.25">
      <c r="A2459" s="1">
        <v>44147</v>
      </c>
      <c r="B2459">
        <v>130311</v>
      </c>
      <c r="C2459" t="s">
        <v>208</v>
      </c>
      <c r="D2459" t="s">
        <v>2372</v>
      </c>
      <c r="E2459" s="2">
        <v>25.5</v>
      </c>
    </row>
    <row r="2460" spans="1:5" x14ac:dyDescent="0.25">
      <c r="A2460" s="1">
        <v>44147</v>
      </c>
      <c r="B2460">
        <v>130312</v>
      </c>
      <c r="C2460" t="s">
        <v>3388</v>
      </c>
      <c r="E2460" s="2">
        <v>0</v>
      </c>
    </row>
    <row r="2461" spans="1:5" x14ac:dyDescent="0.25">
      <c r="A2461" s="1">
        <v>44147</v>
      </c>
      <c r="B2461">
        <v>130313</v>
      </c>
      <c r="C2461" t="s">
        <v>2187</v>
      </c>
      <c r="D2461" t="s">
        <v>2374</v>
      </c>
      <c r="E2461" s="2">
        <v>540</v>
      </c>
    </row>
    <row r="2462" spans="1:5" x14ac:dyDescent="0.25">
      <c r="A2462" s="1">
        <v>44147</v>
      </c>
      <c r="B2462">
        <v>130314</v>
      </c>
      <c r="C2462" t="s">
        <v>283</v>
      </c>
      <c r="D2462" t="s">
        <v>2375</v>
      </c>
      <c r="E2462" s="2">
        <v>17857.59</v>
      </c>
    </row>
    <row r="2463" spans="1:5" x14ac:dyDescent="0.25">
      <c r="A2463" s="1">
        <v>44147</v>
      </c>
      <c r="B2463">
        <v>130316</v>
      </c>
      <c r="C2463" t="s">
        <v>70</v>
      </c>
      <c r="D2463" t="s">
        <v>551</v>
      </c>
      <c r="E2463" s="2">
        <v>58.15</v>
      </c>
    </row>
    <row r="2464" spans="1:5" x14ac:dyDescent="0.25">
      <c r="A2464" s="1">
        <v>44147</v>
      </c>
      <c r="B2464">
        <v>130316</v>
      </c>
      <c r="C2464" t="s">
        <v>70</v>
      </c>
      <c r="D2464" t="s">
        <v>551</v>
      </c>
      <c r="E2464" s="2">
        <v>18.420000000000002</v>
      </c>
    </row>
    <row r="2465" spans="1:5" x14ac:dyDescent="0.25">
      <c r="A2465" s="1">
        <v>44147</v>
      </c>
      <c r="B2465">
        <v>130316</v>
      </c>
      <c r="C2465" t="s">
        <v>70</v>
      </c>
      <c r="D2465" t="s">
        <v>551</v>
      </c>
      <c r="E2465" s="2">
        <v>23.09</v>
      </c>
    </row>
    <row r="2466" spans="1:5" x14ac:dyDescent="0.25">
      <c r="A2466" s="1">
        <v>44147</v>
      </c>
      <c r="B2466">
        <v>130316</v>
      </c>
      <c r="C2466" t="s">
        <v>70</v>
      </c>
      <c r="D2466" t="s">
        <v>551</v>
      </c>
      <c r="E2466" s="2">
        <v>24.89</v>
      </c>
    </row>
    <row r="2467" spans="1:5" x14ac:dyDescent="0.25">
      <c r="A2467" s="1">
        <v>44147</v>
      </c>
      <c r="B2467">
        <v>130316</v>
      </c>
      <c r="C2467" t="s">
        <v>70</v>
      </c>
      <c r="D2467" t="s">
        <v>551</v>
      </c>
      <c r="E2467" s="2">
        <v>31.76</v>
      </c>
    </row>
    <row r="2468" spans="1:5" x14ac:dyDescent="0.25">
      <c r="A2468" s="1">
        <v>44147</v>
      </c>
      <c r="B2468">
        <v>130317</v>
      </c>
      <c r="C2468" t="s">
        <v>3</v>
      </c>
      <c r="D2468" t="s">
        <v>2376</v>
      </c>
      <c r="E2468" s="2">
        <v>30.15</v>
      </c>
    </row>
    <row r="2469" spans="1:5" x14ac:dyDescent="0.25">
      <c r="A2469" s="1">
        <v>44147</v>
      </c>
      <c r="B2469">
        <v>130318</v>
      </c>
      <c r="C2469" t="s">
        <v>566</v>
      </c>
      <c r="D2469" t="s">
        <v>2377</v>
      </c>
      <c r="E2469" s="2">
        <v>1360.22</v>
      </c>
    </row>
    <row r="2470" spans="1:5" x14ac:dyDescent="0.25">
      <c r="A2470" s="1">
        <v>44147</v>
      </c>
      <c r="B2470">
        <v>130319</v>
      </c>
      <c r="C2470" t="s">
        <v>38</v>
      </c>
      <c r="D2470" t="s">
        <v>2378</v>
      </c>
      <c r="E2470" s="2">
        <v>12538.5</v>
      </c>
    </row>
    <row r="2471" spans="1:5" x14ac:dyDescent="0.25">
      <c r="A2471" s="1">
        <v>44147</v>
      </c>
      <c r="B2471">
        <v>130320</v>
      </c>
      <c r="C2471" t="s">
        <v>3388</v>
      </c>
      <c r="E2471" s="2">
        <v>0</v>
      </c>
    </row>
    <row r="2472" spans="1:5" x14ac:dyDescent="0.25">
      <c r="A2472" s="1">
        <v>44147</v>
      </c>
      <c r="B2472">
        <v>130321</v>
      </c>
      <c r="C2472" t="s">
        <v>21</v>
      </c>
      <c r="D2472" t="s">
        <v>2379</v>
      </c>
      <c r="E2472" s="2">
        <v>1590</v>
      </c>
    </row>
    <row r="2473" spans="1:5" x14ac:dyDescent="0.25">
      <c r="A2473" s="1">
        <v>44147</v>
      </c>
      <c r="B2473">
        <v>130321</v>
      </c>
      <c r="C2473" t="s">
        <v>21</v>
      </c>
      <c r="D2473" t="s">
        <v>2380</v>
      </c>
      <c r="E2473" s="2">
        <v>918</v>
      </c>
    </row>
    <row r="2474" spans="1:5" x14ac:dyDescent="0.25">
      <c r="A2474" s="1">
        <v>44147</v>
      </c>
      <c r="B2474">
        <v>130321</v>
      </c>
      <c r="C2474" t="s">
        <v>21</v>
      </c>
      <c r="D2474" t="s">
        <v>2381</v>
      </c>
      <c r="E2474" s="2">
        <v>1980.41</v>
      </c>
    </row>
    <row r="2475" spans="1:5" x14ac:dyDescent="0.25">
      <c r="A2475" s="1">
        <v>44147</v>
      </c>
      <c r="B2475">
        <v>130322</v>
      </c>
      <c r="C2475" t="s">
        <v>40</v>
      </c>
      <c r="D2475" t="s">
        <v>2208</v>
      </c>
      <c r="E2475" s="2">
        <v>248</v>
      </c>
    </row>
    <row r="2476" spans="1:5" x14ac:dyDescent="0.25">
      <c r="A2476" s="1">
        <v>44147</v>
      </c>
      <c r="B2476">
        <v>130323</v>
      </c>
      <c r="C2476" t="s">
        <v>42</v>
      </c>
      <c r="D2476" t="s">
        <v>2382</v>
      </c>
      <c r="E2476" s="2">
        <v>36.57</v>
      </c>
    </row>
    <row r="2477" spans="1:5" x14ac:dyDescent="0.25">
      <c r="A2477" s="1">
        <v>44147</v>
      </c>
      <c r="B2477">
        <v>130323</v>
      </c>
      <c r="C2477" t="s">
        <v>42</v>
      </c>
      <c r="D2477" t="s">
        <v>2382</v>
      </c>
      <c r="E2477" s="2">
        <v>28</v>
      </c>
    </row>
    <row r="2478" spans="1:5" x14ac:dyDescent="0.25">
      <c r="A2478" s="1">
        <v>44147</v>
      </c>
      <c r="B2478">
        <v>130323</v>
      </c>
      <c r="C2478" t="s">
        <v>42</v>
      </c>
      <c r="D2478" t="s">
        <v>2383</v>
      </c>
      <c r="E2478" s="2">
        <v>53.68</v>
      </c>
    </row>
    <row r="2479" spans="1:5" x14ac:dyDescent="0.25">
      <c r="A2479" s="1">
        <v>44147</v>
      </c>
      <c r="B2479">
        <v>130323</v>
      </c>
      <c r="C2479" t="s">
        <v>42</v>
      </c>
      <c r="D2479" t="s">
        <v>2384</v>
      </c>
      <c r="E2479" s="2">
        <v>52.77</v>
      </c>
    </row>
    <row r="2480" spans="1:5" x14ac:dyDescent="0.25">
      <c r="A2480" s="1">
        <v>44147</v>
      </c>
      <c r="B2480">
        <v>130323</v>
      </c>
      <c r="C2480" t="s">
        <v>42</v>
      </c>
      <c r="D2480" t="s">
        <v>2385</v>
      </c>
      <c r="E2480" s="2">
        <v>893.46</v>
      </c>
    </row>
    <row r="2481" spans="1:5" x14ac:dyDescent="0.25">
      <c r="A2481" s="1">
        <v>44147</v>
      </c>
      <c r="B2481">
        <v>130325</v>
      </c>
      <c r="C2481" t="s">
        <v>43</v>
      </c>
      <c r="D2481" t="s">
        <v>2386</v>
      </c>
      <c r="E2481" s="2">
        <v>75831.89</v>
      </c>
    </row>
    <row r="2482" spans="1:5" x14ac:dyDescent="0.25">
      <c r="A2482" s="1">
        <v>44147</v>
      </c>
      <c r="B2482">
        <v>130325</v>
      </c>
      <c r="C2482" t="s">
        <v>43</v>
      </c>
      <c r="D2482" t="s">
        <v>2387</v>
      </c>
      <c r="E2482" s="2">
        <v>481.63</v>
      </c>
    </row>
    <row r="2483" spans="1:5" x14ac:dyDescent="0.25">
      <c r="A2483" s="1">
        <v>44147</v>
      </c>
      <c r="B2483">
        <v>130325</v>
      </c>
      <c r="C2483" t="s">
        <v>43</v>
      </c>
      <c r="D2483" t="s">
        <v>2388</v>
      </c>
      <c r="E2483" s="2">
        <v>11733.06</v>
      </c>
    </row>
    <row r="2484" spans="1:5" x14ac:dyDescent="0.25">
      <c r="A2484" s="1">
        <v>44147</v>
      </c>
      <c r="B2484">
        <v>130326</v>
      </c>
      <c r="C2484" t="s">
        <v>77</v>
      </c>
      <c r="D2484" t="s">
        <v>2389</v>
      </c>
      <c r="E2484" s="2">
        <f>195+195</f>
        <v>390</v>
      </c>
    </row>
    <row r="2485" spans="1:5" x14ac:dyDescent="0.25">
      <c r="A2485" s="1">
        <v>44147</v>
      </c>
      <c r="B2485">
        <v>130327</v>
      </c>
      <c r="C2485" t="s">
        <v>1429</v>
      </c>
      <c r="D2485" t="s">
        <v>2390</v>
      </c>
      <c r="E2485" s="2">
        <v>125</v>
      </c>
    </row>
    <row r="2486" spans="1:5" x14ac:dyDescent="0.25">
      <c r="A2486" s="1">
        <v>44147</v>
      </c>
      <c r="B2486">
        <v>130328</v>
      </c>
      <c r="C2486" t="s">
        <v>2391</v>
      </c>
      <c r="D2486" t="s">
        <v>2392</v>
      </c>
      <c r="E2486" s="2">
        <v>59.99</v>
      </c>
    </row>
    <row r="2487" spans="1:5" x14ac:dyDescent="0.25">
      <c r="A2487" s="1">
        <v>44147</v>
      </c>
      <c r="B2487">
        <v>130329</v>
      </c>
      <c r="C2487" t="s">
        <v>2393</v>
      </c>
      <c r="D2487" t="s">
        <v>2394</v>
      </c>
      <c r="E2487" s="2">
        <v>75</v>
      </c>
    </row>
    <row r="2488" spans="1:5" x14ac:dyDescent="0.25">
      <c r="A2488" s="1">
        <v>44147</v>
      </c>
      <c r="B2488">
        <v>130330</v>
      </c>
      <c r="C2488" t="s">
        <v>2395</v>
      </c>
      <c r="D2488" t="s">
        <v>2394</v>
      </c>
      <c r="E2488" s="2">
        <v>140</v>
      </c>
    </row>
    <row r="2489" spans="1:5" x14ac:dyDescent="0.25">
      <c r="A2489" s="1">
        <v>44147</v>
      </c>
      <c r="B2489">
        <v>130331</v>
      </c>
      <c r="C2489" t="s">
        <v>2396</v>
      </c>
      <c r="D2489" t="s">
        <v>2397</v>
      </c>
      <c r="E2489" s="2">
        <v>2250</v>
      </c>
    </row>
    <row r="2490" spans="1:5" x14ac:dyDescent="0.25">
      <c r="A2490" s="1">
        <v>44147</v>
      </c>
      <c r="B2490">
        <v>130332</v>
      </c>
      <c r="C2490" t="s">
        <v>50</v>
      </c>
      <c r="D2490" t="s">
        <v>2398</v>
      </c>
      <c r="E2490" s="2">
        <v>23290.27</v>
      </c>
    </row>
    <row r="2491" spans="1:5" x14ac:dyDescent="0.25">
      <c r="A2491" s="1">
        <v>44147</v>
      </c>
      <c r="B2491">
        <v>130341</v>
      </c>
      <c r="C2491" t="s">
        <v>363</v>
      </c>
      <c r="D2491" t="s">
        <v>2399</v>
      </c>
      <c r="E2491" s="2">
        <v>358.18</v>
      </c>
    </row>
    <row r="2492" spans="1:5" x14ac:dyDescent="0.25">
      <c r="A2492" s="1">
        <v>44147</v>
      </c>
      <c r="B2492">
        <v>130342</v>
      </c>
      <c r="C2492" t="s">
        <v>1013</v>
      </c>
      <c r="D2492" t="s">
        <v>2400</v>
      </c>
      <c r="E2492" s="2">
        <v>600</v>
      </c>
    </row>
    <row r="2493" spans="1:5" x14ac:dyDescent="0.25">
      <c r="A2493" s="1">
        <v>44147</v>
      </c>
      <c r="B2493">
        <v>130342</v>
      </c>
      <c r="C2493" t="s">
        <v>1013</v>
      </c>
      <c r="D2493" t="s">
        <v>2401</v>
      </c>
      <c r="E2493" s="2">
        <v>1385.62</v>
      </c>
    </row>
    <row r="2494" spans="1:5" x14ac:dyDescent="0.25">
      <c r="A2494" s="1">
        <v>44152</v>
      </c>
      <c r="B2494">
        <v>130346</v>
      </c>
      <c r="C2494" t="s">
        <v>51</v>
      </c>
      <c r="D2494" t="s">
        <v>1941</v>
      </c>
      <c r="E2494" s="2">
        <v>11.99</v>
      </c>
    </row>
    <row r="2495" spans="1:5" x14ac:dyDescent="0.25">
      <c r="A2495" s="1">
        <v>44152</v>
      </c>
      <c r="B2495">
        <v>130346</v>
      </c>
      <c r="C2495" t="s">
        <v>51</v>
      </c>
      <c r="D2495" t="s">
        <v>2402</v>
      </c>
      <c r="E2495" s="2">
        <v>286.75</v>
      </c>
    </row>
    <row r="2496" spans="1:5" x14ac:dyDescent="0.25">
      <c r="A2496" s="1">
        <v>44152</v>
      </c>
      <c r="B2496">
        <v>130346</v>
      </c>
      <c r="C2496" t="s">
        <v>51</v>
      </c>
      <c r="D2496" t="s">
        <v>2403</v>
      </c>
      <c r="E2496" s="2">
        <v>34.06</v>
      </c>
    </row>
    <row r="2497" spans="1:5" x14ac:dyDescent="0.25">
      <c r="A2497" s="1">
        <v>44152</v>
      </c>
      <c r="B2497">
        <v>130346</v>
      </c>
      <c r="C2497" t="s">
        <v>51</v>
      </c>
      <c r="D2497" t="s">
        <v>2404</v>
      </c>
      <c r="E2497" s="2">
        <v>19.95</v>
      </c>
    </row>
    <row r="2498" spans="1:5" x14ac:dyDescent="0.25">
      <c r="A2498" s="1">
        <v>44152</v>
      </c>
      <c r="B2498">
        <v>130346</v>
      </c>
      <c r="C2498" t="s">
        <v>51</v>
      </c>
      <c r="D2498" t="s">
        <v>2404</v>
      </c>
      <c r="E2498" s="2">
        <v>7.99</v>
      </c>
    </row>
    <row r="2499" spans="1:5" x14ac:dyDescent="0.25">
      <c r="A2499" s="1">
        <v>44152</v>
      </c>
      <c r="B2499">
        <v>130346</v>
      </c>
      <c r="C2499" t="s">
        <v>51</v>
      </c>
      <c r="D2499" t="s">
        <v>2404</v>
      </c>
      <c r="E2499" s="2">
        <v>9.99</v>
      </c>
    </row>
    <row r="2500" spans="1:5" x14ac:dyDescent="0.25">
      <c r="A2500" s="1">
        <v>44152</v>
      </c>
      <c r="B2500">
        <v>130346</v>
      </c>
      <c r="C2500" t="s">
        <v>51</v>
      </c>
      <c r="D2500" t="s">
        <v>2404</v>
      </c>
      <c r="E2500" s="2">
        <v>77.989999999999995</v>
      </c>
    </row>
    <row r="2501" spans="1:5" x14ac:dyDescent="0.25">
      <c r="A2501" s="1">
        <v>44152</v>
      </c>
      <c r="B2501">
        <v>130346</v>
      </c>
      <c r="C2501" t="s">
        <v>51</v>
      </c>
      <c r="D2501" t="s">
        <v>1940</v>
      </c>
      <c r="E2501" s="2">
        <v>157.88</v>
      </c>
    </row>
    <row r="2502" spans="1:5" x14ac:dyDescent="0.25">
      <c r="A2502" s="1">
        <v>44152</v>
      </c>
      <c r="B2502">
        <v>130346</v>
      </c>
      <c r="C2502" t="s">
        <v>51</v>
      </c>
      <c r="D2502" t="s">
        <v>2404</v>
      </c>
      <c r="E2502" s="2">
        <v>104.79</v>
      </c>
    </row>
    <row r="2503" spans="1:5" x14ac:dyDescent="0.25">
      <c r="A2503" s="1">
        <v>44152</v>
      </c>
      <c r="B2503">
        <v>130346</v>
      </c>
      <c r="C2503" t="s">
        <v>51</v>
      </c>
      <c r="D2503" t="s">
        <v>1808</v>
      </c>
      <c r="E2503" s="2">
        <v>217.49</v>
      </c>
    </row>
    <row r="2504" spans="1:5" x14ac:dyDescent="0.25">
      <c r="A2504" s="1">
        <v>44152</v>
      </c>
      <c r="B2504">
        <v>130346</v>
      </c>
      <c r="C2504" t="s">
        <v>51</v>
      </c>
      <c r="D2504" t="s">
        <v>2405</v>
      </c>
      <c r="E2504" s="2">
        <v>37.979999999999997</v>
      </c>
    </row>
    <row r="2505" spans="1:5" x14ac:dyDescent="0.25">
      <c r="A2505" s="1">
        <v>44152</v>
      </c>
      <c r="B2505">
        <v>130346</v>
      </c>
      <c r="C2505" t="s">
        <v>51</v>
      </c>
      <c r="D2505" t="s">
        <v>2405</v>
      </c>
      <c r="E2505" s="2">
        <v>32.76</v>
      </c>
    </row>
    <row r="2506" spans="1:5" x14ac:dyDescent="0.25">
      <c r="A2506" s="1">
        <v>44152</v>
      </c>
      <c r="B2506">
        <v>130346</v>
      </c>
      <c r="C2506" t="s">
        <v>51</v>
      </c>
      <c r="D2506" t="s">
        <v>2406</v>
      </c>
      <c r="E2506" s="2">
        <v>10</v>
      </c>
    </row>
    <row r="2507" spans="1:5" x14ac:dyDescent="0.25">
      <c r="A2507" s="1">
        <v>44152</v>
      </c>
      <c r="B2507">
        <v>130346</v>
      </c>
      <c r="C2507" t="s">
        <v>51</v>
      </c>
      <c r="D2507" t="s">
        <v>2406</v>
      </c>
      <c r="E2507" s="2">
        <v>358</v>
      </c>
    </row>
    <row r="2508" spans="1:5" x14ac:dyDescent="0.25">
      <c r="A2508" s="1">
        <v>44152</v>
      </c>
      <c r="B2508">
        <v>130346</v>
      </c>
      <c r="C2508" t="s">
        <v>51</v>
      </c>
      <c r="D2508" t="s">
        <v>2407</v>
      </c>
      <c r="E2508" s="2">
        <v>219.9</v>
      </c>
    </row>
    <row r="2509" spans="1:5" x14ac:dyDescent="0.25">
      <c r="A2509" s="1">
        <v>44152</v>
      </c>
      <c r="B2509">
        <v>130346</v>
      </c>
      <c r="C2509" t="s">
        <v>51</v>
      </c>
      <c r="D2509" t="s">
        <v>2408</v>
      </c>
      <c r="E2509" s="2">
        <v>69.95</v>
      </c>
    </row>
    <row r="2510" spans="1:5" x14ac:dyDescent="0.25">
      <c r="A2510" s="1">
        <v>44152</v>
      </c>
      <c r="B2510">
        <v>130346</v>
      </c>
      <c r="C2510" t="s">
        <v>51</v>
      </c>
      <c r="D2510" t="s">
        <v>2408</v>
      </c>
      <c r="E2510" s="2">
        <v>14.99</v>
      </c>
    </row>
    <row r="2511" spans="1:5" x14ac:dyDescent="0.25">
      <c r="A2511" s="1">
        <v>44152</v>
      </c>
      <c r="B2511">
        <v>130346</v>
      </c>
      <c r="C2511" t="s">
        <v>51</v>
      </c>
      <c r="D2511" t="s">
        <v>2409</v>
      </c>
      <c r="E2511" s="2">
        <v>155.9</v>
      </c>
    </row>
    <row r="2512" spans="1:5" x14ac:dyDescent="0.25">
      <c r="A2512" s="1">
        <v>44152</v>
      </c>
      <c r="B2512">
        <v>130346</v>
      </c>
      <c r="C2512" t="s">
        <v>51</v>
      </c>
      <c r="D2512" t="s">
        <v>2409</v>
      </c>
      <c r="E2512" s="2">
        <v>25.03</v>
      </c>
    </row>
    <row r="2513" spans="1:5" x14ac:dyDescent="0.25">
      <c r="A2513" s="1">
        <v>44152</v>
      </c>
      <c r="B2513">
        <v>130346</v>
      </c>
      <c r="C2513" t="s">
        <v>51</v>
      </c>
      <c r="D2513" t="s">
        <v>2410</v>
      </c>
      <c r="E2513" s="2">
        <v>139.99</v>
      </c>
    </row>
    <row r="2514" spans="1:5" x14ac:dyDescent="0.25">
      <c r="A2514" s="1">
        <v>44152</v>
      </c>
      <c r="B2514">
        <v>130347</v>
      </c>
      <c r="C2514" t="s">
        <v>467</v>
      </c>
      <c r="D2514" t="s">
        <v>2411</v>
      </c>
      <c r="E2514" s="2">
        <v>1998.82</v>
      </c>
    </row>
    <row r="2515" spans="1:5" x14ac:dyDescent="0.25">
      <c r="A2515" s="1">
        <v>44152</v>
      </c>
      <c r="B2515">
        <v>130348</v>
      </c>
      <c r="C2515" t="s">
        <v>858</v>
      </c>
      <c r="D2515" t="s">
        <v>2305</v>
      </c>
      <c r="E2515" s="2">
        <v>20.239999999999998</v>
      </c>
    </row>
    <row r="2516" spans="1:5" x14ac:dyDescent="0.25">
      <c r="A2516" s="1">
        <v>44152</v>
      </c>
      <c r="B2516">
        <v>130349</v>
      </c>
      <c r="C2516" t="s">
        <v>92</v>
      </c>
      <c r="D2516" t="s">
        <v>2412</v>
      </c>
      <c r="E2516" s="2">
        <v>90</v>
      </c>
    </row>
    <row r="2517" spans="1:5" x14ac:dyDescent="0.25">
      <c r="A2517" s="1">
        <v>44152</v>
      </c>
      <c r="B2517">
        <v>130350</v>
      </c>
      <c r="C2517" t="s">
        <v>2413</v>
      </c>
      <c r="D2517" t="s">
        <v>2414</v>
      </c>
      <c r="E2517" s="2">
        <v>400</v>
      </c>
    </row>
    <row r="2518" spans="1:5" x14ac:dyDescent="0.25">
      <c r="A2518" s="1">
        <v>44152</v>
      </c>
      <c r="B2518">
        <v>130351</v>
      </c>
      <c r="C2518" t="s">
        <v>1529</v>
      </c>
      <c r="D2518" t="s">
        <v>2415</v>
      </c>
      <c r="E2518" s="2">
        <v>1080</v>
      </c>
    </row>
    <row r="2519" spans="1:5" x14ac:dyDescent="0.25">
      <c r="A2519" s="1">
        <v>44152</v>
      </c>
      <c r="B2519">
        <v>130352</v>
      </c>
      <c r="C2519" t="s">
        <v>2416</v>
      </c>
      <c r="D2519" t="s">
        <v>2417</v>
      </c>
      <c r="E2519" s="2">
        <v>576</v>
      </c>
    </row>
    <row r="2520" spans="1:5" x14ac:dyDescent="0.25">
      <c r="A2520" s="1">
        <v>44152</v>
      </c>
      <c r="B2520">
        <v>130353</v>
      </c>
      <c r="C2520" t="s">
        <v>25</v>
      </c>
      <c r="D2520" t="s">
        <v>2418</v>
      </c>
      <c r="E2520" s="2">
        <v>497.43</v>
      </c>
    </row>
    <row r="2521" spans="1:5" x14ac:dyDescent="0.25">
      <c r="A2521" s="1">
        <v>44152</v>
      </c>
      <c r="B2521">
        <v>130354</v>
      </c>
      <c r="C2521" t="s">
        <v>326</v>
      </c>
      <c r="D2521" t="s">
        <v>2419</v>
      </c>
      <c r="E2521" s="2">
        <v>61.56</v>
      </c>
    </row>
    <row r="2522" spans="1:5" x14ac:dyDescent="0.25">
      <c r="A2522" s="1">
        <v>44152</v>
      </c>
      <c r="B2522">
        <v>130354</v>
      </c>
      <c r="C2522" t="s">
        <v>326</v>
      </c>
      <c r="D2522" t="s">
        <v>2420</v>
      </c>
      <c r="E2522" s="2">
        <v>86.78</v>
      </c>
    </row>
    <row r="2523" spans="1:5" x14ac:dyDescent="0.25">
      <c r="A2523" s="1">
        <v>44152</v>
      </c>
      <c r="B2523">
        <v>130354</v>
      </c>
      <c r="C2523" t="s">
        <v>326</v>
      </c>
      <c r="D2523" t="s">
        <v>2421</v>
      </c>
      <c r="E2523" s="2">
        <v>26.82</v>
      </c>
    </row>
    <row r="2524" spans="1:5" x14ac:dyDescent="0.25">
      <c r="A2524" s="1">
        <v>44152</v>
      </c>
      <c r="B2524">
        <v>130355</v>
      </c>
      <c r="C2524" t="s">
        <v>2422</v>
      </c>
      <c r="D2524" t="s">
        <v>2423</v>
      </c>
      <c r="E2524" s="2">
        <v>15</v>
      </c>
    </row>
    <row r="2525" spans="1:5" x14ac:dyDescent="0.25">
      <c r="A2525" s="1">
        <v>44152</v>
      </c>
      <c r="B2525">
        <v>130356</v>
      </c>
      <c r="C2525" t="s">
        <v>870</v>
      </c>
      <c r="D2525" t="s">
        <v>2424</v>
      </c>
      <c r="E2525" s="2">
        <v>14.62</v>
      </c>
    </row>
    <row r="2526" spans="1:5" x14ac:dyDescent="0.25">
      <c r="A2526" s="1">
        <v>44152</v>
      </c>
      <c r="B2526">
        <v>130357</v>
      </c>
      <c r="C2526" t="s">
        <v>879</v>
      </c>
      <c r="D2526" t="s">
        <v>2131</v>
      </c>
      <c r="E2526" s="2">
        <v>147.93</v>
      </c>
    </row>
    <row r="2527" spans="1:5" x14ac:dyDescent="0.25">
      <c r="A2527" s="1">
        <v>44152</v>
      </c>
      <c r="B2527">
        <v>130358</v>
      </c>
      <c r="C2527" t="s">
        <v>2425</v>
      </c>
      <c r="D2527" t="s">
        <v>633</v>
      </c>
      <c r="E2527" s="2">
        <v>85</v>
      </c>
    </row>
    <row r="2528" spans="1:5" x14ac:dyDescent="0.25">
      <c r="A2528" s="1">
        <v>44152</v>
      </c>
      <c r="B2528">
        <v>130359</v>
      </c>
      <c r="C2528" t="s">
        <v>82</v>
      </c>
      <c r="D2528" t="s">
        <v>2426</v>
      </c>
      <c r="E2528" s="2">
        <v>92</v>
      </c>
    </row>
    <row r="2529" spans="1:5" x14ac:dyDescent="0.25">
      <c r="A2529" s="1">
        <v>44152</v>
      </c>
      <c r="B2529">
        <v>130364</v>
      </c>
      <c r="C2529" t="s">
        <v>81</v>
      </c>
      <c r="D2529" t="s">
        <v>2427</v>
      </c>
      <c r="E2529" s="2">
        <v>91.85</v>
      </c>
    </row>
    <row r="2530" spans="1:5" x14ac:dyDescent="0.25">
      <c r="A2530" s="1">
        <v>44152</v>
      </c>
      <c r="B2530">
        <v>130364</v>
      </c>
      <c r="C2530" t="s">
        <v>81</v>
      </c>
      <c r="D2530" t="s">
        <v>2428</v>
      </c>
      <c r="E2530" s="2">
        <v>13.84</v>
      </c>
    </row>
    <row r="2531" spans="1:5" x14ac:dyDescent="0.25">
      <c r="A2531" s="1">
        <v>44152</v>
      </c>
      <c r="B2531">
        <v>130364</v>
      </c>
      <c r="C2531" t="s">
        <v>81</v>
      </c>
      <c r="D2531" t="s">
        <v>1808</v>
      </c>
      <c r="E2531" s="2">
        <v>96.09</v>
      </c>
    </row>
    <row r="2532" spans="1:5" x14ac:dyDescent="0.25">
      <c r="A2532" s="1">
        <v>44152</v>
      </c>
      <c r="B2532">
        <v>130364</v>
      </c>
      <c r="C2532" t="s">
        <v>81</v>
      </c>
      <c r="D2532" t="s">
        <v>2429</v>
      </c>
      <c r="E2532" s="2">
        <v>81.08</v>
      </c>
    </row>
    <row r="2533" spans="1:5" x14ac:dyDescent="0.25">
      <c r="A2533" s="1">
        <v>44152</v>
      </c>
      <c r="B2533">
        <v>130364</v>
      </c>
      <c r="C2533" t="s">
        <v>81</v>
      </c>
      <c r="D2533" t="s">
        <v>2430</v>
      </c>
      <c r="E2533" s="2">
        <f>8.53+36.56</f>
        <v>45.09</v>
      </c>
    </row>
    <row r="2534" spans="1:5" x14ac:dyDescent="0.25">
      <c r="A2534" s="1">
        <v>44152</v>
      </c>
      <c r="B2534">
        <v>130364</v>
      </c>
      <c r="C2534" t="s">
        <v>81</v>
      </c>
      <c r="D2534" t="s">
        <v>2431</v>
      </c>
      <c r="E2534" s="2">
        <v>6.44</v>
      </c>
    </row>
    <row r="2535" spans="1:5" x14ac:dyDescent="0.25">
      <c r="A2535" s="1">
        <v>44152</v>
      </c>
      <c r="B2535">
        <v>130364</v>
      </c>
      <c r="C2535" t="s">
        <v>81</v>
      </c>
      <c r="D2535" t="s">
        <v>2432</v>
      </c>
      <c r="E2535" s="2">
        <v>69.7</v>
      </c>
    </row>
    <row r="2536" spans="1:5" x14ac:dyDescent="0.25">
      <c r="A2536" s="1">
        <v>44152</v>
      </c>
      <c r="B2536">
        <v>130364</v>
      </c>
      <c r="C2536" t="s">
        <v>81</v>
      </c>
      <c r="D2536" t="s">
        <v>2432</v>
      </c>
      <c r="E2536" s="2">
        <v>51.78</v>
      </c>
    </row>
    <row r="2537" spans="1:5" x14ac:dyDescent="0.25">
      <c r="A2537" s="1">
        <v>44152</v>
      </c>
      <c r="B2537">
        <v>130364</v>
      </c>
      <c r="C2537" t="s">
        <v>81</v>
      </c>
      <c r="D2537" t="s">
        <v>1949</v>
      </c>
      <c r="E2537" s="2">
        <v>131.85</v>
      </c>
    </row>
    <row r="2538" spans="1:5" x14ac:dyDescent="0.25">
      <c r="A2538" s="1">
        <v>44152</v>
      </c>
      <c r="B2538">
        <v>130364</v>
      </c>
      <c r="C2538" t="s">
        <v>81</v>
      </c>
      <c r="D2538" t="s">
        <v>2404</v>
      </c>
      <c r="E2538" s="2">
        <v>48.12</v>
      </c>
    </row>
    <row r="2539" spans="1:5" x14ac:dyDescent="0.25">
      <c r="A2539" s="1">
        <v>44152</v>
      </c>
      <c r="B2539">
        <v>130364</v>
      </c>
      <c r="C2539" t="s">
        <v>81</v>
      </c>
      <c r="D2539" t="s">
        <v>2433</v>
      </c>
      <c r="E2539" s="2">
        <v>63.5</v>
      </c>
    </row>
    <row r="2540" spans="1:5" x14ac:dyDescent="0.25">
      <c r="A2540" s="1">
        <v>44152</v>
      </c>
      <c r="B2540">
        <v>130364</v>
      </c>
      <c r="C2540" t="s">
        <v>81</v>
      </c>
      <c r="D2540" t="s">
        <v>2434</v>
      </c>
      <c r="E2540" s="2">
        <v>230.21</v>
      </c>
    </row>
    <row r="2541" spans="1:5" x14ac:dyDescent="0.25">
      <c r="A2541" s="1">
        <v>44152</v>
      </c>
      <c r="B2541">
        <v>130364</v>
      </c>
      <c r="C2541" t="s">
        <v>81</v>
      </c>
      <c r="D2541" t="s">
        <v>2435</v>
      </c>
      <c r="E2541" s="2">
        <v>56.29</v>
      </c>
    </row>
    <row r="2542" spans="1:5" x14ac:dyDescent="0.25">
      <c r="A2542" s="1">
        <v>44152</v>
      </c>
      <c r="B2542">
        <v>130364</v>
      </c>
      <c r="C2542" t="s">
        <v>81</v>
      </c>
      <c r="D2542" t="s">
        <v>2436</v>
      </c>
      <c r="E2542" s="2">
        <v>39.630000000000003</v>
      </c>
    </row>
    <row r="2543" spans="1:5" x14ac:dyDescent="0.25">
      <c r="A2543" s="1">
        <v>44152</v>
      </c>
      <c r="B2543">
        <v>130364</v>
      </c>
      <c r="C2543" t="s">
        <v>81</v>
      </c>
      <c r="D2543" t="s">
        <v>2437</v>
      </c>
      <c r="E2543" s="2">
        <v>107.29</v>
      </c>
    </row>
    <row r="2544" spans="1:5" x14ac:dyDescent="0.25">
      <c r="A2544" s="1">
        <v>44152</v>
      </c>
      <c r="B2544">
        <v>130364</v>
      </c>
      <c r="C2544" t="s">
        <v>81</v>
      </c>
      <c r="D2544" t="s">
        <v>2438</v>
      </c>
      <c r="E2544" s="2">
        <v>71.02</v>
      </c>
    </row>
    <row r="2545" spans="1:5" x14ac:dyDescent="0.25">
      <c r="A2545" s="1">
        <v>44152</v>
      </c>
      <c r="B2545">
        <v>130364</v>
      </c>
      <c r="C2545" t="s">
        <v>81</v>
      </c>
      <c r="D2545" t="s">
        <v>2439</v>
      </c>
      <c r="E2545" s="2">
        <v>74.09</v>
      </c>
    </row>
    <row r="2546" spans="1:5" x14ac:dyDescent="0.25">
      <c r="A2546" s="1">
        <v>44152</v>
      </c>
      <c r="B2546">
        <v>130364</v>
      </c>
      <c r="C2546" t="s">
        <v>81</v>
      </c>
      <c r="D2546" t="s">
        <v>2440</v>
      </c>
      <c r="E2546" s="2">
        <v>47.69</v>
      </c>
    </row>
    <row r="2547" spans="1:5" x14ac:dyDescent="0.25">
      <c r="A2547" s="1">
        <v>44152</v>
      </c>
      <c r="B2547">
        <v>130364</v>
      </c>
      <c r="C2547" t="s">
        <v>81</v>
      </c>
      <c r="D2547" t="s">
        <v>2441</v>
      </c>
      <c r="E2547" s="2">
        <v>71.77</v>
      </c>
    </row>
    <row r="2548" spans="1:5" x14ac:dyDescent="0.25">
      <c r="A2548" s="1">
        <v>44154</v>
      </c>
      <c r="B2548">
        <v>130365</v>
      </c>
      <c r="C2548" t="s">
        <v>2442</v>
      </c>
      <c r="D2548" t="s">
        <v>2443</v>
      </c>
      <c r="E2548" s="2">
        <v>1000</v>
      </c>
    </row>
    <row r="2549" spans="1:5" x14ac:dyDescent="0.25">
      <c r="A2549" s="1">
        <v>44154</v>
      </c>
      <c r="B2549">
        <v>130366</v>
      </c>
      <c r="C2549" t="s">
        <v>306</v>
      </c>
      <c r="D2549" t="s">
        <v>2444</v>
      </c>
      <c r="E2549" s="2">
        <v>979.52</v>
      </c>
    </row>
    <row r="2550" spans="1:5" x14ac:dyDescent="0.25">
      <c r="A2550" s="1">
        <v>44154</v>
      </c>
      <c r="B2550">
        <v>130367</v>
      </c>
      <c r="C2550" t="s">
        <v>86</v>
      </c>
      <c r="D2550" t="s">
        <v>2445</v>
      </c>
      <c r="E2550" s="2">
        <v>366.02</v>
      </c>
    </row>
    <row r="2551" spans="1:5" x14ac:dyDescent="0.25">
      <c r="A2551" s="1">
        <v>44154</v>
      </c>
      <c r="B2551">
        <v>130368</v>
      </c>
      <c r="C2551" t="s">
        <v>377</v>
      </c>
      <c r="D2551" t="s">
        <v>2446</v>
      </c>
      <c r="E2551" s="2">
        <v>500</v>
      </c>
    </row>
    <row r="2552" spans="1:5" x14ac:dyDescent="0.25">
      <c r="A2552" s="1">
        <v>44154</v>
      </c>
      <c r="B2552">
        <v>130369</v>
      </c>
      <c r="C2552" t="s">
        <v>1350</v>
      </c>
      <c r="D2552" t="s">
        <v>2447</v>
      </c>
      <c r="E2552" s="2">
        <v>30</v>
      </c>
    </row>
    <row r="2553" spans="1:5" x14ac:dyDescent="0.25">
      <c r="A2553" s="1">
        <v>44154</v>
      </c>
      <c r="B2553">
        <v>130370</v>
      </c>
      <c r="C2553" t="s">
        <v>2448</v>
      </c>
      <c r="D2553" t="s">
        <v>2449</v>
      </c>
      <c r="E2553" s="2">
        <v>95.46</v>
      </c>
    </row>
    <row r="2554" spans="1:5" x14ac:dyDescent="0.25">
      <c r="A2554" s="1">
        <v>44154</v>
      </c>
      <c r="B2554">
        <v>130371</v>
      </c>
      <c r="C2554" t="s">
        <v>3388</v>
      </c>
      <c r="E2554" s="2">
        <v>0</v>
      </c>
    </row>
    <row r="2555" spans="1:5" x14ac:dyDescent="0.25">
      <c r="A2555" s="1">
        <v>44154</v>
      </c>
      <c r="B2555">
        <v>130372</v>
      </c>
      <c r="C2555" t="s">
        <v>29</v>
      </c>
      <c r="D2555" t="s">
        <v>2324</v>
      </c>
      <c r="E2555" s="2">
        <v>433.93</v>
      </c>
    </row>
    <row r="2556" spans="1:5" x14ac:dyDescent="0.25">
      <c r="A2556" s="1">
        <v>44154</v>
      </c>
      <c r="B2556">
        <v>130373</v>
      </c>
      <c r="C2556" t="s">
        <v>1694</v>
      </c>
      <c r="D2556" t="s">
        <v>2451</v>
      </c>
      <c r="E2556" s="2">
        <v>153.18</v>
      </c>
    </row>
    <row r="2557" spans="1:5" x14ac:dyDescent="0.25">
      <c r="A2557" s="1">
        <v>44154</v>
      </c>
      <c r="B2557">
        <v>130374</v>
      </c>
      <c r="C2557" t="s">
        <v>1697</v>
      </c>
      <c r="D2557" t="s">
        <v>2452</v>
      </c>
      <c r="E2557" s="2">
        <v>1195.25</v>
      </c>
    </row>
    <row r="2558" spans="1:5" x14ac:dyDescent="0.25">
      <c r="A2558" s="1">
        <v>44154</v>
      </c>
      <c r="B2558">
        <v>130375</v>
      </c>
      <c r="C2558" t="s">
        <v>1822</v>
      </c>
      <c r="D2558" t="s">
        <v>1823</v>
      </c>
      <c r="E2558" s="2">
        <v>2000</v>
      </c>
    </row>
    <row r="2559" spans="1:5" x14ac:dyDescent="0.25">
      <c r="A2559" s="1">
        <v>44154</v>
      </c>
      <c r="B2559">
        <v>130376</v>
      </c>
      <c r="C2559" t="s">
        <v>467</v>
      </c>
      <c r="D2559" t="s">
        <v>2453</v>
      </c>
      <c r="E2559" s="2">
        <v>1408.14</v>
      </c>
    </row>
    <row r="2560" spans="1:5" x14ac:dyDescent="0.25">
      <c r="A2560" s="1">
        <v>44154</v>
      </c>
      <c r="B2560">
        <v>130376</v>
      </c>
      <c r="C2560" t="s">
        <v>467</v>
      </c>
      <c r="D2560" t="s">
        <v>2454</v>
      </c>
      <c r="E2560" s="2">
        <v>2402.7800000000002</v>
      </c>
    </row>
    <row r="2561" spans="1:5" x14ac:dyDescent="0.25">
      <c r="A2561" s="1">
        <v>44154</v>
      </c>
      <c r="B2561">
        <v>130377</v>
      </c>
      <c r="C2561" t="s">
        <v>1365</v>
      </c>
      <c r="D2561" t="s">
        <v>1999</v>
      </c>
      <c r="E2561" s="2">
        <v>1800</v>
      </c>
    </row>
    <row r="2562" spans="1:5" x14ac:dyDescent="0.25">
      <c r="A2562" s="1">
        <v>44154</v>
      </c>
      <c r="B2562">
        <v>130378</v>
      </c>
      <c r="C2562" t="s">
        <v>92</v>
      </c>
      <c r="D2562" t="s">
        <v>2455</v>
      </c>
      <c r="E2562" s="2">
        <v>128.69</v>
      </c>
    </row>
    <row r="2563" spans="1:5" x14ac:dyDescent="0.25">
      <c r="A2563" s="1">
        <v>44154</v>
      </c>
      <c r="B2563">
        <v>130379</v>
      </c>
      <c r="C2563" t="s">
        <v>58</v>
      </c>
      <c r="D2563" t="s">
        <v>390</v>
      </c>
      <c r="E2563" s="2">
        <v>45.56</v>
      </c>
    </row>
    <row r="2564" spans="1:5" x14ac:dyDescent="0.25">
      <c r="A2564" s="1">
        <v>44154</v>
      </c>
      <c r="B2564">
        <v>130380</v>
      </c>
      <c r="C2564" t="s">
        <v>59</v>
      </c>
      <c r="D2564" t="s">
        <v>2456</v>
      </c>
      <c r="E2564" s="2">
        <v>2147.69</v>
      </c>
    </row>
    <row r="2565" spans="1:5" x14ac:dyDescent="0.25">
      <c r="A2565" s="1">
        <v>44154</v>
      </c>
      <c r="B2565">
        <v>130384</v>
      </c>
      <c r="C2565" t="s">
        <v>10</v>
      </c>
      <c r="D2565" t="s">
        <v>2457</v>
      </c>
      <c r="E2565" s="2">
        <v>10100.370000000001</v>
      </c>
    </row>
    <row r="2566" spans="1:5" x14ac:dyDescent="0.25">
      <c r="A2566" s="1">
        <v>44154</v>
      </c>
      <c r="B2566">
        <v>130385</v>
      </c>
      <c r="C2566" t="s">
        <v>3388</v>
      </c>
      <c r="E2566" s="2">
        <v>0</v>
      </c>
    </row>
    <row r="2567" spans="1:5" x14ac:dyDescent="0.25">
      <c r="A2567" s="1">
        <v>44154</v>
      </c>
      <c r="B2567">
        <v>130386</v>
      </c>
      <c r="C2567" t="s">
        <v>2458</v>
      </c>
      <c r="D2567" t="s">
        <v>2459</v>
      </c>
      <c r="E2567" s="2">
        <v>337.5</v>
      </c>
    </row>
    <row r="2568" spans="1:5" x14ac:dyDescent="0.25">
      <c r="A2568" s="1">
        <v>44154</v>
      </c>
      <c r="B2568">
        <v>130387</v>
      </c>
      <c r="C2568" t="s">
        <v>1721</v>
      </c>
      <c r="D2568" t="s">
        <v>2460</v>
      </c>
      <c r="E2568" s="2">
        <v>100</v>
      </c>
    </row>
    <row r="2569" spans="1:5" x14ac:dyDescent="0.25">
      <c r="A2569" s="1">
        <v>44154</v>
      </c>
      <c r="B2569">
        <v>130388</v>
      </c>
      <c r="C2569" t="s">
        <v>1372</v>
      </c>
      <c r="D2569" t="s">
        <v>2447</v>
      </c>
      <c r="E2569" s="2">
        <v>30</v>
      </c>
    </row>
    <row r="2570" spans="1:5" x14ac:dyDescent="0.25">
      <c r="A2570" s="1">
        <v>44154</v>
      </c>
      <c r="B2570">
        <v>130389</v>
      </c>
      <c r="C2570" t="s">
        <v>747</v>
      </c>
      <c r="D2570" t="s">
        <v>2450</v>
      </c>
      <c r="E2570" s="2">
        <v>128</v>
      </c>
    </row>
    <row r="2571" spans="1:5" x14ac:dyDescent="0.25">
      <c r="A2571" s="1">
        <v>44154</v>
      </c>
      <c r="B2571">
        <v>130390</v>
      </c>
      <c r="C2571" t="s">
        <v>393</v>
      </c>
      <c r="D2571" t="s">
        <v>2461</v>
      </c>
      <c r="E2571" s="2">
        <v>125</v>
      </c>
    </row>
    <row r="2572" spans="1:5" x14ac:dyDescent="0.25">
      <c r="A2572" s="1">
        <v>44154</v>
      </c>
      <c r="B2572">
        <v>130391</v>
      </c>
      <c r="C2572" t="s">
        <v>1723</v>
      </c>
      <c r="D2572" t="s">
        <v>2460</v>
      </c>
      <c r="E2572" s="2">
        <v>100</v>
      </c>
    </row>
    <row r="2573" spans="1:5" x14ac:dyDescent="0.25">
      <c r="A2573" s="1">
        <v>44154</v>
      </c>
      <c r="B2573">
        <v>130392</v>
      </c>
      <c r="C2573" t="s">
        <v>317</v>
      </c>
      <c r="D2573" t="s">
        <v>2462</v>
      </c>
      <c r="E2573" s="2">
        <v>600</v>
      </c>
    </row>
    <row r="2574" spans="1:5" x14ac:dyDescent="0.25">
      <c r="A2574" s="1">
        <v>44154</v>
      </c>
      <c r="B2574">
        <v>130393</v>
      </c>
      <c r="C2574" t="s">
        <v>2463</v>
      </c>
      <c r="D2574" t="s">
        <v>2464</v>
      </c>
      <c r="E2574" s="2">
        <v>8150</v>
      </c>
    </row>
    <row r="2575" spans="1:5" x14ac:dyDescent="0.25">
      <c r="A2575" s="1">
        <v>44154</v>
      </c>
      <c r="B2575">
        <v>130394</v>
      </c>
      <c r="C2575" t="s">
        <v>396</v>
      </c>
      <c r="D2575" t="s">
        <v>2465</v>
      </c>
      <c r="E2575" s="2">
        <v>393.75</v>
      </c>
    </row>
    <row r="2576" spans="1:5" x14ac:dyDescent="0.25">
      <c r="A2576" s="1">
        <v>44154</v>
      </c>
      <c r="B2576">
        <v>130395</v>
      </c>
      <c r="C2576" t="s">
        <v>514</v>
      </c>
      <c r="D2576" t="s">
        <v>2466</v>
      </c>
      <c r="E2576" s="2">
        <v>280.13</v>
      </c>
    </row>
    <row r="2577" spans="1:5" x14ac:dyDescent="0.25">
      <c r="A2577" s="1">
        <v>44154</v>
      </c>
      <c r="B2577">
        <v>130396</v>
      </c>
      <c r="C2577" t="s">
        <v>2416</v>
      </c>
      <c r="D2577" t="s">
        <v>2467</v>
      </c>
      <c r="E2577" s="2">
        <v>48</v>
      </c>
    </row>
    <row r="2578" spans="1:5" x14ac:dyDescent="0.25">
      <c r="A2578" s="1">
        <v>44154</v>
      </c>
      <c r="B2578">
        <v>130397</v>
      </c>
      <c r="C2578" t="s">
        <v>1728</v>
      </c>
      <c r="D2578" t="s">
        <v>2460</v>
      </c>
      <c r="E2578" s="2">
        <v>105</v>
      </c>
    </row>
    <row r="2579" spans="1:5" x14ac:dyDescent="0.25">
      <c r="A2579" s="1">
        <v>44154</v>
      </c>
      <c r="B2579">
        <v>130398</v>
      </c>
      <c r="C2579" t="s">
        <v>2468</v>
      </c>
      <c r="D2579" t="s">
        <v>2469</v>
      </c>
      <c r="E2579" s="2">
        <v>450</v>
      </c>
    </row>
    <row r="2580" spans="1:5" x14ac:dyDescent="0.25">
      <c r="A2580" s="1">
        <v>44154</v>
      </c>
      <c r="B2580">
        <v>130399</v>
      </c>
      <c r="C2580" t="s">
        <v>1584</v>
      </c>
      <c r="D2580" t="s">
        <v>2470</v>
      </c>
      <c r="E2580" s="2">
        <v>229.43</v>
      </c>
    </row>
    <row r="2581" spans="1:5" x14ac:dyDescent="0.25">
      <c r="A2581" s="1">
        <v>44154</v>
      </c>
      <c r="B2581">
        <v>130399</v>
      </c>
      <c r="C2581" t="s">
        <v>1584</v>
      </c>
      <c r="D2581" t="s">
        <v>2471</v>
      </c>
      <c r="E2581" s="2">
        <v>287.66000000000003</v>
      </c>
    </row>
    <row r="2582" spans="1:5" x14ac:dyDescent="0.25">
      <c r="A2582" s="1">
        <v>44154</v>
      </c>
      <c r="B2582">
        <v>130400</v>
      </c>
      <c r="C2582" t="s">
        <v>609</v>
      </c>
      <c r="D2582" t="s">
        <v>928</v>
      </c>
      <c r="E2582" s="2">
        <v>25200</v>
      </c>
    </row>
    <row r="2583" spans="1:5" x14ac:dyDescent="0.25">
      <c r="A2583" s="1">
        <v>44154</v>
      </c>
      <c r="B2583">
        <v>130410</v>
      </c>
      <c r="C2583" t="s">
        <v>16</v>
      </c>
      <c r="D2583" t="s">
        <v>2472</v>
      </c>
      <c r="E2583" s="2">
        <v>85.57</v>
      </c>
    </row>
    <row r="2584" spans="1:5" x14ac:dyDescent="0.25">
      <c r="A2584" s="1">
        <v>44154</v>
      </c>
      <c r="B2584">
        <v>130410</v>
      </c>
      <c r="C2584" t="s">
        <v>16</v>
      </c>
      <c r="D2584" t="s">
        <v>2473</v>
      </c>
      <c r="E2584" s="2">
        <v>273.89999999999998</v>
      </c>
    </row>
    <row r="2585" spans="1:5" x14ac:dyDescent="0.25">
      <c r="A2585" s="1">
        <v>44154</v>
      </c>
      <c r="B2585">
        <v>130410</v>
      </c>
      <c r="C2585" t="s">
        <v>16</v>
      </c>
      <c r="D2585" t="s">
        <v>2473</v>
      </c>
      <c r="E2585" s="2">
        <v>273.89999999999998</v>
      </c>
    </row>
    <row r="2586" spans="1:5" x14ac:dyDescent="0.25">
      <c r="A2586" s="1">
        <v>44154</v>
      </c>
      <c r="B2586">
        <v>130410</v>
      </c>
      <c r="C2586" t="s">
        <v>16</v>
      </c>
      <c r="D2586" t="s">
        <v>2474</v>
      </c>
      <c r="E2586" s="2">
        <v>285.31</v>
      </c>
    </row>
    <row r="2587" spans="1:5" x14ac:dyDescent="0.25">
      <c r="A2587" s="1">
        <v>44154</v>
      </c>
      <c r="B2587">
        <v>130410</v>
      </c>
      <c r="C2587" t="s">
        <v>16</v>
      </c>
      <c r="D2587" t="s">
        <v>2473</v>
      </c>
      <c r="E2587" s="2">
        <v>304.33</v>
      </c>
    </row>
    <row r="2588" spans="1:5" x14ac:dyDescent="0.25">
      <c r="A2588" s="1">
        <v>44154</v>
      </c>
      <c r="B2588">
        <v>130410</v>
      </c>
      <c r="C2588" t="s">
        <v>16</v>
      </c>
      <c r="D2588" t="s">
        <v>1666</v>
      </c>
      <c r="E2588" s="2">
        <v>256.70999999999998</v>
      </c>
    </row>
    <row r="2589" spans="1:5" x14ac:dyDescent="0.25">
      <c r="A2589" s="1">
        <v>44154</v>
      </c>
      <c r="B2589">
        <v>130410</v>
      </c>
      <c r="C2589" t="s">
        <v>16</v>
      </c>
      <c r="D2589" t="s">
        <v>1666</v>
      </c>
      <c r="E2589" s="2">
        <v>171.14</v>
      </c>
    </row>
    <row r="2590" spans="1:5" x14ac:dyDescent="0.25">
      <c r="A2590" s="1">
        <v>44154</v>
      </c>
      <c r="B2590">
        <v>130410</v>
      </c>
      <c r="C2590" t="s">
        <v>16</v>
      </c>
      <c r="D2590" t="s">
        <v>1666</v>
      </c>
      <c r="E2590" s="2">
        <v>342.28</v>
      </c>
    </row>
    <row r="2591" spans="1:5" x14ac:dyDescent="0.25">
      <c r="A2591" s="1">
        <v>44154</v>
      </c>
      <c r="B2591">
        <v>130410</v>
      </c>
      <c r="C2591" t="s">
        <v>16</v>
      </c>
      <c r="D2591" t="s">
        <v>1666</v>
      </c>
      <c r="E2591" s="2">
        <v>171.14</v>
      </c>
    </row>
    <row r="2592" spans="1:5" x14ac:dyDescent="0.25">
      <c r="A2592" s="1">
        <v>44154</v>
      </c>
      <c r="B2592">
        <v>130410</v>
      </c>
      <c r="C2592" t="s">
        <v>16</v>
      </c>
      <c r="D2592" t="s">
        <v>2472</v>
      </c>
      <c r="E2592" s="2">
        <v>256.70999999999998</v>
      </c>
    </row>
    <row r="2593" spans="1:5" x14ac:dyDescent="0.25">
      <c r="A2593" s="1">
        <v>44154</v>
      </c>
      <c r="B2593">
        <v>130410</v>
      </c>
      <c r="C2593" t="s">
        <v>16</v>
      </c>
      <c r="D2593" t="s">
        <v>1666</v>
      </c>
      <c r="E2593" s="2">
        <v>256.70999999999998</v>
      </c>
    </row>
    <row r="2594" spans="1:5" x14ac:dyDescent="0.25">
      <c r="A2594" s="1">
        <v>44154</v>
      </c>
      <c r="B2594">
        <v>130410</v>
      </c>
      <c r="C2594" t="s">
        <v>16</v>
      </c>
      <c r="D2594" t="s">
        <v>2475</v>
      </c>
      <c r="E2594" s="2">
        <v>85.57</v>
      </c>
    </row>
    <row r="2595" spans="1:5" x14ac:dyDescent="0.25">
      <c r="A2595" s="1">
        <v>44154</v>
      </c>
      <c r="B2595">
        <v>130410</v>
      </c>
      <c r="C2595" t="s">
        <v>16</v>
      </c>
      <c r="D2595" t="s">
        <v>2476</v>
      </c>
      <c r="E2595" s="2">
        <v>273.89999999999998</v>
      </c>
    </row>
    <row r="2596" spans="1:5" x14ac:dyDescent="0.25">
      <c r="A2596" s="1">
        <v>44154</v>
      </c>
      <c r="B2596">
        <v>130410</v>
      </c>
      <c r="C2596" t="s">
        <v>16</v>
      </c>
      <c r="D2596" t="s">
        <v>2477</v>
      </c>
      <c r="E2596" s="2">
        <v>304.33</v>
      </c>
    </row>
    <row r="2597" spans="1:5" x14ac:dyDescent="0.25">
      <c r="A2597" s="1">
        <v>44154</v>
      </c>
      <c r="B2597">
        <v>130410</v>
      </c>
      <c r="C2597" t="s">
        <v>16</v>
      </c>
      <c r="D2597" t="s">
        <v>1666</v>
      </c>
      <c r="E2597" s="2">
        <v>85.57</v>
      </c>
    </row>
    <row r="2598" spans="1:5" x14ac:dyDescent="0.25">
      <c r="A2598" s="1">
        <v>44154</v>
      </c>
      <c r="B2598">
        <v>130410</v>
      </c>
      <c r="C2598" t="s">
        <v>16</v>
      </c>
      <c r="D2598" t="s">
        <v>1666</v>
      </c>
      <c r="E2598" s="2">
        <v>85.57</v>
      </c>
    </row>
    <row r="2599" spans="1:5" x14ac:dyDescent="0.25">
      <c r="A2599" s="1">
        <v>44154</v>
      </c>
      <c r="B2599">
        <v>130410</v>
      </c>
      <c r="C2599" t="s">
        <v>16</v>
      </c>
      <c r="D2599" t="s">
        <v>1666</v>
      </c>
      <c r="E2599" s="2">
        <v>171.14</v>
      </c>
    </row>
    <row r="2600" spans="1:5" x14ac:dyDescent="0.25">
      <c r="A2600" s="1">
        <v>44154</v>
      </c>
      <c r="B2600">
        <v>130410</v>
      </c>
      <c r="C2600" t="s">
        <v>16</v>
      </c>
      <c r="D2600" t="s">
        <v>2478</v>
      </c>
      <c r="E2600" s="2">
        <v>85.57</v>
      </c>
    </row>
    <row r="2601" spans="1:5" x14ac:dyDescent="0.25">
      <c r="A2601" s="1">
        <v>44154</v>
      </c>
      <c r="B2601">
        <v>130410</v>
      </c>
      <c r="C2601" t="s">
        <v>16</v>
      </c>
      <c r="D2601" t="s">
        <v>2478</v>
      </c>
      <c r="E2601" s="2">
        <v>85.57</v>
      </c>
    </row>
    <row r="2602" spans="1:5" x14ac:dyDescent="0.25">
      <c r="A2602" s="1">
        <v>44154</v>
      </c>
      <c r="B2602">
        <v>130410</v>
      </c>
      <c r="C2602" t="s">
        <v>16</v>
      </c>
      <c r="D2602" t="s">
        <v>2479</v>
      </c>
      <c r="E2602" s="2">
        <v>85.57</v>
      </c>
    </row>
    <row r="2603" spans="1:5" x14ac:dyDescent="0.25">
      <c r="A2603" s="1">
        <v>44154</v>
      </c>
      <c r="B2603">
        <v>130410</v>
      </c>
      <c r="C2603" t="s">
        <v>16</v>
      </c>
      <c r="D2603" t="s">
        <v>2480</v>
      </c>
      <c r="E2603" s="2">
        <v>85.57</v>
      </c>
    </row>
    <row r="2604" spans="1:5" x14ac:dyDescent="0.25">
      <c r="A2604" s="1">
        <v>44154</v>
      </c>
      <c r="B2604">
        <v>130410</v>
      </c>
      <c r="C2604" t="s">
        <v>16</v>
      </c>
      <c r="D2604" t="s">
        <v>2480</v>
      </c>
      <c r="E2604" s="2">
        <v>171.14</v>
      </c>
    </row>
    <row r="2605" spans="1:5" x14ac:dyDescent="0.25">
      <c r="A2605" s="1">
        <v>44154</v>
      </c>
      <c r="B2605">
        <v>130410</v>
      </c>
      <c r="C2605" t="s">
        <v>16</v>
      </c>
      <c r="D2605" t="s">
        <v>2480</v>
      </c>
      <c r="E2605" s="2">
        <v>85.57</v>
      </c>
    </row>
    <row r="2606" spans="1:5" x14ac:dyDescent="0.25">
      <c r="A2606" s="1">
        <v>44154</v>
      </c>
      <c r="B2606">
        <v>130410</v>
      </c>
      <c r="C2606" t="s">
        <v>16</v>
      </c>
      <c r="D2606" t="s">
        <v>2481</v>
      </c>
      <c r="E2606" s="2">
        <v>85.57</v>
      </c>
    </row>
    <row r="2607" spans="1:5" x14ac:dyDescent="0.25">
      <c r="A2607" s="1">
        <v>44154</v>
      </c>
      <c r="B2607">
        <v>130410</v>
      </c>
      <c r="C2607" t="s">
        <v>16</v>
      </c>
      <c r="D2607" t="s">
        <v>2481</v>
      </c>
      <c r="E2607" s="2">
        <v>85.57</v>
      </c>
    </row>
    <row r="2608" spans="1:5" x14ac:dyDescent="0.25">
      <c r="A2608" s="1">
        <v>44154</v>
      </c>
      <c r="B2608">
        <v>130410</v>
      </c>
      <c r="C2608" t="s">
        <v>16</v>
      </c>
      <c r="D2608" t="s">
        <v>2481</v>
      </c>
      <c r="E2608" s="2">
        <v>85.57</v>
      </c>
    </row>
    <row r="2609" spans="1:5" x14ac:dyDescent="0.25">
      <c r="A2609" s="1">
        <v>44154</v>
      </c>
      <c r="B2609">
        <v>130410</v>
      </c>
      <c r="C2609" t="s">
        <v>16</v>
      </c>
      <c r="D2609" t="s">
        <v>2482</v>
      </c>
      <c r="E2609" s="2">
        <v>256.70999999999998</v>
      </c>
    </row>
    <row r="2610" spans="1:5" x14ac:dyDescent="0.25">
      <c r="A2610" s="1">
        <v>44154</v>
      </c>
      <c r="B2610">
        <v>130410</v>
      </c>
      <c r="C2610" t="s">
        <v>16</v>
      </c>
      <c r="D2610" t="s">
        <v>2482</v>
      </c>
      <c r="E2610" s="2">
        <v>256.70999999999998</v>
      </c>
    </row>
    <row r="2611" spans="1:5" x14ac:dyDescent="0.25">
      <c r="A2611" s="1">
        <v>44154</v>
      </c>
      <c r="B2611">
        <v>130410</v>
      </c>
      <c r="C2611" t="s">
        <v>16</v>
      </c>
      <c r="D2611" t="s">
        <v>2482</v>
      </c>
      <c r="E2611" s="2">
        <v>171.14</v>
      </c>
    </row>
    <row r="2612" spans="1:5" x14ac:dyDescent="0.25">
      <c r="A2612" s="1">
        <v>44154</v>
      </c>
      <c r="B2612">
        <v>130410</v>
      </c>
      <c r="C2612" t="s">
        <v>16</v>
      </c>
      <c r="D2612" t="s">
        <v>2483</v>
      </c>
      <c r="E2612" s="2">
        <v>85.57</v>
      </c>
    </row>
    <row r="2613" spans="1:5" x14ac:dyDescent="0.25">
      <c r="A2613" s="1">
        <v>44154</v>
      </c>
      <c r="B2613">
        <v>130410</v>
      </c>
      <c r="C2613" t="s">
        <v>16</v>
      </c>
      <c r="D2613" t="s">
        <v>2483</v>
      </c>
      <c r="E2613" s="2">
        <v>85.57</v>
      </c>
    </row>
    <row r="2614" spans="1:5" x14ac:dyDescent="0.25">
      <c r="A2614" s="1">
        <v>44154</v>
      </c>
      <c r="B2614">
        <v>130410</v>
      </c>
      <c r="C2614" t="s">
        <v>16</v>
      </c>
      <c r="D2614" t="s">
        <v>2483</v>
      </c>
      <c r="E2614" s="2">
        <v>85.57</v>
      </c>
    </row>
    <row r="2615" spans="1:5" x14ac:dyDescent="0.25">
      <c r="A2615" s="1">
        <v>44154</v>
      </c>
      <c r="B2615">
        <v>130410</v>
      </c>
      <c r="C2615" t="s">
        <v>16</v>
      </c>
      <c r="D2615" t="s">
        <v>2484</v>
      </c>
      <c r="E2615" s="2">
        <v>85.57</v>
      </c>
    </row>
    <row r="2616" spans="1:5" x14ac:dyDescent="0.25">
      <c r="A2616" s="1">
        <v>44154</v>
      </c>
      <c r="B2616">
        <v>130410</v>
      </c>
      <c r="C2616" t="s">
        <v>16</v>
      </c>
      <c r="D2616" t="s">
        <v>2484</v>
      </c>
      <c r="E2616" s="2">
        <v>85.57</v>
      </c>
    </row>
    <row r="2617" spans="1:5" x14ac:dyDescent="0.25">
      <c r="A2617" s="1">
        <v>44154</v>
      </c>
      <c r="B2617">
        <v>130410</v>
      </c>
      <c r="C2617" t="s">
        <v>16</v>
      </c>
      <c r="D2617" t="s">
        <v>2485</v>
      </c>
      <c r="E2617" s="2">
        <v>85.57</v>
      </c>
    </row>
    <row r="2618" spans="1:5" x14ac:dyDescent="0.25">
      <c r="A2618" s="1">
        <v>44154</v>
      </c>
      <c r="B2618">
        <v>130410</v>
      </c>
      <c r="C2618" t="s">
        <v>16</v>
      </c>
      <c r="D2618" t="s">
        <v>2477</v>
      </c>
      <c r="E2618" s="2">
        <v>11.41</v>
      </c>
    </row>
    <row r="2619" spans="1:5" x14ac:dyDescent="0.25">
      <c r="A2619" s="1">
        <v>44154</v>
      </c>
      <c r="B2619">
        <v>130410</v>
      </c>
      <c r="C2619" t="s">
        <v>16</v>
      </c>
      <c r="D2619" t="s">
        <v>2486</v>
      </c>
      <c r="E2619" s="2">
        <v>30.43</v>
      </c>
    </row>
    <row r="2620" spans="1:5" x14ac:dyDescent="0.25">
      <c r="A2620" s="1">
        <v>44154</v>
      </c>
      <c r="B2620">
        <v>130410</v>
      </c>
      <c r="C2620" t="s">
        <v>16</v>
      </c>
      <c r="D2620" t="s">
        <v>2487</v>
      </c>
      <c r="E2620" s="2">
        <v>538.30999999999995</v>
      </c>
    </row>
    <row r="2621" spans="1:5" x14ac:dyDescent="0.25">
      <c r="A2621" s="1">
        <v>44154</v>
      </c>
      <c r="B2621">
        <v>130411</v>
      </c>
      <c r="C2621" t="s">
        <v>524</v>
      </c>
      <c r="D2621" t="s">
        <v>2488</v>
      </c>
      <c r="E2621" s="2">
        <v>15.55</v>
      </c>
    </row>
    <row r="2622" spans="1:5" x14ac:dyDescent="0.25">
      <c r="A2622" s="1">
        <v>44154</v>
      </c>
      <c r="B2622">
        <v>130412</v>
      </c>
      <c r="C2622" t="s">
        <v>2489</v>
      </c>
      <c r="D2622" t="s">
        <v>2490</v>
      </c>
      <c r="E2622" s="2">
        <v>512.25</v>
      </c>
    </row>
    <row r="2623" spans="1:5" x14ac:dyDescent="0.25">
      <c r="A2623" s="1">
        <v>44154</v>
      </c>
      <c r="B2623">
        <v>130413</v>
      </c>
      <c r="C2623" t="s">
        <v>934</v>
      </c>
      <c r="D2623" t="s">
        <v>2491</v>
      </c>
      <c r="E2623" s="2">
        <v>982.4</v>
      </c>
    </row>
    <row r="2624" spans="1:5" x14ac:dyDescent="0.25">
      <c r="A2624" s="1">
        <v>44154</v>
      </c>
      <c r="B2624">
        <v>130414</v>
      </c>
      <c r="C2624" t="s">
        <v>2492</v>
      </c>
      <c r="D2624" t="s">
        <v>2493</v>
      </c>
      <c r="E2624" s="2">
        <v>500</v>
      </c>
    </row>
    <row r="2625" spans="1:5" x14ac:dyDescent="0.25">
      <c r="A2625" s="1">
        <v>44154</v>
      </c>
      <c r="B2625">
        <v>130423</v>
      </c>
      <c r="C2625" t="s">
        <v>326</v>
      </c>
      <c r="D2625" t="s">
        <v>2494</v>
      </c>
      <c r="E2625" s="2">
        <v>138.32</v>
      </c>
    </row>
    <row r="2626" spans="1:5" x14ac:dyDescent="0.25">
      <c r="A2626" s="1">
        <v>44154</v>
      </c>
      <c r="B2626">
        <v>130423</v>
      </c>
      <c r="C2626" t="s">
        <v>326</v>
      </c>
      <c r="D2626" t="s">
        <v>2488</v>
      </c>
      <c r="E2626" s="2">
        <v>482.16</v>
      </c>
    </row>
    <row r="2627" spans="1:5" x14ac:dyDescent="0.25">
      <c r="A2627" s="1">
        <v>44154</v>
      </c>
      <c r="B2627">
        <v>130423</v>
      </c>
      <c r="C2627" t="s">
        <v>326</v>
      </c>
      <c r="D2627" t="s">
        <v>2495</v>
      </c>
      <c r="E2627" s="2">
        <v>68.16</v>
      </c>
    </row>
    <row r="2628" spans="1:5" x14ac:dyDescent="0.25">
      <c r="A2628" s="1">
        <v>44154</v>
      </c>
      <c r="B2628">
        <v>130423</v>
      </c>
      <c r="C2628" t="s">
        <v>326</v>
      </c>
      <c r="D2628" t="s">
        <v>2496</v>
      </c>
      <c r="E2628" s="2">
        <v>35.22</v>
      </c>
    </row>
    <row r="2629" spans="1:5" x14ac:dyDescent="0.25">
      <c r="A2629" s="1">
        <v>44154</v>
      </c>
      <c r="B2629">
        <v>130423</v>
      </c>
      <c r="C2629" t="s">
        <v>326</v>
      </c>
      <c r="D2629" t="s">
        <v>2494</v>
      </c>
      <c r="E2629" s="2">
        <v>93.77</v>
      </c>
    </row>
    <row r="2630" spans="1:5" x14ac:dyDescent="0.25">
      <c r="A2630" s="1">
        <v>44154</v>
      </c>
      <c r="B2630">
        <v>130423</v>
      </c>
      <c r="C2630" t="s">
        <v>326</v>
      </c>
      <c r="D2630" t="s">
        <v>2497</v>
      </c>
      <c r="E2630" s="2">
        <v>92.47</v>
      </c>
    </row>
    <row r="2631" spans="1:5" x14ac:dyDescent="0.25">
      <c r="A2631" s="1">
        <v>44154</v>
      </c>
      <c r="B2631">
        <v>130423</v>
      </c>
      <c r="C2631" t="s">
        <v>326</v>
      </c>
      <c r="D2631" t="s">
        <v>2498</v>
      </c>
      <c r="E2631" s="2">
        <f>253.72-28.47</f>
        <v>225.25</v>
      </c>
    </row>
    <row r="2632" spans="1:5" x14ac:dyDescent="0.25">
      <c r="A2632" s="1">
        <v>44154</v>
      </c>
      <c r="B2632">
        <v>130423</v>
      </c>
      <c r="C2632" t="s">
        <v>326</v>
      </c>
      <c r="D2632" t="s">
        <v>2499</v>
      </c>
      <c r="E2632" s="2">
        <v>1092.75</v>
      </c>
    </row>
    <row r="2633" spans="1:5" x14ac:dyDescent="0.25">
      <c r="A2633" s="1">
        <v>44154</v>
      </c>
      <c r="B2633">
        <v>130423</v>
      </c>
      <c r="C2633" t="s">
        <v>326</v>
      </c>
      <c r="D2633" t="s">
        <v>2500</v>
      </c>
      <c r="E2633" s="2">
        <v>49.17</v>
      </c>
    </row>
    <row r="2634" spans="1:5" x14ac:dyDescent="0.25">
      <c r="A2634" s="1">
        <v>44154</v>
      </c>
      <c r="B2634">
        <v>130423</v>
      </c>
      <c r="C2634" t="s">
        <v>326</v>
      </c>
      <c r="D2634" t="s">
        <v>2501</v>
      </c>
      <c r="E2634" s="2">
        <v>25.95</v>
      </c>
    </row>
    <row r="2635" spans="1:5" x14ac:dyDescent="0.25">
      <c r="A2635" s="1">
        <v>44154</v>
      </c>
      <c r="B2635">
        <v>130423</v>
      </c>
      <c r="C2635" t="s">
        <v>326</v>
      </c>
      <c r="D2635" t="s">
        <v>2499</v>
      </c>
      <c r="E2635" s="2">
        <v>33.54</v>
      </c>
    </row>
    <row r="2636" spans="1:5" x14ac:dyDescent="0.25">
      <c r="A2636" s="1">
        <v>44154</v>
      </c>
      <c r="B2636">
        <v>130423</v>
      </c>
      <c r="C2636" t="s">
        <v>326</v>
      </c>
      <c r="D2636" t="s">
        <v>2502</v>
      </c>
      <c r="E2636" s="2">
        <v>499</v>
      </c>
    </row>
    <row r="2637" spans="1:5" x14ac:dyDescent="0.25">
      <c r="A2637" s="1">
        <v>44154</v>
      </c>
      <c r="B2637">
        <v>130423</v>
      </c>
      <c r="C2637" t="s">
        <v>326</v>
      </c>
      <c r="D2637" t="s">
        <v>2503</v>
      </c>
      <c r="E2637" s="2">
        <v>119</v>
      </c>
    </row>
    <row r="2638" spans="1:5" x14ac:dyDescent="0.25">
      <c r="A2638" s="1">
        <v>44154</v>
      </c>
      <c r="B2638">
        <v>130423</v>
      </c>
      <c r="C2638" t="s">
        <v>326</v>
      </c>
      <c r="D2638" t="s">
        <v>2504</v>
      </c>
      <c r="E2638" s="2">
        <v>290.25</v>
      </c>
    </row>
    <row r="2639" spans="1:5" x14ac:dyDescent="0.25">
      <c r="A2639" s="1">
        <v>44154</v>
      </c>
      <c r="B2639">
        <v>130423</v>
      </c>
      <c r="C2639" t="s">
        <v>326</v>
      </c>
      <c r="D2639" t="s">
        <v>2505</v>
      </c>
      <c r="E2639" s="2">
        <v>127.1</v>
      </c>
    </row>
    <row r="2640" spans="1:5" x14ac:dyDescent="0.25">
      <c r="A2640" s="1">
        <v>44154</v>
      </c>
      <c r="B2640">
        <v>130423</v>
      </c>
      <c r="C2640" t="s">
        <v>326</v>
      </c>
      <c r="D2640" t="s">
        <v>2506</v>
      </c>
      <c r="E2640" s="2">
        <v>202.55</v>
      </c>
    </row>
    <row r="2641" spans="1:5" x14ac:dyDescent="0.25">
      <c r="A2641" s="1">
        <v>44154</v>
      </c>
      <c r="B2641">
        <v>130423</v>
      </c>
      <c r="C2641" t="s">
        <v>326</v>
      </c>
      <c r="D2641" t="s">
        <v>2507</v>
      </c>
      <c r="E2641" s="2">
        <v>698.15</v>
      </c>
    </row>
    <row r="2642" spans="1:5" x14ac:dyDescent="0.25">
      <c r="A2642" s="1">
        <v>44154</v>
      </c>
      <c r="B2642">
        <v>130423</v>
      </c>
      <c r="C2642" t="s">
        <v>326</v>
      </c>
      <c r="D2642" t="s">
        <v>2508</v>
      </c>
      <c r="E2642" s="2">
        <v>24.98</v>
      </c>
    </row>
    <row r="2643" spans="1:5" x14ac:dyDescent="0.25">
      <c r="A2643" s="1">
        <v>44154</v>
      </c>
      <c r="B2643">
        <v>130423</v>
      </c>
      <c r="C2643" t="s">
        <v>326</v>
      </c>
      <c r="D2643" t="s">
        <v>2509</v>
      </c>
      <c r="E2643" s="2">
        <v>103.91</v>
      </c>
    </row>
    <row r="2644" spans="1:5" x14ac:dyDescent="0.25">
      <c r="A2644" s="1">
        <v>44154</v>
      </c>
      <c r="B2644">
        <v>130423</v>
      </c>
      <c r="C2644" t="s">
        <v>326</v>
      </c>
      <c r="D2644" t="s">
        <v>2510</v>
      </c>
      <c r="E2644" s="2">
        <v>1480</v>
      </c>
    </row>
    <row r="2645" spans="1:5" x14ac:dyDescent="0.25">
      <c r="A2645" s="1">
        <v>44154</v>
      </c>
      <c r="B2645">
        <v>130423</v>
      </c>
      <c r="C2645" t="s">
        <v>326</v>
      </c>
      <c r="D2645" t="s">
        <v>1852</v>
      </c>
      <c r="E2645" s="2">
        <v>84.08</v>
      </c>
    </row>
    <row r="2646" spans="1:5" x14ac:dyDescent="0.25">
      <c r="A2646" s="1">
        <v>44154</v>
      </c>
      <c r="B2646">
        <v>130424</v>
      </c>
      <c r="C2646" t="s">
        <v>399</v>
      </c>
      <c r="D2646" t="s">
        <v>2511</v>
      </c>
      <c r="E2646" s="2">
        <v>1587</v>
      </c>
    </row>
    <row r="2647" spans="1:5" x14ac:dyDescent="0.25">
      <c r="A2647" s="1">
        <v>44154</v>
      </c>
      <c r="B2647">
        <v>130425</v>
      </c>
      <c r="C2647" t="s">
        <v>2512</v>
      </c>
      <c r="D2647" t="s">
        <v>2447</v>
      </c>
      <c r="E2647" s="2">
        <v>20</v>
      </c>
    </row>
    <row r="2648" spans="1:5" x14ac:dyDescent="0.25">
      <c r="A2648" s="1">
        <v>44154</v>
      </c>
      <c r="B2648">
        <v>130426</v>
      </c>
      <c r="C2648" t="s">
        <v>870</v>
      </c>
      <c r="D2648" t="s">
        <v>2513</v>
      </c>
      <c r="E2648" s="2">
        <v>582.29999999999995</v>
      </c>
    </row>
    <row r="2649" spans="1:5" x14ac:dyDescent="0.25">
      <c r="A2649" s="1">
        <v>44154</v>
      </c>
      <c r="B2649">
        <v>130427</v>
      </c>
      <c r="C2649" t="s">
        <v>1607</v>
      </c>
      <c r="D2649" t="s">
        <v>2447</v>
      </c>
      <c r="E2649" s="2">
        <v>30</v>
      </c>
    </row>
    <row r="2650" spans="1:5" x14ac:dyDescent="0.25">
      <c r="A2650" s="1">
        <v>44154</v>
      </c>
      <c r="B2650">
        <v>130428</v>
      </c>
      <c r="C2650" t="s">
        <v>2095</v>
      </c>
      <c r="D2650" t="s">
        <v>2514</v>
      </c>
      <c r="E2650" s="2">
        <v>350</v>
      </c>
    </row>
    <row r="2651" spans="1:5" x14ac:dyDescent="0.25">
      <c r="A2651" s="1">
        <v>44154</v>
      </c>
      <c r="B2651">
        <v>130429</v>
      </c>
      <c r="C2651" t="s">
        <v>2515</v>
      </c>
      <c r="D2651" t="s">
        <v>2516</v>
      </c>
      <c r="E2651" s="2">
        <v>375</v>
      </c>
    </row>
    <row r="2652" spans="1:5" x14ac:dyDescent="0.25">
      <c r="A2652" s="1">
        <v>44154</v>
      </c>
      <c r="B2652">
        <v>130430</v>
      </c>
      <c r="C2652" t="s">
        <v>1872</v>
      </c>
      <c r="D2652" t="s">
        <v>2517</v>
      </c>
      <c r="E2652" s="2">
        <v>3195.8</v>
      </c>
    </row>
    <row r="2653" spans="1:5" x14ac:dyDescent="0.25">
      <c r="A2653" s="1">
        <v>44154</v>
      </c>
      <c r="B2653">
        <v>130431</v>
      </c>
      <c r="C2653" t="s">
        <v>1391</v>
      </c>
      <c r="D2653" t="s">
        <v>2447</v>
      </c>
      <c r="E2653" s="2">
        <v>30</v>
      </c>
    </row>
    <row r="2654" spans="1:5" x14ac:dyDescent="0.25">
      <c r="A2654" s="1">
        <v>44154</v>
      </c>
      <c r="B2654">
        <v>130432</v>
      </c>
      <c r="C2654" t="s">
        <v>2518</v>
      </c>
      <c r="D2654" t="s">
        <v>1608</v>
      </c>
      <c r="E2654" s="2">
        <v>80</v>
      </c>
    </row>
    <row r="2655" spans="1:5" x14ac:dyDescent="0.25">
      <c r="A2655" s="1">
        <v>44154</v>
      </c>
      <c r="B2655">
        <v>130433</v>
      </c>
      <c r="C2655" t="s">
        <v>1736</v>
      </c>
      <c r="D2655" t="s">
        <v>2519</v>
      </c>
      <c r="E2655" s="2">
        <v>48.75</v>
      </c>
    </row>
    <row r="2656" spans="1:5" x14ac:dyDescent="0.25">
      <c r="A2656" s="1">
        <v>44154</v>
      </c>
      <c r="B2656">
        <v>130434</v>
      </c>
      <c r="C2656" t="s">
        <v>537</v>
      </c>
      <c r="D2656" t="s">
        <v>2520</v>
      </c>
      <c r="E2656" s="2">
        <v>1043.0999999999999</v>
      </c>
    </row>
    <row r="2657" spans="1:5" x14ac:dyDescent="0.25">
      <c r="A2657" s="1">
        <v>44154</v>
      </c>
      <c r="B2657">
        <v>130435</v>
      </c>
      <c r="C2657" t="s">
        <v>17</v>
      </c>
      <c r="D2657" t="s">
        <v>2521</v>
      </c>
      <c r="E2657" s="2">
        <v>70</v>
      </c>
    </row>
    <row r="2658" spans="1:5" x14ac:dyDescent="0.25">
      <c r="A2658" s="1">
        <v>44154</v>
      </c>
      <c r="B2658">
        <v>130435</v>
      </c>
      <c r="C2658" t="s">
        <v>17</v>
      </c>
      <c r="D2658" t="s">
        <v>2522</v>
      </c>
      <c r="E2658" s="2">
        <v>60</v>
      </c>
    </row>
    <row r="2659" spans="1:5" x14ac:dyDescent="0.25">
      <c r="A2659" s="1">
        <v>44154</v>
      </c>
      <c r="B2659">
        <v>130436</v>
      </c>
      <c r="C2659" t="s">
        <v>36</v>
      </c>
      <c r="D2659" t="s">
        <v>2523</v>
      </c>
      <c r="E2659" s="2">
        <v>79.349999999999994</v>
      </c>
    </row>
    <row r="2660" spans="1:5" x14ac:dyDescent="0.25">
      <c r="A2660" s="1">
        <v>44154</v>
      </c>
      <c r="B2660">
        <v>130438</v>
      </c>
      <c r="C2660" t="s">
        <v>26</v>
      </c>
      <c r="D2660" t="s">
        <v>2524</v>
      </c>
      <c r="E2660" s="2">
        <v>1395.9</v>
      </c>
    </row>
    <row r="2661" spans="1:5" x14ac:dyDescent="0.25">
      <c r="A2661" s="1">
        <v>44154</v>
      </c>
      <c r="B2661">
        <v>130438</v>
      </c>
      <c r="C2661" t="s">
        <v>26</v>
      </c>
      <c r="D2661" t="s">
        <v>2525</v>
      </c>
      <c r="E2661" s="2">
        <v>215.6</v>
      </c>
    </row>
    <row r="2662" spans="1:5" x14ac:dyDescent="0.25">
      <c r="A2662" s="1">
        <v>44154</v>
      </c>
      <c r="B2662">
        <v>130438</v>
      </c>
      <c r="C2662" t="s">
        <v>26</v>
      </c>
      <c r="D2662" t="s">
        <v>2526</v>
      </c>
      <c r="E2662" s="2">
        <v>117.76</v>
      </c>
    </row>
    <row r="2663" spans="1:5" x14ac:dyDescent="0.25">
      <c r="A2663" s="1">
        <v>44154</v>
      </c>
      <c r="B2663">
        <v>130438</v>
      </c>
      <c r="C2663" t="s">
        <v>26</v>
      </c>
      <c r="D2663" t="s">
        <v>2527</v>
      </c>
      <c r="E2663" s="2">
        <v>189.5</v>
      </c>
    </row>
    <row r="2664" spans="1:5" x14ac:dyDescent="0.25">
      <c r="A2664" s="1">
        <v>44154</v>
      </c>
      <c r="B2664">
        <v>130438</v>
      </c>
      <c r="C2664" t="s">
        <v>26</v>
      </c>
      <c r="D2664" t="s">
        <v>149</v>
      </c>
      <c r="E2664" s="2">
        <v>106.28</v>
      </c>
    </row>
    <row r="2665" spans="1:5" x14ac:dyDescent="0.25">
      <c r="A2665" s="1">
        <v>44154</v>
      </c>
      <c r="B2665">
        <v>130438</v>
      </c>
      <c r="C2665" t="s">
        <v>26</v>
      </c>
      <c r="D2665" t="s">
        <v>2528</v>
      </c>
      <c r="E2665" s="2">
        <v>199.99</v>
      </c>
    </row>
    <row r="2666" spans="1:5" x14ac:dyDescent="0.25">
      <c r="A2666" s="1">
        <v>44154</v>
      </c>
      <c r="B2666">
        <v>130438</v>
      </c>
      <c r="C2666" t="s">
        <v>26</v>
      </c>
      <c r="D2666" t="s">
        <v>552</v>
      </c>
      <c r="E2666" s="2">
        <v>445.5</v>
      </c>
    </row>
    <row r="2667" spans="1:5" x14ac:dyDescent="0.25">
      <c r="A2667" s="1">
        <v>44154</v>
      </c>
      <c r="B2667">
        <v>130438</v>
      </c>
      <c r="C2667" t="s">
        <v>26</v>
      </c>
      <c r="D2667" t="s">
        <v>2529</v>
      </c>
      <c r="E2667" s="2">
        <v>246.43</v>
      </c>
    </row>
    <row r="2668" spans="1:5" x14ac:dyDescent="0.25">
      <c r="A2668" s="1">
        <v>44154</v>
      </c>
      <c r="B2668">
        <v>130438</v>
      </c>
      <c r="C2668" t="s">
        <v>26</v>
      </c>
      <c r="D2668" t="s">
        <v>2530</v>
      </c>
      <c r="E2668" s="2">
        <v>2227.5</v>
      </c>
    </row>
    <row r="2669" spans="1:5" x14ac:dyDescent="0.25">
      <c r="A2669" s="1">
        <v>44154</v>
      </c>
      <c r="B2669">
        <v>130439</v>
      </c>
      <c r="C2669" t="s">
        <v>347</v>
      </c>
      <c r="D2669" t="s">
        <v>2531</v>
      </c>
      <c r="E2669" s="2">
        <v>450</v>
      </c>
    </row>
    <row r="2670" spans="1:5" x14ac:dyDescent="0.25">
      <c r="A2670" s="1">
        <v>44154</v>
      </c>
      <c r="B2670">
        <v>130440</v>
      </c>
      <c r="C2670" t="s">
        <v>208</v>
      </c>
      <c r="D2670" t="s">
        <v>2372</v>
      </c>
      <c r="E2670" s="2">
        <v>76.5</v>
      </c>
    </row>
    <row r="2671" spans="1:5" x14ac:dyDescent="0.25">
      <c r="A2671" s="1">
        <v>44154</v>
      </c>
      <c r="B2671">
        <v>130441</v>
      </c>
      <c r="C2671" t="s">
        <v>96</v>
      </c>
      <c r="D2671" t="s">
        <v>2532</v>
      </c>
      <c r="E2671" s="2">
        <v>5555.81</v>
      </c>
    </row>
    <row r="2672" spans="1:5" x14ac:dyDescent="0.25">
      <c r="A2672" s="1">
        <v>44154</v>
      </c>
      <c r="B2672">
        <v>130442</v>
      </c>
      <c r="C2672" t="s">
        <v>1398</v>
      </c>
      <c r="D2672" t="s">
        <v>2533</v>
      </c>
      <c r="E2672" s="2">
        <v>360.2</v>
      </c>
    </row>
    <row r="2673" spans="1:5" x14ac:dyDescent="0.25">
      <c r="A2673" s="1">
        <v>44154</v>
      </c>
      <c r="B2673">
        <v>130443</v>
      </c>
      <c r="C2673" t="s">
        <v>1400</v>
      </c>
      <c r="D2673" t="s">
        <v>2447</v>
      </c>
      <c r="E2673" s="2">
        <v>20</v>
      </c>
    </row>
    <row r="2674" spans="1:5" x14ac:dyDescent="0.25">
      <c r="A2674" s="1">
        <v>44154</v>
      </c>
      <c r="B2674">
        <v>130444</v>
      </c>
      <c r="C2674" t="s">
        <v>2534</v>
      </c>
      <c r="D2674" t="s">
        <v>2535</v>
      </c>
      <c r="E2674" s="2">
        <v>662</v>
      </c>
    </row>
    <row r="2675" spans="1:5" x14ac:dyDescent="0.25">
      <c r="A2675" s="1">
        <v>44154</v>
      </c>
      <c r="B2675">
        <v>130445</v>
      </c>
      <c r="C2675" t="s">
        <v>70</v>
      </c>
      <c r="D2675" t="s">
        <v>551</v>
      </c>
      <c r="E2675" s="2">
        <v>10.55</v>
      </c>
    </row>
    <row r="2676" spans="1:5" x14ac:dyDescent="0.25">
      <c r="A2676" s="1">
        <v>44154</v>
      </c>
      <c r="B2676">
        <v>130446</v>
      </c>
      <c r="C2676" t="s">
        <v>1404</v>
      </c>
      <c r="D2676" t="s">
        <v>2447</v>
      </c>
      <c r="E2676" s="2">
        <v>20</v>
      </c>
    </row>
    <row r="2677" spans="1:5" x14ac:dyDescent="0.25">
      <c r="A2677" s="1">
        <v>44154</v>
      </c>
      <c r="B2677">
        <v>130447</v>
      </c>
      <c r="C2677" t="s">
        <v>2536</v>
      </c>
      <c r="D2677" t="s">
        <v>2537</v>
      </c>
      <c r="E2677" s="2">
        <v>888.17</v>
      </c>
    </row>
    <row r="2678" spans="1:5" x14ac:dyDescent="0.25">
      <c r="A2678" s="1">
        <v>44154</v>
      </c>
      <c r="B2678">
        <v>130448</v>
      </c>
      <c r="C2678" t="s">
        <v>570</v>
      </c>
      <c r="D2678" t="s">
        <v>2538</v>
      </c>
      <c r="E2678" s="2">
        <v>3000</v>
      </c>
    </row>
    <row r="2679" spans="1:5" x14ac:dyDescent="0.25">
      <c r="A2679" s="1">
        <v>44154</v>
      </c>
      <c r="B2679">
        <v>130449</v>
      </c>
      <c r="C2679" t="s">
        <v>2539</v>
      </c>
      <c r="D2679" t="s">
        <v>170</v>
      </c>
      <c r="E2679" s="2">
        <v>2400</v>
      </c>
    </row>
    <row r="2680" spans="1:5" x14ac:dyDescent="0.25">
      <c r="A2680" s="1">
        <v>44154</v>
      </c>
      <c r="B2680">
        <v>130450</v>
      </c>
      <c r="C2680" t="s">
        <v>1892</v>
      </c>
      <c r="D2680" t="s">
        <v>1894</v>
      </c>
      <c r="E2680" s="2">
        <v>52.5</v>
      </c>
    </row>
    <row r="2681" spans="1:5" x14ac:dyDescent="0.25">
      <c r="A2681" s="1">
        <v>44154</v>
      </c>
      <c r="B2681">
        <v>130451</v>
      </c>
      <c r="C2681" t="s">
        <v>351</v>
      </c>
      <c r="D2681" t="s">
        <v>679</v>
      </c>
      <c r="E2681" s="2">
        <v>525</v>
      </c>
    </row>
    <row r="2682" spans="1:5" x14ac:dyDescent="0.25">
      <c r="A2682" s="1">
        <v>44154</v>
      </c>
      <c r="B2682">
        <v>130452</v>
      </c>
      <c r="C2682" t="s">
        <v>303</v>
      </c>
      <c r="D2682" t="s">
        <v>2540</v>
      </c>
      <c r="E2682" s="2">
        <v>1376</v>
      </c>
    </row>
    <row r="2683" spans="1:5" x14ac:dyDescent="0.25">
      <c r="A2683" s="1">
        <v>44154</v>
      </c>
      <c r="B2683">
        <v>130452</v>
      </c>
      <c r="C2683" t="s">
        <v>303</v>
      </c>
      <c r="D2683" t="s">
        <v>2541</v>
      </c>
      <c r="E2683" s="2">
        <v>70</v>
      </c>
    </row>
    <row r="2684" spans="1:5" x14ac:dyDescent="0.25">
      <c r="A2684" s="1">
        <v>44154</v>
      </c>
      <c r="B2684">
        <v>130454</v>
      </c>
      <c r="C2684" t="s">
        <v>287</v>
      </c>
      <c r="D2684" t="s">
        <v>2254</v>
      </c>
      <c r="E2684" s="2">
        <v>51.95</v>
      </c>
    </row>
    <row r="2685" spans="1:5" x14ac:dyDescent="0.25">
      <c r="A2685" s="1">
        <v>44154</v>
      </c>
      <c r="B2685">
        <v>130455</v>
      </c>
      <c r="C2685" t="s">
        <v>100</v>
      </c>
      <c r="D2685" t="s">
        <v>1754</v>
      </c>
      <c r="E2685" s="2">
        <v>11470</v>
      </c>
    </row>
    <row r="2686" spans="1:5" x14ac:dyDescent="0.25">
      <c r="A2686" s="1">
        <v>44154</v>
      </c>
      <c r="B2686">
        <v>130456</v>
      </c>
      <c r="C2686" t="s">
        <v>2051</v>
      </c>
      <c r="D2686" t="s">
        <v>2542</v>
      </c>
      <c r="E2686" s="2">
        <v>270</v>
      </c>
    </row>
    <row r="2687" spans="1:5" x14ac:dyDescent="0.25">
      <c r="A2687" s="1">
        <v>44154</v>
      </c>
      <c r="B2687">
        <v>130457</v>
      </c>
      <c r="C2687" t="s">
        <v>588</v>
      </c>
      <c r="D2687" t="s">
        <v>2543</v>
      </c>
      <c r="E2687" s="2">
        <v>340</v>
      </c>
    </row>
    <row r="2688" spans="1:5" x14ac:dyDescent="0.25">
      <c r="A2688" s="1">
        <v>44154</v>
      </c>
      <c r="B2688">
        <v>130458</v>
      </c>
      <c r="C2688" t="s">
        <v>42</v>
      </c>
      <c r="D2688" t="s">
        <v>2544</v>
      </c>
      <c r="E2688" s="2">
        <v>494.92</v>
      </c>
    </row>
    <row r="2689" spans="1:5" x14ac:dyDescent="0.25">
      <c r="A2689" s="1">
        <v>44154</v>
      </c>
      <c r="B2689">
        <v>130458</v>
      </c>
      <c r="C2689" t="s">
        <v>42</v>
      </c>
      <c r="D2689" t="s">
        <v>2545</v>
      </c>
      <c r="E2689" s="2">
        <v>52.16</v>
      </c>
    </row>
    <row r="2690" spans="1:5" x14ac:dyDescent="0.25">
      <c r="A2690" s="1">
        <v>44154</v>
      </c>
      <c r="B2690">
        <v>130458</v>
      </c>
      <c r="C2690" t="s">
        <v>42</v>
      </c>
      <c r="D2690" t="s">
        <v>2546</v>
      </c>
      <c r="E2690" s="2">
        <v>211.98</v>
      </c>
    </row>
    <row r="2691" spans="1:5" x14ac:dyDescent="0.25">
      <c r="A2691" s="1">
        <v>44154</v>
      </c>
      <c r="B2691">
        <v>130458</v>
      </c>
      <c r="C2691" t="s">
        <v>42</v>
      </c>
      <c r="D2691" t="s">
        <v>2546</v>
      </c>
      <c r="E2691" s="2">
        <v>173.64</v>
      </c>
    </row>
    <row r="2692" spans="1:5" x14ac:dyDescent="0.25">
      <c r="A2692" s="1">
        <v>44154</v>
      </c>
      <c r="B2692">
        <v>130458</v>
      </c>
      <c r="C2692" t="s">
        <v>42</v>
      </c>
      <c r="D2692" t="s">
        <v>2547</v>
      </c>
      <c r="E2692" s="2">
        <v>82.79</v>
      </c>
    </row>
    <row r="2693" spans="1:5" x14ac:dyDescent="0.25">
      <c r="A2693" s="1">
        <v>44154</v>
      </c>
      <c r="B2693">
        <v>130459</v>
      </c>
      <c r="C2693" t="s">
        <v>22</v>
      </c>
      <c r="D2693" t="s">
        <v>2548</v>
      </c>
      <c r="E2693" s="2">
        <v>150</v>
      </c>
    </row>
    <row r="2694" spans="1:5" x14ac:dyDescent="0.25">
      <c r="A2694" s="1">
        <v>44154</v>
      </c>
      <c r="B2694">
        <v>130460</v>
      </c>
      <c r="C2694" t="s">
        <v>1758</v>
      </c>
      <c r="D2694" t="s">
        <v>2460</v>
      </c>
      <c r="E2694" s="2">
        <v>95</v>
      </c>
    </row>
    <row r="2695" spans="1:5" x14ac:dyDescent="0.25">
      <c r="A2695" s="1">
        <v>44154</v>
      </c>
      <c r="B2695">
        <v>130461</v>
      </c>
      <c r="C2695" t="s">
        <v>361</v>
      </c>
      <c r="D2695" t="s">
        <v>2549</v>
      </c>
      <c r="E2695" s="2">
        <v>215</v>
      </c>
    </row>
    <row r="2696" spans="1:5" x14ac:dyDescent="0.25">
      <c r="A2696" s="1">
        <v>44154</v>
      </c>
      <c r="B2696">
        <v>130462</v>
      </c>
      <c r="C2696" t="s">
        <v>833</v>
      </c>
      <c r="D2696" t="s">
        <v>2550</v>
      </c>
      <c r="E2696" s="2">
        <v>128</v>
      </c>
    </row>
    <row r="2697" spans="1:5" x14ac:dyDescent="0.25">
      <c r="A2697" s="1">
        <v>44154</v>
      </c>
      <c r="B2697">
        <v>130463</v>
      </c>
      <c r="C2697" t="s">
        <v>46</v>
      </c>
      <c r="D2697" t="s">
        <v>2551</v>
      </c>
      <c r="E2697" s="2">
        <v>1709.55</v>
      </c>
    </row>
    <row r="2698" spans="1:5" x14ac:dyDescent="0.25">
      <c r="A2698" s="1">
        <v>44154</v>
      </c>
      <c r="B2698">
        <v>130464</v>
      </c>
      <c r="C2698" t="s">
        <v>835</v>
      </c>
      <c r="D2698" t="s">
        <v>2550</v>
      </c>
      <c r="E2698" s="2">
        <v>128</v>
      </c>
    </row>
    <row r="2699" spans="1:5" x14ac:dyDescent="0.25">
      <c r="A2699" s="1">
        <v>44154</v>
      </c>
      <c r="B2699">
        <v>130468</v>
      </c>
      <c r="C2699" t="s">
        <v>81</v>
      </c>
      <c r="D2699" t="s">
        <v>551</v>
      </c>
      <c r="E2699" s="2">
        <v>46.64</v>
      </c>
    </row>
    <row r="2700" spans="1:5" x14ac:dyDescent="0.25">
      <c r="A2700" s="1">
        <v>44154</v>
      </c>
      <c r="B2700">
        <v>130468</v>
      </c>
      <c r="C2700" t="s">
        <v>81</v>
      </c>
      <c r="D2700" t="s">
        <v>2552</v>
      </c>
      <c r="E2700" s="2">
        <v>63.12</v>
      </c>
    </row>
    <row r="2701" spans="1:5" x14ac:dyDescent="0.25">
      <c r="A2701" s="1">
        <v>44154</v>
      </c>
      <c r="B2701">
        <v>130468</v>
      </c>
      <c r="C2701" t="s">
        <v>81</v>
      </c>
      <c r="D2701" t="s">
        <v>2553</v>
      </c>
      <c r="E2701" s="2">
        <v>98.16</v>
      </c>
    </row>
    <row r="2702" spans="1:5" x14ac:dyDescent="0.25">
      <c r="A2702" s="1">
        <v>44154</v>
      </c>
      <c r="B2702">
        <v>130468</v>
      </c>
      <c r="C2702" t="s">
        <v>81</v>
      </c>
      <c r="D2702" t="s">
        <v>2554</v>
      </c>
      <c r="E2702" s="2">
        <v>34.47</v>
      </c>
    </row>
    <row r="2703" spans="1:5" x14ac:dyDescent="0.25">
      <c r="A2703" s="1">
        <v>44154</v>
      </c>
      <c r="B2703">
        <v>130468</v>
      </c>
      <c r="C2703" t="s">
        <v>81</v>
      </c>
      <c r="D2703" t="s">
        <v>2555</v>
      </c>
      <c r="E2703" s="2">
        <v>94.03</v>
      </c>
    </row>
    <row r="2704" spans="1:5" x14ac:dyDescent="0.25">
      <c r="A2704" s="1">
        <v>44154</v>
      </c>
      <c r="B2704">
        <v>130468</v>
      </c>
      <c r="C2704" t="s">
        <v>81</v>
      </c>
      <c r="D2704" t="s">
        <v>2556</v>
      </c>
      <c r="E2704" s="2">
        <v>50.14</v>
      </c>
    </row>
    <row r="2705" spans="1:5" x14ac:dyDescent="0.25">
      <c r="A2705" s="1">
        <v>44154</v>
      </c>
      <c r="B2705">
        <v>130468</v>
      </c>
      <c r="C2705" t="s">
        <v>81</v>
      </c>
      <c r="D2705" t="s">
        <v>2557</v>
      </c>
      <c r="E2705" s="2">
        <v>194.75</v>
      </c>
    </row>
    <row r="2706" spans="1:5" x14ac:dyDescent="0.25">
      <c r="A2706" s="1">
        <v>44154</v>
      </c>
      <c r="B2706">
        <v>130468</v>
      </c>
      <c r="C2706" t="s">
        <v>81</v>
      </c>
      <c r="D2706" t="s">
        <v>2558</v>
      </c>
      <c r="E2706" s="2">
        <v>6.86</v>
      </c>
    </row>
    <row r="2707" spans="1:5" x14ac:dyDescent="0.25">
      <c r="A2707" s="1">
        <v>44154</v>
      </c>
      <c r="B2707">
        <v>130468</v>
      </c>
      <c r="C2707" t="s">
        <v>81</v>
      </c>
      <c r="D2707" t="s">
        <v>2554</v>
      </c>
      <c r="E2707" s="2">
        <v>60.72</v>
      </c>
    </row>
    <row r="2708" spans="1:5" x14ac:dyDescent="0.25">
      <c r="A2708" s="1">
        <v>44154</v>
      </c>
      <c r="B2708">
        <v>130468</v>
      </c>
      <c r="C2708" t="s">
        <v>81</v>
      </c>
      <c r="D2708" t="s">
        <v>2559</v>
      </c>
      <c r="E2708" s="2">
        <v>17.7</v>
      </c>
    </row>
    <row r="2709" spans="1:5" x14ac:dyDescent="0.25">
      <c r="A2709" s="1">
        <v>44154</v>
      </c>
      <c r="B2709">
        <v>130468</v>
      </c>
      <c r="C2709" t="s">
        <v>81</v>
      </c>
      <c r="D2709" t="s">
        <v>2081</v>
      </c>
      <c r="E2709" s="2">
        <v>85.27</v>
      </c>
    </row>
    <row r="2710" spans="1:5" x14ac:dyDescent="0.25">
      <c r="A2710" s="1">
        <v>44154</v>
      </c>
      <c r="B2710">
        <v>130468</v>
      </c>
      <c r="C2710" t="s">
        <v>81</v>
      </c>
      <c r="D2710" t="s">
        <v>2560</v>
      </c>
      <c r="E2710" s="2">
        <v>200.68</v>
      </c>
    </row>
    <row r="2711" spans="1:5" x14ac:dyDescent="0.25">
      <c r="A2711" s="1">
        <v>44154</v>
      </c>
      <c r="B2711">
        <v>130468</v>
      </c>
      <c r="C2711" t="s">
        <v>81</v>
      </c>
      <c r="D2711" t="s">
        <v>2561</v>
      </c>
      <c r="E2711" s="2">
        <v>40.1</v>
      </c>
    </row>
    <row r="2712" spans="1:5" x14ac:dyDescent="0.25">
      <c r="A2712" s="1">
        <v>44154</v>
      </c>
      <c r="B2712">
        <v>130468</v>
      </c>
      <c r="C2712" t="s">
        <v>81</v>
      </c>
      <c r="D2712" t="s">
        <v>2562</v>
      </c>
      <c r="E2712" s="2">
        <v>126.91</v>
      </c>
    </row>
    <row r="2713" spans="1:5" x14ac:dyDescent="0.25">
      <c r="A2713" s="1">
        <v>44154</v>
      </c>
      <c r="B2713">
        <v>130469</v>
      </c>
      <c r="C2713" t="s">
        <v>363</v>
      </c>
      <c r="D2713" t="s">
        <v>2563</v>
      </c>
      <c r="E2713" s="2">
        <v>396</v>
      </c>
    </row>
    <row r="2714" spans="1:5" x14ac:dyDescent="0.25">
      <c r="A2714" s="1">
        <v>44154</v>
      </c>
      <c r="B2714">
        <v>130469</v>
      </c>
      <c r="C2714" t="s">
        <v>363</v>
      </c>
      <c r="D2714" t="s">
        <v>2564</v>
      </c>
      <c r="E2714" s="2">
        <v>1540</v>
      </c>
    </row>
    <row r="2715" spans="1:5" x14ac:dyDescent="0.25">
      <c r="A2715" s="1">
        <v>44154</v>
      </c>
      <c r="B2715">
        <v>130470</v>
      </c>
      <c r="C2715" t="s">
        <v>2565</v>
      </c>
      <c r="D2715" t="s">
        <v>2566</v>
      </c>
      <c r="E2715" s="2">
        <v>43.84</v>
      </c>
    </row>
    <row r="2716" spans="1:5" x14ac:dyDescent="0.25">
      <c r="A2716" s="1">
        <v>44154</v>
      </c>
      <c r="B2716">
        <v>130471</v>
      </c>
      <c r="C2716" t="s">
        <v>2567</v>
      </c>
      <c r="D2716" t="s">
        <v>2568</v>
      </c>
      <c r="E2716" s="2">
        <v>795</v>
      </c>
    </row>
    <row r="2717" spans="1:5" x14ac:dyDescent="0.25">
      <c r="A2717" s="1">
        <v>44139</v>
      </c>
      <c r="B2717">
        <v>202000044</v>
      </c>
      <c r="C2717" t="s">
        <v>238</v>
      </c>
      <c r="D2717" t="s">
        <v>2569</v>
      </c>
      <c r="E2717" s="2">
        <v>375</v>
      </c>
    </row>
    <row r="2718" spans="1:5" x14ac:dyDescent="0.25">
      <c r="A2718" s="1">
        <v>44139</v>
      </c>
      <c r="B2718">
        <v>202000044</v>
      </c>
      <c r="C2718" t="s">
        <v>238</v>
      </c>
      <c r="D2718" t="s">
        <v>2570</v>
      </c>
      <c r="E2718" s="2">
        <v>135</v>
      </c>
    </row>
    <row r="2719" spans="1:5" x14ac:dyDescent="0.25">
      <c r="A2719" s="1">
        <v>44139</v>
      </c>
      <c r="B2719">
        <v>202000045</v>
      </c>
      <c r="C2719" t="s">
        <v>258</v>
      </c>
      <c r="D2719" t="s">
        <v>2571</v>
      </c>
      <c r="E2719" s="2">
        <v>80.599999999999994</v>
      </c>
    </row>
    <row r="2720" spans="1:5" x14ac:dyDescent="0.25">
      <c r="A2720" s="1">
        <v>44139</v>
      </c>
      <c r="B2720">
        <v>202000046</v>
      </c>
      <c r="C2720" t="s">
        <v>2572</v>
      </c>
      <c r="D2720" t="s">
        <v>2573</v>
      </c>
      <c r="E2720" s="2">
        <v>1100</v>
      </c>
    </row>
    <row r="2721" spans="1:5" x14ac:dyDescent="0.25">
      <c r="A2721" s="1">
        <v>44139</v>
      </c>
      <c r="B2721">
        <v>202000047</v>
      </c>
      <c r="C2721" t="s">
        <v>2574</v>
      </c>
      <c r="D2721" t="s">
        <v>2575</v>
      </c>
      <c r="E2721" s="2">
        <v>285.77999999999997</v>
      </c>
    </row>
    <row r="2722" spans="1:5" x14ac:dyDescent="0.25">
      <c r="A2722" s="1">
        <v>44139</v>
      </c>
      <c r="B2722">
        <v>202000047</v>
      </c>
      <c r="C2722" t="s">
        <v>2574</v>
      </c>
      <c r="D2722" t="s">
        <v>2576</v>
      </c>
      <c r="E2722" s="2">
        <v>-21.78</v>
      </c>
    </row>
    <row r="2723" spans="1:5" x14ac:dyDescent="0.25">
      <c r="A2723" s="1">
        <v>44146</v>
      </c>
      <c r="B2723">
        <v>202000048</v>
      </c>
      <c r="C2723" t="s">
        <v>2577</v>
      </c>
      <c r="D2723" t="s">
        <v>2578</v>
      </c>
      <c r="E2723" s="2">
        <v>141.63999999999999</v>
      </c>
    </row>
    <row r="2724" spans="1:5" x14ac:dyDescent="0.25">
      <c r="A2724" s="1">
        <v>44146</v>
      </c>
      <c r="B2724">
        <v>202000049</v>
      </c>
      <c r="C2724" t="s">
        <v>2579</v>
      </c>
      <c r="D2724" t="s">
        <v>2580</v>
      </c>
      <c r="E2724" s="2">
        <v>78.400000000000006</v>
      </c>
    </row>
    <row r="2725" spans="1:5" x14ac:dyDescent="0.25">
      <c r="A2725" s="1">
        <v>44146</v>
      </c>
      <c r="B2725">
        <v>202000050</v>
      </c>
      <c r="C2725" t="s">
        <v>2581</v>
      </c>
      <c r="D2725" t="s">
        <v>2582</v>
      </c>
      <c r="E2725" s="2">
        <v>77.94</v>
      </c>
    </row>
    <row r="2726" spans="1:5" x14ac:dyDescent="0.25">
      <c r="A2726" s="1">
        <v>44146</v>
      </c>
      <c r="B2726">
        <v>202000051</v>
      </c>
      <c r="C2726" t="s">
        <v>1067</v>
      </c>
      <c r="D2726" t="s">
        <v>2099</v>
      </c>
      <c r="E2726" s="2">
        <v>4388.93</v>
      </c>
    </row>
    <row r="2727" spans="1:5" x14ac:dyDescent="0.25">
      <c r="A2727" s="1">
        <v>44146</v>
      </c>
      <c r="B2727">
        <v>202000051</v>
      </c>
      <c r="C2727" t="s">
        <v>1067</v>
      </c>
      <c r="D2727" t="s">
        <v>2099</v>
      </c>
      <c r="E2727" s="2">
        <v>300</v>
      </c>
    </row>
    <row r="2728" spans="1:5" x14ac:dyDescent="0.25">
      <c r="A2728" s="1">
        <v>44146</v>
      </c>
      <c r="B2728">
        <v>202000052</v>
      </c>
      <c r="C2728" t="s">
        <v>1055</v>
      </c>
      <c r="D2728" t="s">
        <v>1056</v>
      </c>
      <c r="E2728" s="2">
        <v>443.25</v>
      </c>
    </row>
    <row r="2729" spans="1:5" x14ac:dyDescent="0.25">
      <c r="A2729" s="1">
        <v>44146</v>
      </c>
      <c r="B2729">
        <v>202000053</v>
      </c>
      <c r="C2729" t="s">
        <v>1043</v>
      </c>
      <c r="D2729" t="s">
        <v>2583</v>
      </c>
      <c r="E2729" s="2">
        <v>82.8</v>
      </c>
    </row>
    <row r="2730" spans="1:5" x14ac:dyDescent="0.25">
      <c r="A2730" s="1">
        <v>44146</v>
      </c>
      <c r="B2730">
        <v>202000053</v>
      </c>
      <c r="C2730" t="s">
        <v>1043</v>
      </c>
      <c r="D2730" t="s">
        <v>2584</v>
      </c>
      <c r="E2730" s="2">
        <v>59.18</v>
      </c>
    </row>
    <row r="2731" spans="1:5" x14ac:dyDescent="0.25">
      <c r="A2731" s="1">
        <v>44146</v>
      </c>
      <c r="B2731">
        <v>202000054</v>
      </c>
      <c r="C2731" t="s">
        <v>2585</v>
      </c>
      <c r="D2731" t="s">
        <v>2586</v>
      </c>
      <c r="E2731" s="2">
        <v>114</v>
      </c>
    </row>
    <row r="2732" spans="1:5" x14ac:dyDescent="0.25">
      <c r="A2732" s="1">
        <v>44146</v>
      </c>
      <c r="B2732">
        <v>202000055</v>
      </c>
      <c r="C2732" t="s">
        <v>81</v>
      </c>
      <c r="D2732" t="s">
        <v>2587</v>
      </c>
      <c r="E2732" s="2">
        <v>539.97</v>
      </c>
    </row>
    <row r="2733" spans="1:5" x14ac:dyDescent="0.25">
      <c r="A2733" s="1">
        <v>44146</v>
      </c>
      <c r="B2733">
        <v>202000056</v>
      </c>
      <c r="C2733" t="s">
        <v>2588</v>
      </c>
      <c r="D2733" t="s">
        <v>2589</v>
      </c>
      <c r="E2733" s="2">
        <v>25.54</v>
      </c>
    </row>
    <row r="2734" spans="1:5" x14ac:dyDescent="0.25">
      <c r="A2734" s="1">
        <v>44146</v>
      </c>
      <c r="B2734">
        <v>202000057</v>
      </c>
      <c r="C2734" t="s">
        <v>1057</v>
      </c>
      <c r="D2734" t="s">
        <v>2088</v>
      </c>
      <c r="E2734" s="2">
        <v>46.5</v>
      </c>
    </row>
    <row r="2735" spans="1:5" x14ac:dyDescent="0.25">
      <c r="A2735" s="1">
        <v>44146</v>
      </c>
      <c r="B2735">
        <v>202000058</v>
      </c>
      <c r="C2735" t="s">
        <v>917</v>
      </c>
      <c r="D2735" t="s">
        <v>2590</v>
      </c>
      <c r="E2735" s="2">
        <v>26.72</v>
      </c>
    </row>
    <row r="2736" spans="1:5" x14ac:dyDescent="0.25">
      <c r="A2736" s="1">
        <v>44146</v>
      </c>
      <c r="B2736">
        <v>202000059</v>
      </c>
      <c r="C2736" t="s">
        <v>2591</v>
      </c>
      <c r="D2736" t="s">
        <v>2592</v>
      </c>
      <c r="E2736" s="2">
        <v>465</v>
      </c>
    </row>
    <row r="2737" spans="1:5" x14ac:dyDescent="0.25">
      <c r="A2737" s="1">
        <v>44146</v>
      </c>
      <c r="B2737">
        <v>202000060</v>
      </c>
      <c r="C2737" t="s">
        <v>109</v>
      </c>
      <c r="D2737" t="s">
        <v>2593</v>
      </c>
      <c r="E2737" s="2">
        <v>19.03</v>
      </c>
    </row>
    <row r="2738" spans="1:5" x14ac:dyDescent="0.25">
      <c r="A2738" s="1">
        <v>44146</v>
      </c>
      <c r="B2738">
        <v>202000061</v>
      </c>
      <c r="C2738" t="s">
        <v>2594</v>
      </c>
      <c r="D2738" t="s">
        <v>2595</v>
      </c>
      <c r="E2738" s="2">
        <v>11</v>
      </c>
    </row>
    <row r="2739" spans="1:5" x14ac:dyDescent="0.25">
      <c r="A2739" s="1">
        <v>44146</v>
      </c>
      <c r="B2739">
        <v>202000061</v>
      </c>
      <c r="C2739" t="s">
        <v>2594</v>
      </c>
      <c r="D2739" t="s">
        <v>2596</v>
      </c>
      <c r="E2739" s="2">
        <v>19</v>
      </c>
    </row>
    <row r="2740" spans="1:5" x14ac:dyDescent="0.25">
      <c r="A2740" s="1">
        <v>44146</v>
      </c>
      <c r="B2740">
        <v>202000062</v>
      </c>
      <c r="C2740" t="s">
        <v>2095</v>
      </c>
      <c r="D2740" t="s">
        <v>2597</v>
      </c>
      <c r="E2740" s="2">
        <v>35.1</v>
      </c>
    </row>
    <row r="2741" spans="1:5" x14ac:dyDescent="0.25">
      <c r="A2741" s="1">
        <v>44146</v>
      </c>
      <c r="B2741">
        <v>202000063</v>
      </c>
      <c r="C2741" t="s">
        <v>2598</v>
      </c>
      <c r="D2741" t="s">
        <v>2599</v>
      </c>
      <c r="E2741" s="2">
        <v>96</v>
      </c>
    </row>
    <row r="2742" spans="1:5" x14ac:dyDescent="0.25">
      <c r="A2742" s="1">
        <v>44146</v>
      </c>
      <c r="B2742">
        <v>202000064</v>
      </c>
      <c r="C2742" t="s">
        <v>2600</v>
      </c>
      <c r="D2742" t="s">
        <v>2135</v>
      </c>
      <c r="E2742" s="2">
        <v>246.83</v>
      </c>
    </row>
    <row r="2743" spans="1:5" x14ac:dyDescent="0.25">
      <c r="A2743" s="1">
        <v>44146</v>
      </c>
      <c r="B2743">
        <v>202000064</v>
      </c>
      <c r="C2743" t="s">
        <v>2600</v>
      </c>
      <c r="D2743" t="s">
        <v>2601</v>
      </c>
      <c r="E2743" s="2">
        <v>280.69</v>
      </c>
    </row>
    <row r="2744" spans="1:5" x14ac:dyDescent="0.25">
      <c r="A2744" s="1">
        <v>44146</v>
      </c>
      <c r="B2744">
        <v>202000065</v>
      </c>
      <c r="C2744" t="s">
        <v>2602</v>
      </c>
      <c r="D2744" t="s">
        <v>2603</v>
      </c>
      <c r="E2744" s="2">
        <v>239.4</v>
      </c>
    </row>
    <row r="2745" spans="1:5" x14ac:dyDescent="0.25">
      <c r="A2745" s="1">
        <v>44152</v>
      </c>
      <c r="B2745">
        <v>202000068</v>
      </c>
      <c r="C2745" t="s">
        <v>2604</v>
      </c>
      <c r="D2745" t="s">
        <v>2605</v>
      </c>
      <c r="E2745" s="2">
        <v>37.68</v>
      </c>
    </row>
    <row r="2746" spans="1:5" x14ac:dyDescent="0.25">
      <c r="A2746" s="1">
        <v>44139</v>
      </c>
      <c r="B2746">
        <v>202100078</v>
      </c>
      <c r="C2746" t="s">
        <v>456</v>
      </c>
      <c r="D2746" t="s">
        <v>2606</v>
      </c>
      <c r="E2746" s="2">
        <v>50</v>
      </c>
    </row>
    <row r="2747" spans="1:5" x14ac:dyDescent="0.25">
      <c r="A2747" s="1">
        <v>44139</v>
      </c>
      <c r="B2747">
        <v>202100079</v>
      </c>
      <c r="C2747" t="s">
        <v>2607</v>
      </c>
      <c r="D2747" t="s">
        <v>2608</v>
      </c>
      <c r="E2747" s="2">
        <v>66.91</v>
      </c>
    </row>
    <row r="2748" spans="1:5" x14ac:dyDescent="0.25">
      <c r="A2748" s="1">
        <v>44139</v>
      </c>
      <c r="B2748">
        <v>202100080</v>
      </c>
      <c r="C2748" t="s">
        <v>2609</v>
      </c>
      <c r="D2748" t="s">
        <v>2610</v>
      </c>
      <c r="E2748" s="2">
        <v>50</v>
      </c>
    </row>
    <row r="2749" spans="1:5" x14ac:dyDescent="0.25">
      <c r="A2749" s="1">
        <v>44140</v>
      </c>
      <c r="B2749">
        <v>202100081</v>
      </c>
      <c r="C2749" t="s">
        <v>2611</v>
      </c>
      <c r="D2749" t="s">
        <v>2612</v>
      </c>
      <c r="E2749" s="2">
        <v>120</v>
      </c>
    </row>
    <row r="2750" spans="1:5" x14ac:dyDescent="0.25">
      <c r="A2750" s="1">
        <v>44140</v>
      </c>
      <c r="B2750">
        <v>202100082</v>
      </c>
      <c r="C2750" t="s">
        <v>112</v>
      </c>
      <c r="D2750" t="s">
        <v>2613</v>
      </c>
      <c r="E2750" s="2">
        <v>5253.62</v>
      </c>
    </row>
    <row r="2751" spans="1:5" x14ac:dyDescent="0.25">
      <c r="A2751" s="1">
        <v>44146</v>
      </c>
      <c r="B2751">
        <v>202100083</v>
      </c>
      <c r="C2751" t="s">
        <v>2112</v>
      </c>
      <c r="D2751" t="s">
        <v>2614</v>
      </c>
      <c r="E2751" s="2">
        <v>50.59</v>
      </c>
    </row>
    <row r="2752" spans="1:5" x14ac:dyDescent="0.25">
      <c r="A2752" s="1">
        <v>44146</v>
      </c>
      <c r="B2752">
        <v>202100084</v>
      </c>
      <c r="C2752" t="s">
        <v>2615</v>
      </c>
      <c r="D2752" t="s">
        <v>2616</v>
      </c>
      <c r="E2752" s="2">
        <v>1000</v>
      </c>
    </row>
    <row r="2753" spans="1:6" x14ac:dyDescent="0.25">
      <c r="A2753" s="1">
        <v>44146</v>
      </c>
      <c r="B2753">
        <v>202100085</v>
      </c>
      <c r="C2753" t="s">
        <v>2617</v>
      </c>
      <c r="D2753" t="s">
        <v>2618</v>
      </c>
      <c r="E2753" s="2">
        <v>69.98</v>
      </c>
    </row>
    <row r="2754" spans="1:6" x14ac:dyDescent="0.25">
      <c r="A2754" s="1">
        <v>44147</v>
      </c>
      <c r="B2754">
        <v>202100086</v>
      </c>
      <c r="C2754" t="s">
        <v>111</v>
      </c>
      <c r="D2754" t="s">
        <v>2619</v>
      </c>
      <c r="E2754" s="2">
        <v>137333.13</v>
      </c>
    </row>
    <row r="2755" spans="1:6" x14ac:dyDescent="0.25">
      <c r="A2755" s="1">
        <v>44147</v>
      </c>
      <c r="B2755">
        <v>202100087</v>
      </c>
      <c r="C2755" t="s">
        <v>453</v>
      </c>
      <c r="D2755" t="s">
        <v>1071</v>
      </c>
      <c r="E2755" s="2">
        <v>257.98</v>
      </c>
    </row>
    <row r="2756" spans="1:6" x14ac:dyDescent="0.25">
      <c r="A2756" s="1">
        <v>44147</v>
      </c>
      <c r="B2756">
        <v>202100087</v>
      </c>
      <c r="C2756" t="s">
        <v>453</v>
      </c>
      <c r="D2756" t="s">
        <v>2620</v>
      </c>
      <c r="E2756" s="2">
        <v>545.95000000000005</v>
      </c>
    </row>
    <row r="2757" spans="1:6" x14ac:dyDescent="0.25">
      <c r="A2757" s="1">
        <v>44147</v>
      </c>
      <c r="B2757">
        <v>202100088</v>
      </c>
      <c r="C2757" t="s">
        <v>458</v>
      </c>
      <c r="D2757" t="s">
        <v>2621</v>
      </c>
      <c r="E2757" s="2">
        <v>55.22</v>
      </c>
    </row>
    <row r="2758" spans="1:6" x14ac:dyDescent="0.25">
      <c r="A2758" s="1">
        <v>44147</v>
      </c>
      <c r="B2758">
        <v>202100089</v>
      </c>
      <c r="C2758" t="s">
        <v>2622</v>
      </c>
      <c r="D2758" t="s">
        <v>2623</v>
      </c>
      <c r="E2758" s="2">
        <v>34.01</v>
      </c>
    </row>
    <row r="2759" spans="1:6" x14ac:dyDescent="0.25">
      <c r="A2759" s="1">
        <v>44154</v>
      </c>
      <c r="B2759">
        <v>202100094</v>
      </c>
      <c r="C2759" t="s">
        <v>114</v>
      </c>
      <c r="D2759" t="s">
        <v>2624</v>
      </c>
      <c r="E2759" s="2">
        <v>9.7799999999999994</v>
      </c>
    </row>
    <row r="2760" spans="1:6" x14ac:dyDescent="0.25">
      <c r="A2760" s="1">
        <v>44154</v>
      </c>
      <c r="B2760">
        <v>202100095</v>
      </c>
      <c r="C2760" t="s">
        <v>448</v>
      </c>
      <c r="D2760" t="s">
        <v>2625</v>
      </c>
      <c r="E2760" s="2">
        <v>186</v>
      </c>
    </row>
    <row r="2761" spans="1:6" x14ac:dyDescent="0.25">
      <c r="A2761" s="1">
        <v>44154</v>
      </c>
      <c r="B2761">
        <v>202100096</v>
      </c>
      <c r="C2761" t="s">
        <v>2626</v>
      </c>
      <c r="D2761" t="s">
        <v>2624</v>
      </c>
      <c r="E2761" s="2">
        <v>20.67</v>
      </c>
    </row>
    <row r="2762" spans="1:6" x14ac:dyDescent="0.25">
      <c r="A2762" s="1">
        <v>44154</v>
      </c>
      <c r="B2762">
        <v>202100097</v>
      </c>
      <c r="C2762" t="s">
        <v>112</v>
      </c>
      <c r="D2762" t="s">
        <v>2613</v>
      </c>
      <c r="E2762" s="2">
        <v>5556.4</v>
      </c>
    </row>
    <row r="2763" spans="1:6" x14ac:dyDescent="0.25">
      <c r="D2763" s="5" t="s">
        <v>167</v>
      </c>
      <c r="E2763" s="6"/>
      <c r="F2763" s="7">
        <f>SUM(E2147:E2762)</f>
        <v>894619.22999999952</v>
      </c>
    </row>
    <row r="2765" spans="1:6" x14ac:dyDescent="0.25">
      <c r="A2765" s="1">
        <v>44167</v>
      </c>
      <c r="B2765">
        <v>130472</v>
      </c>
      <c r="C2765" t="s">
        <v>309</v>
      </c>
      <c r="D2765" t="s">
        <v>2627</v>
      </c>
      <c r="E2765" s="2">
        <v>10223</v>
      </c>
    </row>
    <row r="2766" spans="1:6" x14ac:dyDescent="0.25">
      <c r="A2766" s="1">
        <v>44167</v>
      </c>
      <c r="B2766">
        <v>130473</v>
      </c>
      <c r="C2766" t="s">
        <v>51</v>
      </c>
      <c r="D2766" t="s">
        <v>149</v>
      </c>
      <c r="E2766" s="2">
        <v>1722.3</v>
      </c>
    </row>
    <row r="2767" spans="1:6" x14ac:dyDescent="0.25">
      <c r="A2767" s="1">
        <v>44167</v>
      </c>
      <c r="B2767">
        <v>130474</v>
      </c>
      <c r="C2767" t="s">
        <v>467</v>
      </c>
      <c r="D2767" t="s">
        <v>2628</v>
      </c>
      <c r="E2767" s="2">
        <v>455.5</v>
      </c>
    </row>
    <row r="2768" spans="1:6" x14ac:dyDescent="0.25">
      <c r="A2768" s="1">
        <v>44167</v>
      </c>
      <c r="B2768">
        <v>130475</v>
      </c>
      <c r="C2768" t="s">
        <v>92</v>
      </c>
      <c r="D2768" t="s">
        <v>2629</v>
      </c>
      <c r="E2768" s="2">
        <v>570</v>
      </c>
    </row>
    <row r="2769" spans="1:5" x14ac:dyDescent="0.25">
      <c r="A2769" s="1">
        <v>44167</v>
      </c>
      <c r="B2769">
        <v>130476</v>
      </c>
      <c r="C2769" t="s">
        <v>2630</v>
      </c>
      <c r="D2769" t="s">
        <v>2631</v>
      </c>
      <c r="E2769" s="2">
        <v>50</v>
      </c>
    </row>
    <row r="2770" spans="1:5" x14ac:dyDescent="0.25">
      <c r="A2770" s="1">
        <v>44167</v>
      </c>
      <c r="B2770">
        <v>130477</v>
      </c>
      <c r="C2770" t="s">
        <v>2632</v>
      </c>
      <c r="D2770" t="s">
        <v>2631</v>
      </c>
      <c r="E2770" s="2">
        <v>50</v>
      </c>
    </row>
    <row r="2771" spans="1:5" x14ac:dyDescent="0.25">
      <c r="A2771" s="1">
        <v>44167</v>
      </c>
      <c r="B2771">
        <v>130478</v>
      </c>
      <c r="C2771" t="s">
        <v>2633</v>
      </c>
      <c r="D2771" t="s">
        <v>2634</v>
      </c>
      <c r="E2771" s="2">
        <v>50</v>
      </c>
    </row>
    <row r="2772" spans="1:5" x14ac:dyDescent="0.25">
      <c r="A2772" s="1">
        <v>44167</v>
      </c>
      <c r="B2772">
        <v>130479</v>
      </c>
      <c r="C2772" t="s">
        <v>368</v>
      </c>
      <c r="D2772" t="s">
        <v>1268</v>
      </c>
      <c r="E2772" s="2">
        <v>407</v>
      </c>
    </row>
    <row r="2773" spans="1:5" x14ac:dyDescent="0.25">
      <c r="A2773" s="1">
        <v>44167</v>
      </c>
      <c r="B2773">
        <v>130480</v>
      </c>
      <c r="C2773" t="s">
        <v>2635</v>
      </c>
      <c r="D2773" t="s">
        <v>2636</v>
      </c>
      <c r="E2773" s="2">
        <v>850</v>
      </c>
    </row>
    <row r="2774" spans="1:5" x14ac:dyDescent="0.25">
      <c r="A2774" s="1">
        <v>44167</v>
      </c>
      <c r="B2774">
        <v>130481</v>
      </c>
      <c r="C2774" t="s">
        <v>2637</v>
      </c>
      <c r="D2774" t="s">
        <v>2638</v>
      </c>
      <c r="E2774" s="2">
        <v>50</v>
      </c>
    </row>
    <row r="2775" spans="1:5" x14ac:dyDescent="0.25">
      <c r="A2775" s="1">
        <v>44167</v>
      </c>
      <c r="B2775">
        <v>130482</v>
      </c>
      <c r="C2775" t="s">
        <v>201</v>
      </c>
      <c r="D2775" t="s">
        <v>2639</v>
      </c>
      <c r="E2775" s="2">
        <v>1128.5999999999999</v>
      </c>
    </row>
    <row r="2776" spans="1:5" x14ac:dyDescent="0.25">
      <c r="A2776" s="1">
        <v>44167</v>
      </c>
      <c r="B2776">
        <v>130484</v>
      </c>
      <c r="C2776" t="s">
        <v>870</v>
      </c>
      <c r="D2776" t="s">
        <v>2640</v>
      </c>
      <c r="E2776" s="2">
        <v>1275.3399999999999</v>
      </c>
    </row>
    <row r="2777" spans="1:5" x14ac:dyDescent="0.25">
      <c r="A2777" s="1">
        <v>44167</v>
      </c>
      <c r="B2777">
        <v>130485</v>
      </c>
      <c r="C2777" t="s">
        <v>708</v>
      </c>
      <c r="D2777" t="s">
        <v>149</v>
      </c>
      <c r="E2777" s="2">
        <v>293.45</v>
      </c>
    </row>
    <row r="2778" spans="1:5" x14ac:dyDescent="0.25">
      <c r="A2778" s="1">
        <v>44167</v>
      </c>
      <c r="B2778">
        <v>130486</v>
      </c>
      <c r="C2778" t="s">
        <v>2641</v>
      </c>
      <c r="D2778" t="s">
        <v>2642</v>
      </c>
      <c r="E2778" s="2">
        <v>1810</v>
      </c>
    </row>
    <row r="2779" spans="1:5" x14ac:dyDescent="0.25">
      <c r="A2779" s="1">
        <v>44167</v>
      </c>
      <c r="B2779">
        <v>130487</v>
      </c>
      <c r="C2779" t="s">
        <v>82</v>
      </c>
      <c r="D2779" t="s">
        <v>2643</v>
      </c>
      <c r="E2779" s="2">
        <v>217.98</v>
      </c>
    </row>
    <row r="2780" spans="1:5" x14ac:dyDescent="0.25">
      <c r="A2780" s="1">
        <v>44167</v>
      </c>
      <c r="B2780">
        <v>130490</v>
      </c>
      <c r="C2780" t="s">
        <v>372</v>
      </c>
      <c r="D2780" t="s">
        <v>149</v>
      </c>
      <c r="E2780" s="2">
        <v>2385.56</v>
      </c>
    </row>
    <row r="2781" spans="1:5" x14ac:dyDescent="0.25">
      <c r="A2781" s="1">
        <v>44167</v>
      </c>
      <c r="B2781">
        <v>130491</v>
      </c>
      <c r="C2781" t="s">
        <v>21</v>
      </c>
      <c r="D2781" t="s">
        <v>1795</v>
      </c>
      <c r="E2781" s="2">
        <v>214.57</v>
      </c>
    </row>
    <row r="2782" spans="1:5" x14ac:dyDescent="0.25">
      <c r="A2782" s="1">
        <v>44167</v>
      </c>
      <c r="B2782">
        <v>130492</v>
      </c>
      <c r="C2782" t="s">
        <v>2644</v>
      </c>
      <c r="D2782" t="s">
        <v>2645</v>
      </c>
      <c r="E2782" s="2">
        <v>10000</v>
      </c>
    </row>
    <row r="2783" spans="1:5" x14ac:dyDescent="0.25">
      <c r="A2783" s="1">
        <v>44167</v>
      </c>
      <c r="B2783">
        <v>130493</v>
      </c>
      <c r="C2783" t="s">
        <v>53</v>
      </c>
      <c r="D2783" t="s">
        <v>2646</v>
      </c>
      <c r="E2783" s="2">
        <v>400</v>
      </c>
    </row>
    <row r="2784" spans="1:5" x14ac:dyDescent="0.25">
      <c r="A2784" s="1">
        <v>44167</v>
      </c>
      <c r="B2784">
        <v>130494</v>
      </c>
      <c r="C2784" t="s">
        <v>1550</v>
      </c>
      <c r="D2784" t="s">
        <v>2647</v>
      </c>
      <c r="E2784" s="2">
        <v>362.5</v>
      </c>
    </row>
    <row r="2785" spans="1:5" x14ac:dyDescent="0.25">
      <c r="A2785" s="1">
        <v>44167</v>
      </c>
      <c r="B2785">
        <v>130495</v>
      </c>
      <c r="C2785" t="s">
        <v>2320</v>
      </c>
      <c r="D2785" t="s">
        <v>2648</v>
      </c>
      <c r="E2785" s="2">
        <v>1791</v>
      </c>
    </row>
    <row r="2786" spans="1:5" x14ac:dyDescent="0.25">
      <c r="A2786" s="1">
        <v>44167</v>
      </c>
      <c r="B2786">
        <v>130496</v>
      </c>
      <c r="C2786" t="s">
        <v>2649</v>
      </c>
      <c r="D2786" t="s">
        <v>2650</v>
      </c>
      <c r="E2786" s="2">
        <v>3000</v>
      </c>
    </row>
    <row r="2787" spans="1:5" x14ac:dyDescent="0.25">
      <c r="A2787" s="1">
        <v>44167</v>
      </c>
      <c r="B2787">
        <v>130497</v>
      </c>
      <c r="C2787" t="s">
        <v>177</v>
      </c>
      <c r="D2787" t="s">
        <v>2651</v>
      </c>
      <c r="E2787" s="2">
        <v>2612</v>
      </c>
    </row>
    <row r="2788" spans="1:5" x14ac:dyDescent="0.25">
      <c r="A2788" s="1">
        <v>44167</v>
      </c>
      <c r="B2788">
        <v>130499</v>
      </c>
      <c r="C2788" t="s">
        <v>372</v>
      </c>
      <c r="D2788" t="s">
        <v>149</v>
      </c>
      <c r="E2788" s="2">
        <v>1102.3</v>
      </c>
    </row>
    <row r="2789" spans="1:5" x14ac:dyDescent="0.25">
      <c r="A2789" s="1">
        <v>44168</v>
      </c>
      <c r="B2789">
        <v>130500</v>
      </c>
      <c r="C2789" t="s">
        <v>487</v>
      </c>
      <c r="D2789" t="s">
        <v>2652</v>
      </c>
      <c r="E2789" s="2">
        <v>111.75</v>
      </c>
    </row>
    <row r="2790" spans="1:5" x14ac:dyDescent="0.25">
      <c r="A2790" s="1">
        <v>44168</v>
      </c>
      <c r="B2790">
        <v>130501</v>
      </c>
      <c r="C2790" t="s">
        <v>377</v>
      </c>
      <c r="D2790" t="s">
        <v>1556</v>
      </c>
      <c r="E2790" s="2">
        <v>1231.2</v>
      </c>
    </row>
    <row r="2791" spans="1:5" x14ac:dyDescent="0.25">
      <c r="A2791" s="1">
        <v>44168</v>
      </c>
      <c r="B2791">
        <v>130502</v>
      </c>
      <c r="C2791" t="s">
        <v>381</v>
      </c>
      <c r="D2791" t="s">
        <v>2653</v>
      </c>
      <c r="E2791" s="2">
        <v>2717</v>
      </c>
    </row>
    <row r="2792" spans="1:5" x14ac:dyDescent="0.25">
      <c r="A2792" s="1">
        <v>44168</v>
      </c>
      <c r="B2792">
        <v>130503</v>
      </c>
      <c r="C2792" t="s">
        <v>9</v>
      </c>
      <c r="D2792" t="s">
        <v>2654</v>
      </c>
      <c r="E2792" s="2">
        <v>41.52</v>
      </c>
    </row>
    <row r="2793" spans="1:5" x14ac:dyDescent="0.25">
      <c r="A2793" s="1">
        <v>44168</v>
      </c>
      <c r="B2793">
        <v>130504</v>
      </c>
      <c r="C2793" t="s">
        <v>9</v>
      </c>
      <c r="D2793" t="s">
        <v>2655</v>
      </c>
      <c r="E2793" s="2">
        <v>4084.78</v>
      </c>
    </row>
    <row r="2794" spans="1:5" x14ac:dyDescent="0.25">
      <c r="A2794" s="1">
        <v>44168</v>
      </c>
      <c r="B2794">
        <v>130505</v>
      </c>
      <c r="C2794" t="s">
        <v>9</v>
      </c>
      <c r="D2794" t="s">
        <v>185</v>
      </c>
      <c r="E2794" s="2">
        <v>1669.51</v>
      </c>
    </row>
    <row r="2795" spans="1:5" x14ac:dyDescent="0.25">
      <c r="A2795" s="1">
        <v>44168</v>
      </c>
      <c r="B2795">
        <v>130506</v>
      </c>
      <c r="C2795" t="s">
        <v>2656</v>
      </c>
      <c r="D2795" t="s">
        <v>2657</v>
      </c>
      <c r="E2795" s="2">
        <v>3343.63</v>
      </c>
    </row>
    <row r="2796" spans="1:5" x14ac:dyDescent="0.25">
      <c r="A2796" s="1">
        <v>44168</v>
      </c>
      <c r="B2796">
        <v>130507</v>
      </c>
      <c r="C2796" t="s">
        <v>2658</v>
      </c>
      <c r="D2796" t="s">
        <v>2659</v>
      </c>
      <c r="E2796" s="2">
        <v>376.2</v>
      </c>
    </row>
    <row r="2797" spans="1:5" x14ac:dyDescent="0.25">
      <c r="A2797" s="1">
        <v>44168</v>
      </c>
      <c r="B2797">
        <v>130508</v>
      </c>
      <c r="C2797" t="s">
        <v>1817</v>
      </c>
      <c r="D2797" t="s">
        <v>2660</v>
      </c>
      <c r="E2797" s="2">
        <v>917.75</v>
      </c>
    </row>
    <row r="2798" spans="1:5" x14ac:dyDescent="0.25">
      <c r="A2798" s="1">
        <v>44168</v>
      </c>
      <c r="B2798">
        <v>130509</v>
      </c>
      <c r="C2798" t="s">
        <v>55</v>
      </c>
      <c r="D2798" t="s">
        <v>2661</v>
      </c>
      <c r="E2798" s="2">
        <v>19.5</v>
      </c>
    </row>
    <row r="2799" spans="1:5" x14ac:dyDescent="0.25">
      <c r="A2799" s="1">
        <v>44168</v>
      </c>
      <c r="B2799">
        <v>130510</v>
      </c>
      <c r="C2799" t="s">
        <v>2662</v>
      </c>
      <c r="D2799" t="s">
        <v>2663</v>
      </c>
      <c r="E2799" s="2">
        <v>1285</v>
      </c>
    </row>
    <row r="2800" spans="1:5" x14ac:dyDescent="0.25">
      <c r="A2800" s="1">
        <v>44168</v>
      </c>
      <c r="B2800">
        <v>130511</v>
      </c>
      <c r="C2800" t="s">
        <v>1694</v>
      </c>
      <c r="D2800" t="s">
        <v>1695</v>
      </c>
      <c r="E2800" s="2">
        <v>35.5</v>
      </c>
    </row>
    <row r="2801" spans="1:5" x14ac:dyDescent="0.25">
      <c r="A2801" s="1">
        <v>44168</v>
      </c>
      <c r="B2801">
        <v>130512</v>
      </c>
      <c r="C2801" t="s">
        <v>2664</v>
      </c>
      <c r="D2801" t="s">
        <v>1651</v>
      </c>
      <c r="E2801" s="2">
        <v>15042</v>
      </c>
    </row>
    <row r="2802" spans="1:5" x14ac:dyDescent="0.25">
      <c r="A2802" s="1">
        <v>44168</v>
      </c>
      <c r="B2802">
        <v>130513</v>
      </c>
      <c r="C2802" t="s">
        <v>467</v>
      </c>
      <c r="D2802" t="s">
        <v>2665</v>
      </c>
      <c r="E2802" s="2">
        <v>864.56</v>
      </c>
    </row>
    <row r="2803" spans="1:5" x14ac:dyDescent="0.25">
      <c r="A2803" s="1">
        <v>44168</v>
      </c>
      <c r="B2803">
        <v>130513</v>
      </c>
      <c r="C2803" t="s">
        <v>467</v>
      </c>
      <c r="D2803" t="s">
        <v>2665</v>
      </c>
      <c r="E2803" s="2">
        <v>310.8</v>
      </c>
    </row>
    <row r="2804" spans="1:5" x14ac:dyDescent="0.25">
      <c r="A2804" s="1">
        <v>44168</v>
      </c>
      <c r="B2804">
        <v>130513</v>
      </c>
      <c r="C2804" t="s">
        <v>467</v>
      </c>
      <c r="D2804" t="s">
        <v>2666</v>
      </c>
      <c r="E2804" s="2">
        <v>1655.68</v>
      </c>
    </row>
    <row r="2805" spans="1:5" x14ac:dyDescent="0.25">
      <c r="A2805" s="1">
        <v>44168</v>
      </c>
      <c r="B2805">
        <v>130514</v>
      </c>
      <c r="C2805" t="s">
        <v>2667</v>
      </c>
      <c r="D2805" t="s">
        <v>2668</v>
      </c>
      <c r="E2805" s="2">
        <v>375.82</v>
      </c>
    </row>
    <row r="2806" spans="1:5" x14ac:dyDescent="0.25">
      <c r="A2806" s="1">
        <v>44168</v>
      </c>
      <c r="B2806">
        <v>130515</v>
      </c>
      <c r="C2806" t="s">
        <v>89</v>
      </c>
      <c r="D2806" t="s">
        <v>2669</v>
      </c>
      <c r="E2806" s="2">
        <v>695.38</v>
      </c>
    </row>
    <row r="2807" spans="1:5" x14ac:dyDescent="0.25">
      <c r="A2807" s="1">
        <v>44168</v>
      </c>
      <c r="B2807">
        <v>130516</v>
      </c>
      <c r="C2807" t="s">
        <v>90</v>
      </c>
      <c r="D2807" t="s">
        <v>2670</v>
      </c>
      <c r="E2807" s="2">
        <v>1584</v>
      </c>
    </row>
    <row r="2808" spans="1:5" x14ac:dyDescent="0.25">
      <c r="A2808" s="1">
        <v>44168</v>
      </c>
      <c r="B2808">
        <v>130517</v>
      </c>
      <c r="C2808" t="s">
        <v>59</v>
      </c>
      <c r="D2808" t="s">
        <v>2671</v>
      </c>
      <c r="E2808" s="2">
        <v>14495.45</v>
      </c>
    </row>
    <row r="2809" spans="1:5" x14ac:dyDescent="0.25">
      <c r="A2809" s="1">
        <v>44168</v>
      </c>
      <c r="B2809">
        <v>130518</v>
      </c>
      <c r="C2809" t="s">
        <v>2335</v>
      </c>
      <c r="D2809" t="s">
        <v>2672</v>
      </c>
      <c r="E2809" s="2">
        <v>2688</v>
      </c>
    </row>
    <row r="2810" spans="1:5" x14ac:dyDescent="0.25">
      <c r="A2810" s="1">
        <v>44168</v>
      </c>
      <c r="B2810">
        <v>130520</v>
      </c>
      <c r="C2810" t="s">
        <v>10</v>
      </c>
      <c r="D2810" t="s">
        <v>1795</v>
      </c>
      <c r="E2810" s="2">
        <v>5873.34</v>
      </c>
    </row>
    <row r="2811" spans="1:5" x14ac:dyDescent="0.25">
      <c r="A2811" s="1">
        <v>44168</v>
      </c>
      <c r="B2811">
        <v>130521</v>
      </c>
      <c r="C2811" t="s">
        <v>60</v>
      </c>
      <c r="D2811" t="s">
        <v>745</v>
      </c>
      <c r="E2811" s="2">
        <v>306</v>
      </c>
    </row>
    <row r="2812" spans="1:5" x14ac:dyDescent="0.25">
      <c r="A2812" s="1">
        <v>44168</v>
      </c>
      <c r="B2812">
        <v>130522</v>
      </c>
      <c r="C2812" t="s">
        <v>60</v>
      </c>
      <c r="D2812" t="s">
        <v>2153</v>
      </c>
      <c r="E2812" s="2">
        <v>1961</v>
      </c>
    </row>
    <row r="2813" spans="1:5" x14ac:dyDescent="0.25">
      <c r="A2813" s="1">
        <v>44168</v>
      </c>
      <c r="B2813">
        <v>130523</v>
      </c>
      <c r="C2813" t="s">
        <v>503</v>
      </c>
      <c r="D2813" t="s">
        <v>2673</v>
      </c>
      <c r="E2813" s="2">
        <v>170.2</v>
      </c>
    </row>
    <row r="2814" spans="1:5" x14ac:dyDescent="0.25">
      <c r="A2814" s="1">
        <v>44168</v>
      </c>
      <c r="B2814">
        <v>130524</v>
      </c>
      <c r="C2814" t="s">
        <v>12</v>
      </c>
      <c r="D2814" t="s">
        <v>2674</v>
      </c>
      <c r="E2814" s="2">
        <v>136.32</v>
      </c>
    </row>
    <row r="2815" spans="1:5" x14ac:dyDescent="0.25">
      <c r="A2815" s="1">
        <v>44168</v>
      </c>
      <c r="B2815">
        <v>130525</v>
      </c>
      <c r="C2815" t="s">
        <v>908</v>
      </c>
      <c r="D2815" t="s">
        <v>2285</v>
      </c>
      <c r="E2815" s="2">
        <v>133.72</v>
      </c>
    </row>
    <row r="2816" spans="1:5" x14ac:dyDescent="0.25">
      <c r="A2816" s="1">
        <v>44168</v>
      </c>
      <c r="B2816">
        <v>130526</v>
      </c>
      <c r="C2816" t="s">
        <v>62</v>
      </c>
      <c r="D2816" t="s">
        <v>2675</v>
      </c>
      <c r="E2816" s="2">
        <v>151.66</v>
      </c>
    </row>
    <row r="2817" spans="1:5" x14ac:dyDescent="0.25">
      <c r="A2817" s="1">
        <v>44168</v>
      </c>
      <c r="B2817">
        <v>130527</v>
      </c>
      <c r="C2817" t="s">
        <v>63</v>
      </c>
      <c r="D2817" t="s">
        <v>2676</v>
      </c>
      <c r="E2817" s="2">
        <v>71727.73</v>
      </c>
    </row>
    <row r="2818" spans="1:5" x14ac:dyDescent="0.25">
      <c r="A2818" s="1">
        <v>44168</v>
      </c>
      <c r="B2818">
        <v>130528</v>
      </c>
      <c r="C2818" t="s">
        <v>2677</v>
      </c>
      <c r="D2818" t="s">
        <v>2678</v>
      </c>
      <c r="E2818" s="2">
        <v>1900</v>
      </c>
    </row>
    <row r="2819" spans="1:5" x14ac:dyDescent="0.25">
      <c r="A2819" s="1">
        <v>44168</v>
      </c>
      <c r="B2819">
        <v>130529</v>
      </c>
      <c r="C2819" t="s">
        <v>15</v>
      </c>
      <c r="D2819" t="s">
        <v>2679</v>
      </c>
      <c r="E2819" s="2">
        <v>2296.9</v>
      </c>
    </row>
    <row r="2820" spans="1:5" x14ac:dyDescent="0.25">
      <c r="A2820" s="1">
        <v>44168</v>
      </c>
      <c r="B2820">
        <v>130530</v>
      </c>
      <c r="C2820" t="s">
        <v>756</v>
      </c>
      <c r="D2820" t="s">
        <v>2680</v>
      </c>
      <c r="E2820" s="2">
        <v>70.39</v>
      </c>
    </row>
    <row r="2821" spans="1:5" x14ac:dyDescent="0.25">
      <c r="A2821" s="1">
        <v>44168</v>
      </c>
      <c r="B2821">
        <v>130531</v>
      </c>
      <c r="C2821" t="s">
        <v>368</v>
      </c>
      <c r="D2821" t="s">
        <v>2681</v>
      </c>
      <c r="E2821" s="2">
        <v>305</v>
      </c>
    </row>
    <row r="2822" spans="1:5" x14ac:dyDescent="0.25">
      <c r="A2822" s="1">
        <v>44168</v>
      </c>
      <c r="B2822">
        <v>130532</v>
      </c>
      <c r="C2822" t="s">
        <v>648</v>
      </c>
      <c r="D2822" t="s">
        <v>149</v>
      </c>
      <c r="E2822" s="2">
        <v>450</v>
      </c>
    </row>
    <row r="2823" spans="1:5" x14ac:dyDescent="0.25">
      <c r="A2823" s="1">
        <v>44168</v>
      </c>
      <c r="B2823">
        <v>130533</v>
      </c>
      <c r="C2823" t="s">
        <v>609</v>
      </c>
      <c r="D2823" t="s">
        <v>149</v>
      </c>
      <c r="E2823" s="2">
        <v>2000</v>
      </c>
    </row>
    <row r="2824" spans="1:5" x14ac:dyDescent="0.25">
      <c r="A2824" s="1">
        <v>44168</v>
      </c>
      <c r="B2824">
        <v>130536</v>
      </c>
      <c r="C2824" t="s">
        <v>16</v>
      </c>
      <c r="D2824" t="s">
        <v>650</v>
      </c>
      <c r="E2824" s="2">
        <v>1621.6</v>
      </c>
    </row>
    <row r="2825" spans="1:5" x14ac:dyDescent="0.25">
      <c r="A2825" s="1">
        <v>44168</v>
      </c>
      <c r="B2825">
        <v>130537</v>
      </c>
      <c r="C2825" t="s">
        <v>16</v>
      </c>
      <c r="D2825" t="s">
        <v>2682</v>
      </c>
      <c r="E2825" s="2">
        <v>148184.95999999999</v>
      </c>
    </row>
    <row r="2826" spans="1:5" x14ac:dyDescent="0.25">
      <c r="A2826" s="1">
        <v>44168</v>
      </c>
      <c r="B2826">
        <v>130538</v>
      </c>
      <c r="C2826" t="s">
        <v>2683</v>
      </c>
      <c r="D2826" t="s">
        <v>2684</v>
      </c>
      <c r="E2826" s="2">
        <v>170.36</v>
      </c>
    </row>
    <row r="2827" spans="1:5" x14ac:dyDescent="0.25">
      <c r="A2827" s="1">
        <v>44168</v>
      </c>
      <c r="B2827">
        <v>130539</v>
      </c>
      <c r="C2827" t="s">
        <v>2683</v>
      </c>
      <c r="D2827" t="s">
        <v>2685</v>
      </c>
      <c r="E2827" s="2">
        <v>832.84</v>
      </c>
    </row>
    <row r="2828" spans="1:5" x14ac:dyDescent="0.25">
      <c r="A2828" s="1">
        <v>44168</v>
      </c>
      <c r="B2828">
        <v>130540</v>
      </c>
      <c r="C2828" t="s">
        <v>1385</v>
      </c>
      <c r="D2828" t="s">
        <v>550</v>
      </c>
      <c r="E2828" s="2">
        <v>587.4</v>
      </c>
    </row>
    <row r="2829" spans="1:5" x14ac:dyDescent="0.25">
      <c r="A2829" s="1">
        <v>44168</v>
      </c>
      <c r="B2829">
        <v>130541</v>
      </c>
      <c r="C2829" t="s">
        <v>1387</v>
      </c>
      <c r="D2829" t="s">
        <v>2686</v>
      </c>
      <c r="E2829" s="2">
        <v>882.91</v>
      </c>
    </row>
    <row r="2830" spans="1:5" x14ac:dyDescent="0.25">
      <c r="A2830" s="1">
        <v>44168</v>
      </c>
      <c r="B2830">
        <v>130542</v>
      </c>
      <c r="C2830" t="s">
        <v>2635</v>
      </c>
      <c r="D2830" t="s">
        <v>2687</v>
      </c>
      <c r="E2830" s="2">
        <v>25</v>
      </c>
    </row>
    <row r="2831" spans="1:5" x14ac:dyDescent="0.25">
      <c r="A2831" s="1">
        <v>44168</v>
      </c>
      <c r="B2831">
        <v>130543</v>
      </c>
      <c r="C2831" t="s">
        <v>32</v>
      </c>
      <c r="D2831" t="s">
        <v>2688</v>
      </c>
      <c r="E2831" s="2">
        <v>453.75</v>
      </c>
    </row>
    <row r="2832" spans="1:5" x14ac:dyDescent="0.25">
      <c r="A2832" s="1">
        <v>44168</v>
      </c>
      <c r="B2832">
        <v>130544</v>
      </c>
      <c r="C2832" t="s">
        <v>2689</v>
      </c>
      <c r="D2832" t="s">
        <v>2690</v>
      </c>
      <c r="E2832" s="2">
        <v>295</v>
      </c>
    </row>
    <row r="2833" spans="1:5" x14ac:dyDescent="0.25">
      <c r="A2833" s="1">
        <v>44168</v>
      </c>
      <c r="B2833">
        <v>130545</v>
      </c>
      <c r="C2833" t="s">
        <v>2165</v>
      </c>
      <c r="D2833" t="s">
        <v>2691</v>
      </c>
      <c r="E2833" s="2">
        <v>880</v>
      </c>
    </row>
    <row r="2834" spans="1:5" x14ac:dyDescent="0.25">
      <c r="A2834" s="1">
        <v>44168</v>
      </c>
      <c r="B2834">
        <v>130546</v>
      </c>
      <c r="C2834" t="s">
        <v>2692</v>
      </c>
      <c r="D2834" t="s">
        <v>2693</v>
      </c>
      <c r="E2834" s="2">
        <v>380</v>
      </c>
    </row>
    <row r="2835" spans="1:5" x14ac:dyDescent="0.25">
      <c r="A2835" s="1">
        <v>44168</v>
      </c>
      <c r="B2835">
        <v>130547</v>
      </c>
      <c r="C2835" t="s">
        <v>2637</v>
      </c>
      <c r="D2835" t="s">
        <v>2694</v>
      </c>
      <c r="E2835" s="2">
        <v>300</v>
      </c>
    </row>
    <row r="2836" spans="1:5" x14ac:dyDescent="0.25">
      <c r="A2836" s="1">
        <v>44168</v>
      </c>
      <c r="B2836">
        <v>130548</v>
      </c>
      <c r="C2836" t="s">
        <v>528</v>
      </c>
      <c r="D2836" t="s">
        <v>149</v>
      </c>
      <c r="E2836" s="2">
        <v>183</v>
      </c>
    </row>
    <row r="2837" spans="1:5" x14ac:dyDescent="0.25">
      <c r="A2837" s="1">
        <v>44168</v>
      </c>
      <c r="B2837">
        <v>130549</v>
      </c>
      <c r="C2837" t="s">
        <v>2695</v>
      </c>
      <c r="D2837" t="s">
        <v>493</v>
      </c>
      <c r="E2837" s="2">
        <v>11515.62</v>
      </c>
    </row>
    <row r="2838" spans="1:5" x14ac:dyDescent="0.25">
      <c r="A2838" s="1">
        <v>44168</v>
      </c>
      <c r="B2838">
        <v>130550</v>
      </c>
      <c r="C2838" t="s">
        <v>659</v>
      </c>
      <c r="D2838" t="s">
        <v>149</v>
      </c>
      <c r="E2838" s="2">
        <v>601.15</v>
      </c>
    </row>
    <row r="2839" spans="1:5" x14ac:dyDescent="0.25">
      <c r="A2839" s="1">
        <v>44168</v>
      </c>
      <c r="B2839">
        <v>130551</v>
      </c>
      <c r="C2839" t="s">
        <v>533</v>
      </c>
      <c r="D2839" t="s">
        <v>2696</v>
      </c>
      <c r="E2839" s="2">
        <v>622.05999999999995</v>
      </c>
    </row>
    <row r="2840" spans="1:5" x14ac:dyDescent="0.25">
      <c r="A2840" s="1">
        <v>44168</v>
      </c>
      <c r="B2840">
        <v>130552</v>
      </c>
      <c r="C2840" t="s">
        <v>35</v>
      </c>
      <c r="D2840" t="s">
        <v>2697</v>
      </c>
      <c r="E2840" s="2">
        <v>348.93</v>
      </c>
    </row>
    <row r="2841" spans="1:5" x14ac:dyDescent="0.25">
      <c r="A2841" s="1">
        <v>44168</v>
      </c>
      <c r="B2841">
        <v>130554</v>
      </c>
      <c r="C2841" t="s">
        <v>2518</v>
      </c>
      <c r="D2841" t="s">
        <v>2698</v>
      </c>
      <c r="E2841" s="2">
        <v>20</v>
      </c>
    </row>
    <row r="2842" spans="1:5" x14ac:dyDescent="0.25">
      <c r="A2842" s="1">
        <v>44168</v>
      </c>
      <c r="B2842">
        <v>130555</v>
      </c>
      <c r="C2842" t="s">
        <v>537</v>
      </c>
      <c r="D2842" t="s">
        <v>149</v>
      </c>
      <c r="E2842" s="2">
        <v>108.34</v>
      </c>
    </row>
    <row r="2843" spans="1:5" x14ac:dyDescent="0.25">
      <c r="A2843" s="1">
        <v>44168</v>
      </c>
      <c r="B2843">
        <v>130556</v>
      </c>
      <c r="C2843" t="s">
        <v>26</v>
      </c>
      <c r="D2843" t="s">
        <v>149</v>
      </c>
      <c r="E2843" s="2">
        <v>47.96</v>
      </c>
    </row>
    <row r="2844" spans="1:5" x14ac:dyDescent="0.25">
      <c r="A2844" s="1">
        <v>44168</v>
      </c>
      <c r="B2844">
        <v>130557</v>
      </c>
      <c r="C2844" t="s">
        <v>208</v>
      </c>
      <c r="D2844" t="s">
        <v>2699</v>
      </c>
      <c r="E2844" s="2">
        <v>25.5</v>
      </c>
    </row>
    <row r="2845" spans="1:5" x14ac:dyDescent="0.25">
      <c r="A2845" s="1">
        <v>44168</v>
      </c>
      <c r="B2845">
        <v>130558</v>
      </c>
      <c r="C2845" t="s">
        <v>2700</v>
      </c>
      <c r="D2845" t="s">
        <v>2701</v>
      </c>
      <c r="E2845" s="2">
        <v>855</v>
      </c>
    </row>
    <row r="2846" spans="1:5" x14ac:dyDescent="0.25">
      <c r="A2846" s="1">
        <v>44168</v>
      </c>
      <c r="B2846">
        <v>130559</v>
      </c>
      <c r="C2846" t="s">
        <v>674</v>
      </c>
      <c r="D2846" t="s">
        <v>149</v>
      </c>
      <c r="E2846" s="2">
        <v>1080</v>
      </c>
    </row>
    <row r="2847" spans="1:5" x14ac:dyDescent="0.25">
      <c r="A2847" s="1">
        <v>44168</v>
      </c>
      <c r="B2847">
        <v>130560</v>
      </c>
      <c r="C2847" t="s">
        <v>2536</v>
      </c>
      <c r="D2847" t="s">
        <v>2702</v>
      </c>
      <c r="E2847" s="2">
        <v>429.84</v>
      </c>
    </row>
    <row r="2848" spans="1:5" x14ac:dyDescent="0.25">
      <c r="A2848" s="1">
        <v>44168</v>
      </c>
      <c r="B2848">
        <v>130561</v>
      </c>
      <c r="C2848" t="s">
        <v>2037</v>
      </c>
      <c r="D2848" t="s">
        <v>2038</v>
      </c>
      <c r="E2848" s="2">
        <v>68.28</v>
      </c>
    </row>
    <row r="2849" spans="1:5" x14ac:dyDescent="0.25">
      <c r="A2849" s="1">
        <v>44168</v>
      </c>
      <c r="B2849">
        <v>130562</v>
      </c>
      <c r="C2849" t="s">
        <v>1405</v>
      </c>
      <c r="D2849" t="s">
        <v>2703</v>
      </c>
      <c r="E2849" s="2">
        <v>3000</v>
      </c>
    </row>
    <row r="2850" spans="1:5" x14ac:dyDescent="0.25">
      <c r="A2850" s="1">
        <v>44168</v>
      </c>
      <c r="B2850">
        <v>130563</v>
      </c>
      <c r="C2850" t="s">
        <v>564</v>
      </c>
      <c r="D2850" t="s">
        <v>565</v>
      </c>
      <c r="E2850" s="2">
        <v>1502.76</v>
      </c>
    </row>
    <row r="2851" spans="1:5" x14ac:dyDescent="0.25">
      <c r="A2851" s="1">
        <v>44168</v>
      </c>
      <c r="B2851">
        <v>130564</v>
      </c>
      <c r="C2851" t="s">
        <v>213</v>
      </c>
      <c r="D2851" t="s">
        <v>2704</v>
      </c>
      <c r="E2851" s="2">
        <v>141.75</v>
      </c>
    </row>
    <row r="2852" spans="1:5" x14ac:dyDescent="0.25">
      <c r="A2852" s="1">
        <v>44168</v>
      </c>
      <c r="B2852">
        <v>130565</v>
      </c>
      <c r="C2852" t="s">
        <v>2705</v>
      </c>
      <c r="D2852" t="s">
        <v>2706</v>
      </c>
      <c r="E2852" s="2">
        <v>3889.5</v>
      </c>
    </row>
    <row r="2853" spans="1:5" x14ac:dyDescent="0.25">
      <c r="A2853" s="1">
        <v>44168</v>
      </c>
      <c r="B2853">
        <v>130566</v>
      </c>
      <c r="C2853" t="s">
        <v>2707</v>
      </c>
      <c r="D2853" t="s">
        <v>2708</v>
      </c>
      <c r="E2853" s="2">
        <v>12000</v>
      </c>
    </row>
    <row r="2854" spans="1:5" x14ac:dyDescent="0.25">
      <c r="A2854" s="1">
        <v>44168</v>
      </c>
      <c r="B2854">
        <v>130567</v>
      </c>
      <c r="C2854" t="s">
        <v>1748</v>
      </c>
      <c r="D2854" t="s">
        <v>2709</v>
      </c>
      <c r="E2854" s="2">
        <v>1980</v>
      </c>
    </row>
    <row r="2855" spans="1:5" x14ac:dyDescent="0.25">
      <c r="A2855" s="1">
        <v>44168</v>
      </c>
      <c r="B2855">
        <v>130568</v>
      </c>
      <c r="C2855" t="s">
        <v>372</v>
      </c>
      <c r="D2855" t="s">
        <v>149</v>
      </c>
      <c r="E2855" s="2">
        <v>344.85</v>
      </c>
    </row>
    <row r="2856" spans="1:5" x14ac:dyDescent="0.25">
      <c r="A2856" s="1">
        <v>44168</v>
      </c>
      <c r="B2856">
        <v>130569</v>
      </c>
      <c r="C2856" t="s">
        <v>419</v>
      </c>
      <c r="D2856" t="s">
        <v>2710</v>
      </c>
      <c r="E2856" s="2">
        <v>22.15</v>
      </c>
    </row>
    <row r="2857" spans="1:5" x14ac:dyDescent="0.25">
      <c r="A2857" s="1">
        <v>44168</v>
      </c>
      <c r="B2857">
        <v>130570</v>
      </c>
      <c r="C2857" t="s">
        <v>419</v>
      </c>
      <c r="D2857" t="s">
        <v>2710</v>
      </c>
      <c r="E2857" s="2">
        <v>76.34</v>
      </c>
    </row>
    <row r="2858" spans="1:5" x14ac:dyDescent="0.25">
      <c r="A2858" s="1">
        <v>44168</v>
      </c>
      <c r="B2858">
        <v>130571</v>
      </c>
      <c r="C2858" t="s">
        <v>973</v>
      </c>
      <c r="D2858" t="s">
        <v>2711</v>
      </c>
      <c r="E2858" s="2">
        <v>182.5</v>
      </c>
    </row>
    <row r="2859" spans="1:5" x14ac:dyDescent="0.25">
      <c r="A2859" s="1">
        <v>44168</v>
      </c>
      <c r="B2859">
        <v>130572</v>
      </c>
      <c r="C2859" t="s">
        <v>21</v>
      </c>
      <c r="D2859" t="s">
        <v>1795</v>
      </c>
      <c r="E2859" s="2">
        <v>34.950000000000003</v>
      </c>
    </row>
    <row r="2860" spans="1:5" x14ac:dyDescent="0.25">
      <c r="A2860" s="1">
        <v>44168</v>
      </c>
      <c r="B2860">
        <v>130573</v>
      </c>
      <c r="C2860" t="s">
        <v>21</v>
      </c>
      <c r="D2860" t="s">
        <v>1795</v>
      </c>
      <c r="E2860" s="2">
        <v>5.99</v>
      </c>
    </row>
    <row r="2861" spans="1:5" x14ac:dyDescent="0.25">
      <c r="A2861" s="1">
        <v>44168</v>
      </c>
      <c r="B2861">
        <v>130574</v>
      </c>
      <c r="C2861" t="s">
        <v>21</v>
      </c>
      <c r="D2861" t="s">
        <v>1795</v>
      </c>
      <c r="E2861" s="2">
        <v>37.200000000000003</v>
      </c>
    </row>
    <row r="2862" spans="1:5" x14ac:dyDescent="0.25">
      <c r="A2862" s="1">
        <v>44168</v>
      </c>
      <c r="B2862">
        <v>130575</v>
      </c>
      <c r="C2862" t="s">
        <v>21</v>
      </c>
      <c r="D2862" t="s">
        <v>1795</v>
      </c>
      <c r="E2862" s="2">
        <v>20.73</v>
      </c>
    </row>
    <row r="2863" spans="1:5" x14ac:dyDescent="0.25">
      <c r="A2863" s="1">
        <v>44168</v>
      </c>
      <c r="B2863">
        <v>130576</v>
      </c>
      <c r="C2863" t="s">
        <v>21</v>
      </c>
      <c r="D2863" t="s">
        <v>1795</v>
      </c>
      <c r="E2863" s="2">
        <v>63.66</v>
      </c>
    </row>
    <row r="2864" spans="1:5" x14ac:dyDescent="0.25">
      <c r="A2864" s="1">
        <v>44168</v>
      </c>
      <c r="B2864">
        <v>130577</v>
      </c>
      <c r="C2864" t="s">
        <v>818</v>
      </c>
      <c r="D2864" t="s">
        <v>2712</v>
      </c>
      <c r="E2864" s="2">
        <v>266</v>
      </c>
    </row>
    <row r="2865" spans="1:5" x14ac:dyDescent="0.25">
      <c r="A2865" s="1">
        <v>44168</v>
      </c>
      <c r="B2865">
        <v>130578</v>
      </c>
      <c r="C2865" t="s">
        <v>40</v>
      </c>
      <c r="D2865" t="s">
        <v>2713</v>
      </c>
      <c r="E2865" s="2">
        <v>682</v>
      </c>
    </row>
    <row r="2866" spans="1:5" x14ac:dyDescent="0.25">
      <c r="A2866" s="1">
        <v>44168</v>
      </c>
      <c r="B2866">
        <v>130579</v>
      </c>
      <c r="C2866" t="s">
        <v>356</v>
      </c>
      <c r="D2866" t="s">
        <v>2714</v>
      </c>
      <c r="E2866" s="2">
        <v>11500</v>
      </c>
    </row>
    <row r="2867" spans="1:5" x14ac:dyDescent="0.25">
      <c r="A2867" s="1">
        <v>44168</v>
      </c>
      <c r="B2867">
        <v>130580</v>
      </c>
      <c r="C2867" t="s">
        <v>22</v>
      </c>
      <c r="D2867" t="s">
        <v>357</v>
      </c>
      <c r="E2867" s="2">
        <v>270</v>
      </c>
    </row>
    <row r="2868" spans="1:5" x14ac:dyDescent="0.25">
      <c r="A2868" s="1">
        <v>44168</v>
      </c>
      <c r="B2868">
        <v>130581</v>
      </c>
      <c r="C2868" t="s">
        <v>2715</v>
      </c>
      <c r="D2868" t="s">
        <v>2716</v>
      </c>
      <c r="E2868" s="2">
        <v>8304.99</v>
      </c>
    </row>
    <row r="2869" spans="1:5" x14ac:dyDescent="0.25">
      <c r="A2869" s="1">
        <v>44168</v>
      </c>
      <c r="B2869">
        <v>130582</v>
      </c>
      <c r="C2869" t="s">
        <v>434</v>
      </c>
      <c r="D2869" t="s">
        <v>2717</v>
      </c>
      <c r="E2869" s="2">
        <v>7500</v>
      </c>
    </row>
    <row r="2870" spans="1:5" x14ac:dyDescent="0.25">
      <c r="A2870" s="1">
        <v>44168</v>
      </c>
      <c r="B2870">
        <v>130583</v>
      </c>
      <c r="C2870" t="s">
        <v>104</v>
      </c>
      <c r="D2870" t="s">
        <v>2718</v>
      </c>
      <c r="E2870" s="2">
        <v>508.41</v>
      </c>
    </row>
    <row r="2871" spans="1:5" x14ac:dyDescent="0.25">
      <c r="A2871" s="1">
        <v>44168</v>
      </c>
      <c r="B2871">
        <v>130584</v>
      </c>
      <c r="C2871" t="s">
        <v>1000</v>
      </c>
      <c r="D2871" t="s">
        <v>1001</v>
      </c>
      <c r="E2871" s="2">
        <v>78.44</v>
      </c>
    </row>
    <row r="2872" spans="1:5" x14ac:dyDescent="0.25">
      <c r="A2872" s="1">
        <v>44168</v>
      </c>
      <c r="B2872">
        <v>130585</v>
      </c>
      <c r="C2872" t="s">
        <v>362</v>
      </c>
      <c r="D2872" t="s">
        <v>2719</v>
      </c>
      <c r="E2872" s="2">
        <v>6300</v>
      </c>
    </row>
    <row r="2873" spans="1:5" x14ac:dyDescent="0.25">
      <c r="A2873" s="1">
        <v>44168</v>
      </c>
      <c r="B2873">
        <v>130586</v>
      </c>
      <c r="C2873" t="s">
        <v>49</v>
      </c>
      <c r="D2873" t="s">
        <v>1660</v>
      </c>
      <c r="E2873" s="2">
        <v>6387.03</v>
      </c>
    </row>
    <row r="2874" spans="1:5" x14ac:dyDescent="0.25">
      <c r="A2874" s="1">
        <v>44168</v>
      </c>
      <c r="B2874">
        <v>130587</v>
      </c>
      <c r="C2874" t="s">
        <v>2720</v>
      </c>
      <c r="D2874" t="s">
        <v>2721</v>
      </c>
      <c r="E2874" s="2">
        <v>6573</v>
      </c>
    </row>
    <row r="2875" spans="1:5" x14ac:dyDescent="0.25">
      <c r="A2875" s="1">
        <v>44168</v>
      </c>
      <c r="B2875">
        <v>130588</v>
      </c>
      <c r="C2875" t="s">
        <v>364</v>
      </c>
      <c r="D2875" t="s">
        <v>149</v>
      </c>
      <c r="E2875" s="2">
        <v>235</v>
      </c>
    </row>
    <row r="2876" spans="1:5" x14ac:dyDescent="0.25">
      <c r="A2876" s="1">
        <v>44168</v>
      </c>
      <c r="B2876">
        <v>130589</v>
      </c>
      <c r="C2876" t="s">
        <v>230</v>
      </c>
      <c r="D2876" t="s">
        <v>2722</v>
      </c>
      <c r="E2876" s="2">
        <v>15628.41</v>
      </c>
    </row>
    <row r="2877" spans="1:5" x14ac:dyDescent="0.25">
      <c r="A2877" s="1">
        <v>44168</v>
      </c>
      <c r="B2877">
        <v>130591</v>
      </c>
      <c r="C2877" t="s">
        <v>372</v>
      </c>
      <c r="D2877" t="s">
        <v>149</v>
      </c>
      <c r="E2877" s="2">
        <v>1230.1500000000001</v>
      </c>
    </row>
    <row r="2878" spans="1:5" x14ac:dyDescent="0.25">
      <c r="A2878" s="1">
        <v>44168</v>
      </c>
      <c r="B2878">
        <v>130592</v>
      </c>
      <c r="C2878" t="s">
        <v>2723</v>
      </c>
      <c r="D2878" t="s">
        <v>2724</v>
      </c>
      <c r="E2878" s="2">
        <v>1395</v>
      </c>
    </row>
    <row r="2879" spans="1:5" x14ac:dyDescent="0.25">
      <c r="A2879" s="1">
        <v>44169</v>
      </c>
      <c r="B2879">
        <v>130622</v>
      </c>
      <c r="C2879" t="s">
        <v>51</v>
      </c>
      <c r="D2879" t="s">
        <v>149</v>
      </c>
      <c r="E2879" s="2">
        <v>16507.939999999999</v>
      </c>
    </row>
    <row r="2880" spans="1:5" x14ac:dyDescent="0.25">
      <c r="A2880" s="1">
        <v>44169</v>
      </c>
      <c r="B2880">
        <v>130623</v>
      </c>
      <c r="C2880" t="s">
        <v>2725</v>
      </c>
      <c r="D2880" t="s">
        <v>2726</v>
      </c>
      <c r="E2880" s="2">
        <v>894.95</v>
      </c>
    </row>
    <row r="2881" spans="1:5" x14ac:dyDescent="0.25">
      <c r="A2881" s="1">
        <v>44169</v>
      </c>
      <c r="B2881">
        <v>130624</v>
      </c>
      <c r="C2881" t="s">
        <v>358</v>
      </c>
      <c r="D2881" t="s">
        <v>2727</v>
      </c>
      <c r="E2881" s="2">
        <v>1032</v>
      </c>
    </row>
    <row r="2882" spans="1:5" x14ac:dyDescent="0.25">
      <c r="A2882" s="1">
        <v>44169</v>
      </c>
      <c r="B2882">
        <v>130625</v>
      </c>
      <c r="C2882" t="s">
        <v>2728</v>
      </c>
      <c r="D2882" t="s">
        <v>2729</v>
      </c>
      <c r="E2882" s="2">
        <v>46280.24</v>
      </c>
    </row>
    <row r="2883" spans="1:5" x14ac:dyDescent="0.25">
      <c r="A2883" s="1">
        <v>44174</v>
      </c>
      <c r="B2883">
        <v>130626</v>
      </c>
      <c r="C2883" t="s">
        <v>8</v>
      </c>
      <c r="D2883" t="s">
        <v>2730</v>
      </c>
      <c r="E2883" s="2">
        <v>79.94</v>
      </c>
    </row>
    <row r="2884" spans="1:5" x14ac:dyDescent="0.25">
      <c r="A2884" s="1">
        <v>44174</v>
      </c>
      <c r="B2884">
        <v>130627</v>
      </c>
      <c r="C2884" t="s">
        <v>2731</v>
      </c>
      <c r="D2884" t="s">
        <v>2638</v>
      </c>
      <c r="E2884" s="2">
        <v>50</v>
      </c>
    </row>
    <row r="2885" spans="1:5" x14ac:dyDescent="0.25">
      <c r="A2885" s="1">
        <v>44174</v>
      </c>
      <c r="B2885">
        <v>130628</v>
      </c>
      <c r="C2885" t="s">
        <v>467</v>
      </c>
      <c r="D2885" t="s">
        <v>2732</v>
      </c>
      <c r="E2885" s="2">
        <v>2135.96</v>
      </c>
    </row>
    <row r="2886" spans="1:5" x14ac:dyDescent="0.25">
      <c r="A2886" s="1">
        <v>44174</v>
      </c>
      <c r="B2886">
        <v>130629</v>
      </c>
      <c r="C2886" t="s">
        <v>267</v>
      </c>
      <c r="D2886" t="s">
        <v>2733</v>
      </c>
      <c r="E2886" s="2">
        <v>156.80000000000001</v>
      </c>
    </row>
    <row r="2887" spans="1:5" x14ac:dyDescent="0.25">
      <c r="A2887" s="1">
        <v>44174</v>
      </c>
      <c r="B2887">
        <v>130630</v>
      </c>
      <c r="C2887" t="s">
        <v>60</v>
      </c>
      <c r="D2887" t="s">
        <v>1808</v>
      </c>
      <c r="E2887" s="2">
        <v>213.4</v>
      </c>
    </row>
    <row r="2888" spans="1:5" x14ac:dyDescent="0.25">
      <c r="A2888" s="1">
        <v>44174</v>
      </c>
      <c r="B2888">
        <v>130631</v>
      </c>
      <c r="C2888" t="s">
        <v>862</v>
      </c>
      <c r="D2888" t="s">
        <v>2734</v>
      </c>
      <c r="E2888" s="2">
        <v>110</v>
      </c>
    </row>
    <row r="2889" spans="1:5" x14ac:dyDescent="0.25">
      <c r="A2889" s="1">
        <v>44174</v>
      </c>
      <c r="B2889">
        <v>130632</v>
      </c>
      <c r="C2889" t="s">
        <v>1832</v>
      </c>
      <c r="D2889" t="s">
        <v>2735</v>
      </c>
      <c r="E2889" s="2">
        <v>93</v>
      </c>
    </row>
    <row r="2890" spans="1:5" x14ac:dyDescent="0.25">
      <c r="A2890" s="1">
        <v>44174</v>
      </c>
      <c r="B2890">
        <v>130633</v>
      </c>
      <c r="C2890" t="s">
        <v>326</v>
      </c>
      <c r="D2890" t="s">
        <v>149</v>
      </c>
      <c r="E2890" s="2">
        <v>177.94</v>
      </c>
    </row>
    <row r="2891" spans="1:5" x14ac:dyDescent="0.25">
      <c r="A2891" s="1">
        <v>44174</v>
      </c>
      <c r="B2891">
        <v>130635</v>
      </c>
      <c r="C2891" t="s">
        <v>870</v>
      </c>
      <c r="D2891" t="s">
        <v>2736</v>
      </c>
      <c r="E2891" s="2">
        <v>197.37</v>
      </c>
    </row>
    <row r="2892" spans="1:5" x14ac:dyDescent="0.25">
      <c r="A2892" s="1">
        <v>44174</v>
      </c>
      <c r="B2892">
        <v>130636</v>
      </c>
      <c r="C2892" t="s">
        <v>2737</v>
      </c>
      <c r="D2892" t="s">
        <v>2738</v>
      </c>
      <c r="E2892" s="2">
        <v>40</v>
      </c>
    </row>
    <row r="2893" spans="1:5" x14ac:dyDescent="0.25">
      <c r="A2893" s="1">
        <v>44174</v>
      </c>
      <c r="B2893">
        <v>130637</v>
      </c>
      <c r="C2893" t="s">
        <v>2739</v>
      </c>
      <c r="D2893" t="s">
        <v>2740</v>
      </c>
      <c r="E2893" s="2">
        <f>30+30+40+40</f>
        <v>140</v>
      </c>
    </row>
    <row r="2894" spans="1:5" x14ac:dyDescent="0.25">
      <c r="A2894" s="1">
        <v>44174</v>
      </c>
      <c r="B2894">
        <v>130638</v>
      </c>
      <c r="C2894" t="s">
        <v>795</v>
      </c>
      <c r="D2894" t="s">
        <v>2741</v>
      </c>
      <c r="E2894" s="2">
        <v>479.25</v>
      </c>
    </row>
    <row r="2895" spans="1:5" x14ac:dyDescent="0.25">
      <c r="A2895" s="1">
        <v>44174</v>
      </c>
      <c r="B2895">
        <v>130639</v>
      </c>
      <c r="C2895" t="s">
        <v>175</v>
      </c>
      <c r="D2895" t="s">
        <v>2742</v>
      </c>
      <c r="E2895" s="2">
        <v>121.54</v>
      </c>
    </row>
    <row r="2896" spans="1:5" x14ac:dyDescent="0.25">
      <c r="A2896" s="1">
        <v>44174</v>
      </c>
      <c r="B2896">
        <v>130640</v>
      </c>
      <c r="C2896" t="s">
        <v>2743</v>
      </c>
      <c r="D2896" t="s">
        <v>2740</v>
      </c>
      <c r="E2896" s="2">
        <v>140</v>
      </c>
    </row>
    <row r="2897" spans="1:5" x14ac:dyDescent="0.25">
      <c r="A2897" s="1">
        <v>44174</v>
      </c>
      <c r="B2897">
        <v>130641</v>
      </c>
      <c r="C2897" t="s">
        <v>82</v>
      </c>
      <c r="D2897" t="s">
        <v>2744</v>
      </c>
      <c r="E2897" s="2">
        <v>27.36</v>
      </c>
    </row>
    <row r="2898" spans="1:5" x14ac:dyDescent="0.25">
      <c r="A2898" s="1">
        <v>44174</v>
      </c>
      <c r="B2898">
        <v>130642</v>
      </c>
      <c r="C2898" t="s">
        <v>21</v>
      </c>
      <c r="D2898" t="s">
        <v>2745</v>
      </c>
      <c r="E2898" s="2">
        <v>179.58</v>
      </c>
    </row>
    <row r="2899" spans="1:5" x14ac:dyDescent="0.25">
      <c r="A2899" s="1">
        <v>44174</v>
      </c>
      <c r="B2899">
        <v>130643</v>
      </c>
      <c r="C2899" t="s">
        <v>2746</v>
      </c>
      <c r="D2899" t="s">
        <v>2747</v>
      </c>
      <c r="E2899" s="2">
        <v>75</v>
      </c>
    </row>
    <row r="2900" spans="1:5" x14ac:dyDescent="0.25">
      <c r="A2900" s="1">
        <v>44174</v>
      </c>
      <c r="B2900">
        <v>130644</v>
      </c>
      <c r="C2900" t="s">
        <v>254</v>
      </c>
      <c r="D2900" t="s">
        <v>2748</v>
      </c>
      <c r="E2900" s="2">
        <v>93.39</v>
      </c>
    </row>
    <row r="2901" spans="1:5" x14ac:dyDescent="0.25">
      <c r="A2901" s="1">
        <v>44174</v>
      </c>
      <c r="B2901">
        <v>130645</v>
      </c>
      <c r="C2901" t="s">
        <v>2749</v>
      </c>
      <c r="D2901" t="s">
        <v>2750</v>
      </c>
      <c r="E2901" s="2">
        <v>200</v>
      </c>
    </row>
    <row r="2902" spans="1:5" x14ac:dyDescent="0.25">
      <c r="A2902" s="1">
        <v>44175</v>
      </c>
      <c r="B2902">
        <v>130646</v>
      </c>
      <c r="C2902" t="s">
        <v>183</v>
      </c>
      <c r="D2902" t="s">
        <v>2751</v>
      </c>
      <c r="E2902" s="2">
        <v>950</v>
      </c>
    </row>
    <row r="2903" spans="1:5" x14ac:dyDescent="0.25">
      <c r="A2903" s="1">
        <v>44175</v>
      </c>
      <c r="B2903">
        <v>130647</v>
      </c>
      <c r="C2903" t="s">
        <v>3388</v>
      </c>
      <c r="E2903" s="2">
        <v>0</v>
      </c>
    </row>
    <row r="2904" spans="1:5" x14ac:dyDescent="0.25">
      <c r="A2904" s="1">
        <v>44175</v>
      </c>
      <c r="B2904">
        <v>130650</v>
      </c>
      <c r="C2904" t="s">
        <v>29</v>
      </c>
      <c r="D2904" t="s">
        <v>734</v>
      </c>
      <c r="E2904" s="2">
        <v>4207.55</v>
      </c>
    </row>
    <row r="2905" spans="1:5" x14ac:dyDescent="0.25">
      <c r="A2905" s="1">
        <v>44175</v>
      </c>
      <c r="B2905">
        <v>130651</v>
      </c>
      <c r="C2905" t="s">
        <v>1817</v>
      </c>
      <c r="D2905" t="s">
        <v>2753</v>
      </c>
      <c r="E2905" s="2">
        <v>1729.04</v>
      </c>
    </row>
    <row r="2906" spans="1:5" x14ac:dyDescent="0.25">
      <c r="A2906" s="1">
        <v>44175</v>
      </c>
      <c r="B2906">
        <v>130652</v>
      </c>
      <c r="C2906" t="s">
        <v>88</v>
      </c>
      <c r="D2906" t="s">
        <v>149</v>
      </c>
      <c r="E2906" s="2">
        <v>9247</v>
      </c>
    </row>
    <row r="2907" spans="1:5" x14ac:dyDescent="0.25">
      <c r="A2907" s="1">
        <v>44175</v>
      </c>
      <c r="B2907">
        <v>130653</v>
      </c>
      <c r="C2907" t="s">
        <v>2754</v>
      </c>
      <c r="D2907" t="s">
        <v>2755</v>
      </c>
      <c r="E2907" s="2">
        <v>500</v>
      </c>
    </row>
    <row r="2908" spans="1:5" x14ac:dyDescent="0.25">
      <c r="A2908" s="1">
        <v>44175</v>
      </c>
      <c r="B2908">
        <v>130654</v>
      </c>
      <c r="C2908" t="s">
        <v>467</v>
      </c>
      <c r="D2908" t="s">
        <v>149</v>
      </c>
      <c r="E2908" s="2">
        <v>2826.85</v>
      </c>
    </row>
    <row r="2909" spans="1:5" x14ac:dyDescent="0.25">
      <c r="A2909" s="1">
        <v>44175</v>
      </c>
      <c r="B2909">
        <v>130655</v>
      </c>
      <c r="C2909" t="s">
        <v>89</v>
      </c>
      <c r="D2909" t="s">
        <v>2756</v>
      </c>
      <c r="E2909" s="2">
        <v>800</v>
      </c>
    </row>
    <row r="2910" spans="1:5" x14ac:dyDescent="0.25">
      <c r="A2910" s="1">
        <v>44175</v>
      </c>
      <c r="B2910">
        <v>130656</v>
      </c>
      <c r="C2910" t="s">
        <v>300</v>
      </c>
      <c r="D2910" t="s">
        <v>2757</v>
      </c>
      <c r="E2910" s="2">
        <v>626.5</v>
      </c>
    </row>
    <row r="2911" spans="1:5" x14ac:dyDescent="0.25">
      <c r="A2911" s="1">
        <v>44175</v>
      </c>
      <c r="B2911">
        <v>130660</v>
      </c>
      <c r="C2911" t="s">
        <v>10</v>
      </c>
      <c r="D2911" t="s">
        <v>1795</v>
      </c>
      <c r="E2911" s="2">
        <v>10329.82</v>
      </c>
    </row>
    <row r="2912" spans="1:5" x14ac:dyDescent="0.25">
      <c r="A2912" s="1">
        <v>44175</v>
      </c>
      <c r="B2912">
        <v>130661</v>
      </c>
      <c r="C2912" t="s">
        <v>2758</v>
      </c>
      <c r="D2912" t="s">
        <v>2759</v>
      </c>
      <c r="E2912" s="2">
        <v>4190.5</v>
      </c>
    </row>
    <row r="2913" spans="1:5" x14ac:dyDescent="0.25">
      <c r="A2913" s="1">
        <v>44175</v>
      </c>
      <c r="B2913">
        <v>130662</v>
      </c>
      <c r="C2913" t="s">
        <v>747</v>
      </c>
      <c r="D2913" t="s">
        <v>2760</v>
      </c>
      <c r="E2913" s="2">
        <v>75</v>
      </c>
    </row>
    <row r="2914" spans="1:5" x14ac:dyDescent="0.25">
      <c r="A2914" s="1">
        <v>44175</v>
      </c>
      <c r="B2914">
        <v>130663</v>
      </c>
      <c r="C2914" t="s">
        <v>394</v>
      </c>
      <c r="D2914" t="s">
        <v>2761</v>
      </c>
      <c r="E2914" s="2">
        <v>2500</v>
      </c>
    </row>
    <row r="2915" spans="1:5" x14ac:dyDescent="0.25">
      <c r="A2915" s="1">
        <v>44175</v>
      </c>
      <c r="B2915">
        <v>130664</v>
      </c>
      <c r="C2915" t="s">
        <v>396</v>
      </c>
      <c r="D2915" t="s">
        <v>2688</v>
      </c>
      <c r="E2915" s="2">
        <v>393.75</v>
      </c>
    </row>
    <row r="2916" spans="1:5" x14ac:dyDescent="0.25">
      <c r="A2916" s="1">
        <v>44175</v>
      </c>
      <c r="B2916">
        <v>130665</v>
      </c>
      <c r="C2916" t="s">
        <v>514</v>
      </c>
      <c r="D2916" t="s">
        <v>2762</v>
      </c>
      <c r="E2916" s="2">
        <v>432</v>
      </c>
    </row>
    <row r="2917" spans="1:5" x14ac:dyDescent="0.25">
      <c r="A2917" s="1">
        <v>44175</v>
      </c>
      <c r="B2917">
        <v>130666</v>
      </c>
      <c r="C2917" t="s">
        <v>2345</v>
      </c>
      <c r="D2917" t="s">
        <v>2346</v>
      </c>
      <c r="E2917" s="2">
        <v>343</v>
      </c>
    </row>
    <row r="2918" spans="1:5" x14ac:dyDescent="0.25">
      <c r="A2918" s="1">
        <v>44175</v>
      </c>
      <c r="B2918">
        <v>130667</v>
      </c>
      <c r="C2918" t="s">
        <v>2763</v>
      </c>
      <c r="D2918" t="s">
        <v>2757</v>
      </c>
      <c r="E2918" s="2">
        <v>650</v>
      </c>
    </row>
    <row r="2919" spans="1:5" x14ac:dyDescent="0.25">
      <c r="A2919" s="1">
        <v>44175</v>
      </c>
      <c r="B2919">
        <v>130673</v>
      </c>
      <c r="C2919" t="s">
        <v>16</v>
      </c>
      <c r="D2919" t="s">
        <v>2764</v>
      </c>
      <c r="E2919" s="2">
        <v>9249.1</v>
      </c>
    </row>
    <row r="2920" spans="1:5" x14ac:dyDescent="0.25">
      <c r="A2920" s="1">
        <v>44175</v>
      </c>
      <c r="B2920">
        <v>130675</v>
      </c>
      <c r="C2920" t="s">
        <v>524</v>
      </c>
      <c r="D2920" t="s">
        <v>149</v>
      </c>
      <c r="E2920" s="2">
        <v>551.02</v>
      </c>
    </row>
    <row r="2921" spans="1:5" x14ac:dyDescent="0.25">
      <c r="A2921" s="1">
        <v>44175</v>
      </c>
      <c r="B2921">
        <v>130676</v>
      </c>
      <c r="C2921" t="s">
        <v>2765</v>
      </c>
      <c r="D2921" t="s">
        <v>2766</v>
      </c>
      <c r="E2921" s="2">
        <v>350</v>
      </c>
    </row>
    <row r="2922" spans="1:5" x14ac:dyDescent="0.25">
      <c r="A2922" s="1">
        <v>44175</v>
      </c>
      <c r="B2922">
        <v>130677</v>
      </c>
      <c r="C2922" t="s">
        <v>25</v>
      </c>
      <c r="D2922" t="s">
        <v>149</v>
      </c>
      <c r="E2922" s="2">
        <v>136.36000000000001</v>
      </c>
    </row>
    <row r="2923" spans="1:5" x14ac:dyDescent="0.25">
      <c r="A2923" s="1">
        <v>44175</v>
      </c>
      <c r="B2923">
        <v>130678</v>
      </c>
      <c r="C2923" t="s">
        <v>653</v>
      </c>
      <c r="D2923" t="s">
        <v>2767</v>
      </c>
      <c r="E2923" s="2">
        <v>440.01</v>
      </c>
    </row>
    <row r="2924" spans="1:5" x14ac:dyDescent="0.25">
      <c r="A2924" s="1">
        <v>44175</v>
      </c>
      <c r="B2924">
        <v>130679</v>
      </c>
      <c r="C2924" t="s">
        <v>399</v>
      </c>
      <c r="D2924" t="s">
        <v>2768</v>
      </c>
      <c r="E2924" s="2">
        <v>290</v>
      </c>
    </row>
    <row r="2925" spans="1:5" x14ac:dyDescent="0.25">
      <c r="A2925" s="1">
        <v>44175</v>
      </c>
      <c r="B2925">
        <v>130680</v>
      </c>
      <c r="C2925" t="s">
        <v>2349</v>
      </c>
      <c r="D2925" t="s">
        <v>149</v>
      </c>
      <c r="E2925" s="2">
        <v>89.16</v>
      </c>
    </row>
    <row r="2926" spans="1:5" x14ac:dyDescent="0.25">
      <c r="A2926" s="1">
        <v>44175</v>
      </c>
      <c r="B2926">
        <v>130681</v>
      </c>
      <c r="C2926" t="s">
        <v>2692</v>
      </c>
      <c r="D2926" t="s">
        <v>2693</v>
      </c>
      <c r="E2926" s="2">
        <v>736.25</v>
      </c>
    </row>
    <row r="2927" spans="1:5" x14ac:dyDescent="0.25">
      <c r="A2927" s="1">
        <v>44175</v>
      </c>
      <c r="B2927">
        <v>130682</v>
      </c>
      <c r="C2927" t="s">
        <v>528</v>
      </c>
      <c r="D2927" t="s">
        <v>2769</v>
      </c>
      <c r="E2927" s="2">
        <v>2048</v>
      </c>
    </row>
    <row r="2928" spans="1:5" x14ac:dyDescent="0.25">
      <c r="A2928" s="1">
        <v>44175</v>
      </c>
      <c r="B2928">
        <v>130683</v>
      </c>
      <c r="C2928" t="s">
        <v>1872</v>
      </c>
      <c r="D2928" t="s">
        <v>2770</v>
      </c>
      <c r="E2928" s="2">
        <v>2553.27</v>
      </c>
    </row>
    <row r="2929" spans="1:5" x14ac:dyDescent="0.25">
      <c r="A2929" s="1">
        <v>44175</v>
      </c>
      <c r="B2929">
        <v>130684</v>
      </c>
      <c r="C2929" t="s">
        <v>341</v>
      </c>
      <c r="D2929" t="s">
        <v>149</v>
      </c>
      <c r="E2929" s="2">
        <v>4986.05</v>
      </c>
    </row>
    <row r="2930" spans="1:5" x14ac:dyDescent="0.25">
      <c r="A2930" s="1">
        <v>44175</v>
      </c>
      <c r="B2930">
        <v>130685</v>
      </c>
      <c r="C2930" t="s">
        <v>537</v>
      </c>
      <c r="D2930" t="s">
        <v>149</v>
      </c>
      <c r="E2930" s="2">
        <v>1070.4000000000001</v>
      </c>
    </row>
    <row r="2931" spans="1:5" x14ac:dyDescent="0.25">
      <c r="A2931" s="1">
        <v>44175</v>
      </c>
      <c r="B2931">
        <v>130686</v>
      </c>
      <c r="C2931" t="s">
        <v>2771</v>
      </c>
      <c r="D2931" t="s">
        <v>2772</v>
      </c>
      <c r="E2931" s="2">
        <v>142</v>
      </c>
    </row>
    <row r="2932" spans="1:5" x14ac:dyDescent="0.25">
      <c r="A2932" s="1">
        <v>44175</v>
      </c>
      <c r="B2932">
        <v>130687</v>
      </c>
      <c r="C2932" t="s">
        <v>36</v>
      </c>
      <c r="D2932" t="s">
        <v>149</v>
      </c>
      <c r="E2932" s="2">
        <v>109.54</v>
      </c>
    </row>
    <row r="2933" spans="1:5" x14ac:dyDescent="0.25">
      <c r="A2933" s="1">
        <v>44175</v>
      </c>
      <c r="B2933">
        <v>130688</v>
      </c>
      <c r="C2933" t="s">
        <v>2773</v>
      </c>
      <c r="D2933" t="s">
        <v>149</v>
      </c>
      <c r="E2933" s="2">
        <v>6675.33</v>
      </c>
    </row>
    <row r="2934" spans="1:5" x14ac:dyDescent="0.25">
      <c r="A2934" s="1">
        <v>44175</v>
      </c>
      <c r="B2934">
        <v>130689</v>
      </c>
      <c r="C2934" t="s">
        <v>26</v>
      </c>
      <c r="D2934" t="s">
        <v>149</v>
      </c>
      <c r="E2934" s="2">
        <v>828.17</v>
      </c>
    </row>
    <row r="2935" spans="1:5" x14ac:dyDescent="0.25">
      <c r="A2935" s="1">
        <v>44175</v>
      </c>
      <c r="B2935">
        <v>130690</v>
      </c>
      <c r="C2935" t="s">
        <v>208</v>
      </c>
      <c r="D2935" t="s">
        <v>2699</v>
      </c>
      <c r="E2935" s="2">
        <v>25.5</v>
      </c>
    </row>
    <row r="2936" spans="1:5" x14ac:dyDescent="0.25">
      <c r="A2936" s="1">
        <v>44175</v>
      </c>
      <c r="B2936">
        <v>130691</v>
      </c>
      <c r="C2936" t="s">
        <v>96</v>
      </c>
      <c r="D2936" t="s">
        <v>149</v>
      </c>
      <c r="E2936" s="2">
        <v>947.8</v>
      </c>
    </row>
    <row r="2937" spans="1:5" x14ac:dyDescent="0.25">
      <c r="A2937" s="1">
        <v>44175</v>
      </c>
      <c r="B2937">
        <v>130692</v>
      </c>
      <c r="C2937" t="s">
        <v>2774</v>
      </c>
      <c r="D2937" t="s">
        <v>2775</v>
      </c>
      <c r="E2937" s="2">
        <v>29</v>
      </c>
    </row>
    <row r="2938" spans="1:5" x14ac:dyDescent="0.25">
      <c r="A2938" s="1">
        <v>44175</v>
      </c>
      <c r="B2938">
        <v>130693</v>
      </c>
      <c r="C2938" t="s">
        <v>2776</v>
      </c>
      <c r="D2938" t="s">
        <v>2777</v>
      </c>
      <c r="E2938" s="2">
        <v>538.67999999999995</v>
      </c>
    </row>
    <row r="2939" spans="1:5" x14ac:dyDescent="0.25">
      <c r="A2939" s="1">
        <v>44175</v>
      </c>
      <c r="B2939">
        <v>130694</v>
      </c>
      <c r="C2939" t="s">
        <v>795</v>
      </c>
      <c r="D2939" t="s">
        <v>2778</v>
      </c>
      <c r="E2939" s="2">
        <v>322.5</v>
      </c>
    </row>
    <row r="2940" spans="1:5" x14ac:dyDescent="0.25">
      <c r="A2940" s="1">
        <v>44175</v>
      </c>
      <c r="B2940">
        <v>130695</v>
      </c>
      <c r="C2940" t="s">
        <v>283</v>
      </c>
      <c r="D2940" t="s">
        <v>2779</v>
      </c>
      <c r="E2940" s="2">
        <v>12970.12</v>
      </c>
    </row>
    <row r="2941" spans="1:5" x14ac:dyDescent="0.25">
      <c r="A2941" s="1">
        <v>44175</v>
      </c>
      <c r="B2941">
        <v>130696</v>
      </c>
      <c r="C2941" t="s">
        <v>2780</v>
      </c>
      <c r="D2941" t="s">
        <v>2781</v>
      </c>
      <c r="E2941" s="2">
        <v>2000</v>
      </c>
    </row>
    <row r="2942" spans="1:5" x14ac:dyDescent="0.25">
      <c r="A2942" s="1">
        <v>44175</v>
      </c>
      <c r="B2942">
        <v>130697</v>
      </c>
      <c r="C2942" t="s">
        <v>2782</v>
      </c>
      <c r="D2942" t="s">
        <v>2783</v>
      </c>
      <c r="E2942" s="2">
        <v>144</v>
      </c>
    </row>
    <row r="2943" spans="1:5" x14ac:dyDescent="0.25">
      <c r="A2943" s="1">
        <v>44175</v>
      </c>
      <c r="B2943">
        <v>130698</v>
      </c>
      <c r="C2943" t="s">
        <v>2784</v>
      </c>
      <c r="D2943" t="s">
        <v>2688</v>
      </c>
      <c r="E2943" s="2">
        <v>1000</v>
      </c>
    </row>
    <row r="2944" spans="1:5" x14ac:dyDescent="0.25">
      <c r="A2944" s="1">
        <v>44175</v>
      </c>
      <c r="B2944">
        <v>130699</v>
      </c>
      <c r="C2944" t="s">
        <v>2785</v>
      </c>
      <c r="D2944" t="s">
        <v>2786</v>
      </c>
      <c r="E2944" s="2">
        <v>806.45</v>
      </c>
    </row>
    <row r="2945" spans="1:5" x14ac:dyDescent="0.25">
      <c r="A2945" s="1">
        <v>44175</v>
      </c>
      <c r="B2945">
        <v>130700</v>
      </c>
      <c r="C2945" t="s">
        <v>82</v>
      </c>
      <c r="D2945" t="s">
        <v>2787</v>
      </c>
      <c r="E2945" s="2">
        <v>1341.46</v>
      </c>
    </row>
    <row r="2946" spans="1:5" x14ac:dyDescent="0.25">
      <c r="A2946" s="1">
        <v>44175</v>
      </c>
      <c r="B2946">
        <v>130701</v>
      </c>
      <c r="C2946" t="s">
        <v>2788</v>
      </c>
      <c r="D2946" t="s">
        <v>2688</v>
      </c>
      <c r="E2946" s="2">
        <v>4090</v>
      </c>
    </row>
    <row r="2947" spans="1:5" x14ac:dyDescent="0.25">
      <c r="A2947" s="1">
        <v>44175</v>
      </c>
      <c r="B2947">
        <v>130702</v>
      </c>
      <c r="C2947" t="s">
        <v>2789</v>
      </c>
      <c r="D2947" t="s">
        <v>2790</v>
      </c>
      <c r="E2947" s="2">
        <v>2217.5</v>
      </c>
    </row>
    <row r="2948" spans="1:5" x14ac:dyDescent="0.25">
      <c r="A2948" s="1">
        <v>44175</v>
      </c>
      <c r="B2948">
        <v>130703</v>
      </c>
      <c r="C2948" t="s">
        <v>2791</v>
      </c>
      <c r="D2948" t="s">
        <v>2792</v>
      </c>
      <c r="E2948" s="2">
        <v>109.7</v>
      </c>
    </row>
    <row r="2949" spans="1:5" x14ac:dyDescent="0.25">
      <c r="A2949" s="1">
        <v>44175</v>
      </c>
      <c r="B2949">
        <v>130704</v>
      </c>
      <c r="C2949" t="s">
        <v>1752</v>
      </c>
      <c r="D2949" t="s">
        <v>2793</v>
      </c>
      <c r="E2949" s="2">
        <v>2947.13</v>
      </c>
    </row>
    <row r="2950" spans="1:5" x14ac:dyDescent="0.25">
      <c r="A2950" s="1">
        <v>44175</v>
      </c>
      <c r="B2950">
        <v>130705</v>
      </c>
      <c r="C2950" t="s">
        <v>2794</v>
      </c>
      <c r="D2950" t="s">
        <v>2795</v>
      </c>
      <c r="E2950" s="2">
        <v>148.28</v>
      </c>
    </row>
    <row r="2951" spans="1:5" x14ac:dyDescent="0.25">
      <c r="A2951" s="1">
        <v>44175</v>
      </c>
      <c r="B2951">
        <v>130706</v>
      </c>
      <c r="C2951" t="s">
        <v>21</v>
      </c>
      <c r="D2951" t="s">
        <v>1795</v>
      </c>
      <c r="E2951" s="2">
        <v>748.66</v>
      </c>
    </row>
    <row r="2952" spans="1:5" x14ac:dyDescent="0.25">
      <c r="A2952" s="1">
        <v>44175</v>
      </c>
      <c r="B2952">
        <v>130707</v>
      </c>
      <c r="C2952" t="s">
        <v>40</v>
      </c>
      <c r="D2952" t="s">
        <v>2796</v>
      </c>
      <c r="E2952" s="2">
        <v>248</v>
      </c>
    </row>
    <row r="2953" spans="1:5" x14ac:dyDescent="0.25">
      <c r="A2953" s="1">
        <v>44175</v>
      </c>
      <c r="B2953">
        <v>130708</v>
      </c>
      <c r="C2953" t="s">
        <v>42</v>
      </c>
      <c r="D2953" t="s">
        <v>149</v>
      </c>
      <c r="E2953" s="2">
        <v>608.72</v>
      </c>
    </row>
    <row r="2954" spans="1:5" x14ac:dyDescent="0.25">
      <c r="A2954" s="1">
        <v>44175</v>
      </c>
      <c r="B2954">
        <v>130709</v>
      </c>
      <c r="C2954" t="s">
        <v>2797</v>
      </c>
      <c r="D2954" t="s">
        <v>2798</v>
      </c>
      <c r="E2954" s="2">
        <v>7647</v>
      </c>
    </row>
    <row r="2955" spans="1:5" x14ac:dyDescent="0.25">
      <c r="A2955" s="1">
        <v>44175</v>
      </c>
      <c r="B2955">
        <v>130710</v>
      </c>
      <c r="C2955" t="s">
        <v>2799</v>
      </c>
      <c r="D2955" t="s">
        <v>149</v>
      </c>
      <c r="E2955" s="2">
        <v>1165.56</v>
      </c>
    </row>
    <row r="2956" spans="1:5" x14ac:dyDescent="0.25">
      <c r="A2956" s="1">
        <v>44175</v>
      </c>
      <c r="B2956">
        <v>130711</v>
      </c>
      <c r="C2956" t="s">
        <v>43</v>
      </c>
      <c r="D2956" t="s">
        <v>2800</v>
      </c>
      <c r="E2956" s="2">
        <v>8904.34</v>
      </c>
    </row>
    <row r="2957" spans="1:5" x14ac:dyDescent="0.25">
      <c r="A2957" s="1">
        <v>44175</v>
      </c>
      <c r="B2957">
        <v>130711</v>
      </c>
      <c r="C2957" t="s">
        <v>43</v>
      </c>
      <c r="D2957" t="s">
        <v>2801</v>
      </c>
      <c r="E2957" s="2">
        <v>50918.27</v>
      </c>
    </row>
    <row r="2958" spans="1:5" x14ac:dyDescent="0.25">
      <c r="A2958" s="1">
        <v>44175</v>
      </c>
      <c r="B2958">
        <v>130712</v>
      </c>
      <c r="C2958" t="s">
        <v>22</v>
      </c>
      <c r="D2958" t="s">
        <v>2775</v>
      </c>
      <c r="E2958" s="2">
        <v>135</v>
      </c>
    </row>
    <row r="2959" spans="1:5" x14ac:dyDescent="0.25">
      <c r="A2959" s="1">
        <v>44175</v>
      </c>
      <c r="B2959">
        <v>130713</v>
      </c>
      <c r="C2959" t="s">
        <v>22</v>
      </c>
      <c r="D2959" t="s">
        <v>2775</v>
      </c>
      <c r="E2959" s="2">
        <v>135</v>
      </c>
    </row>
    <row r="2960" spans="1:5" x14ac:dyDescent="0.25">
      <c r="A2960" s="1">
        <v>44175</v>
      </c>
      <c r="B2960">
        <v>130714</v>
      </c>
      <c r="C2960" t="s">
        <v>1429</v>
      </c>
      <c r="D2960" t="s">
        <v>2802</v>
      </c>
      <c r="E2960" s="2">
        <v>345</v>
      </c>
    </row>
    <row r="2961" spans="1:5" x14ac:dyDescent="0.25">
      <c r="A2961" s="1">
        <v>44175</v>
      </c>
      <c r="B2961">
        <v>130715</v>
      </c>
      <c r="C2961" t="s">
        <v>2803</v>
      </c>
      <c r="D2961" t="s">
        <v>2629</v>
      </c>
      <c r="E2961" s="2">
        <v>266.73</v>
      </c>
    </row>
    <row r="2962" spans="1:5" x14ac:dyDescent="0.25">
      <c r="A2962" s="1">
        <v>44175</v>
      </c>
      <c r="B2962">
        <v>130716</v>
      </c>
      <c r="C2962" t="s">
        <v>2804</v>
      </c>
      <c r="D2962" t="s">
        <v>2775</v>
      </c>
      <c r="E2962" s="2">
        <v>200</v>
      </c>
    </row>
    <row r="2963" spans="1:5" x14ac:dyDescent="0.25">
      <c r="A2963" s="1">
        <v>44175</v>
      </c>
      <c r="B2963">
        <v>130717</v>
      </c>
      <c r="C2963" t="s">
        <v>374</v>
      </c>
      <c r="D2963" t="s">
        <v>2805</v>
      </c>
      <c r="E2963" s="2">
        <v>1860</v>
      </c>
    </row>
    <row r="2964" spans="1:5" x14ac:dyDescent="0.25">
      <c r="A2964" s="1">
        <v>44175</v>
      </c>
      <c r="B2964">
        <v>130718</v>
      </c>
      <c r="C2964" t="s">
        <v>2581</v>
      </c>
      <c r="D2964" t="s">
        <v>2629</v>
      </c>
      <c r="E2964" s="2">
        <v>650</v>
      </c>
    </row>
    <row r="2965" spans="1:5" x14ac:dyDescent="0.25">
      <c r="A2965" s="1">
        <v>44175</v>
      </c>
      <c r="B2965">
        <v>130719</v>
      </c>
      <c r="C2965" t="s">
        <v>2806</v>
      </c>
      <c r="D2965" t="s">
        <v>2775</v>
      </c>
      <c r="E2965" s="2">
        <v>100</v>
      </c>
    </row>
    <row r="2966" spans="1:5" x14ac:dyDescent="0.25">
      <c r="A2966" s="1">
        <v>44175</v>
      </c>
      <c r="B2966">
        <v>130720</v>
      </c>
      <c r="C2966" t="s">
        <v>833</v>
      </c>
      <c r="D2966" t="s">
        <v>2752</v>
      </c>
      <c r="E2966" s="2">
        <v>75</v>
      </c>
    </row>
    <row r="2967" spans="1:5" x14ac:dyDescent="0.25">
      <c r="A2967" s="1">
        <v>44175</v>
      </c>
      <c r="B2967">
        <v>130721</v>
      </c>
      <c r="C2967" t="s">
        <v>835</v>
      </c>
      <c r="D2967" t="s">
        <v>2752</v>
      </c>
      <c r="E2967" s="2">
        <v>75</v>
      </c>
    </row>
    <row r="2968" spans="1:5" x14ac:dyDescent="0.25">
      <c r="A2968" s="1">
        <v>44175</v>
      </c>
      <c r="B2968">
        <v>130722</v>
      </c>
      <c r="C2968" t="s">
        <v>50</v>
      </c>
      <c r="D2968" t="s">
        <v>2688</v>
      </c>
      <c r="E2968" s="2">
        <v>23588.6</v>
      </c>
    </row>
    <row r="2969" spans="1:5" x14ac:dyDescent="0.25">
      <c r="A2969" s="1">
        <v>44175</v>
      </c>
      <c r="B2969">
        <v>130732</v>
      </c>
      <c r="C2969" t="s">
        <v>226</v>
      </c>
      <c r="D2969" t="s">
        <v>2807</v>
      </c>
      <c r="E2969" s="2">
        <v>2755.52</v>
      </c>
    </row>
    <row r="2970" spans="1:5" x14ac:dyDescent="0.25">
      <c r="A2970" s="1">
        <v>44175</v>
      </c>
      <c r="B2970">
        <v>130733</v>
      </c>
      <c r="C2970" t="s">
        <v>364</v>
      </c>
      <c r="D2970" t="s">
        <v>149</v>
      </c>
      <c r="E2970" s="2">
        <v>54</v>
      </c>
    </row>
    <row r="2971" spans="1:5" x14ac:dyDescent="0.25">
      <c r="A2971" s="1">
        <v>44181</v>
      </c>
      <c r="B2971">
        <v>130734</v>
      </c>
      <c r="C2971" t="s">
        <v>1952</v>
      </c>
      <c r="D2971" t="s">
        <v>960</v>
      </c>
      <c r="E2971" s="2">
        <v>470</v>
      </c>
    </row>
    <row r="2972" spans="1:5" x14ac:dyDescent="0.25">
      <c r="A2972" s="1">
        <v>44181</v>
      </c>
      <c r="B2972">
        <v>130735</v>
      </c>
      <c r="C2972" t="s">
        <v>2808</v>
      </c>
      <c r="D2972" t="s">
        <v>2809</v>
      </c>
      <c r="E2972" s="2">
        <v>6074.5</v>
      </c>
    </row>
    <row r="2973" spans="1:5" x14ac:dyDescent="0.25">
      <c r="A2973" s="1">
        <v>44181</v>
      </c>
      <c r="B2973">
        <v>130736</v>
      </c>
      <c r="C2973" t="s">
        <v>3388</v>
      </c>
      <c r="E2973" s="2">
        <v>0</v>
      </c>
    </row>
    <row r="2974" spans="1:5" x14ac:dyDescent="0.25">
      <c r="A2974" s="1">
        <v>44181</v>
      </c>
      <c r="B2974">
        <v>130737</v>
      </c>
      <c r="C2974" t="s">
        <v>2810</v>
      </c>
      <c r="D2974" t="s">
        <v>2690</v>
      </c>
      <c r="E2974" s="2">
        <v>500</v>
      </c>
    </row>
    <row r="2975" spans="1:5" x14ac:dyDescent="0.25">
      <c r="A2975" s="1">
        <v>44181</v>
      </c>
      <c r="B2975">
        <v>130738</v>
      </c>
      <c r="C2975" t="s">
        <v>2811</v>
      </c>
      <c r="D2975" t="s">
        <v>2812</v>
      </c>
      <c r="E2975" s="2">
        <v>122.15</v>
      </c>
    </row>
    <row r="2976" spans="1:5" x14ac:dyDescent="0.25">
      <c r="A2976" s="1">
        <v>44181</v>
      </c>
      <c r="B2976">
        <v>130739</v>
      </c>
      <c r="C2976" t="s">
        <v>2813</v>
      </c>
      <c r="D2976" t="s">
        <v>2738</v>
      </c>
      <c r="E2976" s="2">
        <v>80</v>
      </c>
    </row>
    <row r="2977" spans="1:5" x14ac:dyDescent="0.25">
      <c r="A2977" s="1">
        <v>44181</v>
      </c>
      <c r="B2977">
        <v>130740</v>
      </c>
      <c r="C2977" t="s">
        <v>2814</v>
      </c>
      <c r="D2977" t="s">
        <v>2638</v>
      </c>
      <c r="E2977" s="2">
        <v>50</v>
      </c>
    </row>
    <row r="2978" spans="1:5" x14ac:dyDescent="0.25">
      <c r="A2978" s="1">
        <v>44181</v>
      </c>
      <c r="B2978">
        <v>130741</v>
      </c>
      <c r="C2978" t="s">
        <v>2815</v>
      </c>
      <c r="D2978" t="s">
        <v>2809</v>
      </c>
      <c r="E2978" s="2">
        <v>1168.8499999999999</v>
      </c>
    </row>
    <row r="2979" spans="1:5" x14ac:dyDescent="0.25">
      <c r="A2979" s="1">
        <v>44181</v>
      </c>
      <c r="B2979">
        <v>130742</v>
      </c>
      <c r="C2979" t="s">
        <v>368</v>
      </c>
      <c r="D2979" t="s">
        <v>2809</v>
      </c>
      <c r="E2979" s="2">
        <v>3315</v>
      </c>
    </row>
    <row r="2980" spans="1:5" x14ac:dyDescent="0.25">
      <c r="A2980" s="1">
        <v>44181</v>
      </c>
      <c r="B2980">
        <v>130743</v>
      </c>
      <c r="C2980" t="s">
        <v>780</v>
      </c>
      <c r="D2980" t="s">
        <v>2688</v>
      </c>
      <c r="E2980" s="2">
        <v>600</v>
      </c>
    </row>
    <row r="2981" spans="1:5" x14ac:dyDescent="0.25">
      <c r="A2981" s="1">
        <v>44181</v>
      </c>
      <c r="B2981">
        <v>130744</v>
      </c>
      <c r="C2981" t="s">
        <v>201</v>
      </c>
      <c r="D2981" t="s">
        <v>2629</v>
      </c>
      <c r="E2981" s="2">
        <v>330.15</v>
      </c>
    </row>
    <row r="2982" spans="1:5" x14ac:dyDescent="0.25">
      <c r="A2982" s="1">
        <v>44181</v>
      </c>
      <c r="B2982">
        <v>130746</v>
      </c>
      <c r="C2982" t="s">
        <v>870</v>
      </c>
      <c r="D2982" t="s">
        <v>2736</v>
      </c>
      <c r="E2982" s="2">
        <v>673.71</v>
      </c>
    </row>
    <row r="2983" spans="1:5" x14ac:dyDescent="0.25">
      <c r="A2983" s="1">
        <v>44181</v>
      </c>
      <c r="B2983">
        <v>130747</v>
      </c>
      <c r="C2983" t="s">
        <v>17</v>
      </c>
      <c r="D2983" t="s">
        <v>2816</v>
      </c>
      <c r="E2983" s="2">
        <v>625</v>
      </c>
    </row>
    <row r="2984" spans="1:5" x14ac:dyDescent="0.25">
      <c r="A2984" s="1">
        <v>44181</v>
      </c>
      <c r="B2984">
        <v>130748</v>
      </c>
      <c r="C2984" t="s">
        <v>26</v>
      </c>
      <c r="D2984" t="s">
        <v>551</v>
      </c>
      <c r="E2984" s="2">
        <v>69.98</v>
      </c>
    </row>
    <row r="2985" spans="1:5" x14ac:dyDescent="0.25">
      <c r="A2985" s="1">
        <v>44181</v>
      </c>
      <c r="B2985">
        <v>130749</v>
      </c>
      <c r="C2985" t="s">
        <v>2743</v>
      </c>
      <c r="D2985" t="s">
        <v>2740</v>
      </c>
      <c r="E2985" s="2">
        <v>40</v>
      </c>
    </row>
    <row r="2986" spans="1:5" x14ac:dyDescent="0.25">
      <c r="A2986" s="1">
        <v>44181</v>
      </c>
      <c r="B2986">
        <v>130750</v>
      </c>
      <c r="C2986" t="s">
        <v>351</v>
      </c>
      <c r="D2986" t="s">
        <v>2817</v>
      </c>
      <c r="E2986" s="2">
        <v>1000</v>
      </c>
    </row>
    <row r="2987" spans="1:5" x14ac:dyDescent="0.25">
      <c r="A2987" s="1">
        <v>44181</v>
      </c>
      <c r="B2987">
        <v>130751</v>
      </c>
      <c r="C2987" t="s">
        <v>1414</v>
      </c>
      <c r="D2987" t="s">
        <v>2818</v>
      </c>
      <c r="E2987" s="2">
        <v>275</v>
      </c>
    </row>
    <row r="2988" spans="1:5" x14ac:dyDescent="0.25">
      <c r="A2988" s="1">
        <v>44181</v>
      </c>
      <c r="B2988">
        <v>130752</v>
      </c>
      <c r="C2988" t="s">
        <v>21</v>
      </c>
      <c r="D2988" t="s">
        <v>124</v>
      </c>
      <c r="E2988" s="2">
        <v>115.64</v>
      </c>
    </row>
    <row r="2989" spans="1:5" x14ac:dyDescent="0.25">
      <c r="A2989" s="1">
        <v>44181</v>
      </c>
      <c r="B2989">
        <v>130753</v>
      </c>
      <c r="C2989" t="s">
        <v>1550</v>
      </c>
      <c r="D2989" t="s">
        <v>2819</v>
      </c>
      <c r="E2989" s="2">
        <v>409</v>
      </c>
    </row>
    <row r="2990" spans="1:5" x14ac:dyDescent="0.25">
      <c r="A2990" s="1">
        <v>44181</v>
      </c>
      <c r="B2990">
        <v>130754</v>
      </c>
      <c r="C2990" t="s">
        <v>177</v>
      </c>
      <c r="D2990" t="s">
        <v>2820</v>
      </c>
      <c r="E2990" s="2">
        <v>1201</v>
      </c>
    </row>
    <row r="2991" spans="1:5" x14ac:dyDescent="0.25">
      <c r="A2991" s="1">
        <v>44181</v>
      </c>
      <c r="B2991">
        <v>130754</v>
      </c>
      <c r="C2991" t="s">
        <v>177</v>
      </c>
      <c r="D2991" t="s">
        <v>2821</v>
      </c>
      <c r="E2991" s="2">
        <v>363.5</v>
      </c>
    </row>
    <row r="2992" spans="1:5" x14ac:dyDescent="0.25">
      <c r="A2992" s="1">
        <v>44181</v>
      </c>
      <c r="B2992">
        <v>130754</v>
      </c>
      <c r="C2992" t="s">
        <v>177</v>
      </c>
      <c r="D2992" t="s">
        <v>2809</v>
      </c>
      <c r="E2992" s="2">
        <v>620.5</v>
      </c>
    </row>
    <row r="2993" spans="1:5" x14ac:dyDescent="0.25">
      <c r="A2993" s="1">
        <v>44182</v>
      </c>
      <c r="B2993">
        <v>130755</v>
      </c>
      <c r="C2993" t="s">
        <v>306</v>
      </c>
      <c r="D2993" t="s">
        <v>2688</v>
      </c>
      <c r="E2993" s="2">
        <v>979.52</v>
      </c>
    </row>
    <row r="2994" spans="1:5" x14ac:dyDescent="0.25">
      <c r="A2994" s="1">
        <v>44182</v>
      </c>
      <c r="B2994">
        <v>130756</v>
      </c>
      <c r="C2994" t="s">
        <v>86</v>
      </c>
      <c r="D2994" t="s">
        <v>149</v>
      </c>
      <c r="E2994" s="2">
        <v>1013.07</v>
      </c>
    </row>
    <row r="2995" spans="1:5" x14ac:dyDescent="0.25">
      <c r="A2995" s="1">
        <v>44182</v>
      </c>
      <c r="B2995">
        <v>130757</v>
      </c>
      <c r="C2995" t="s">
        <v>377</v>
      </c>
      <c r="D2995" t="s">
        <v>2822</v>
      </c>
      <c r="E2995" s="2">
        <v>201</v>
      </c>
    </row>
    <row r="2996" spans="1:5" x14ac:dyDescent="0.25">
      <c r="A2996" s="1">
        <v>44182</v>
      </c>
      <c r="B2996">
        <v>130758</v>
      </c>
      <c r="C2996" t="s">
        <v>9</v>
      </c>
      <c r="D2996" t="s">
        <v>2823</v>
      </c>
      <c r="E2996" s="2">
        <v>14131.42</v>
      </c>
    </row>
    <row r="2997" spans="1:5" x14ac:dyDescent="0.25">
      <c r="A2997" s="1">
        <v>44182</v>
      </c>
      <c r="B2997">
        <v>130759</v>
      </c>
      <c r="C2997" t="s">
        <v>29</v>
      </c>
      <c r="D2997" t="s">
        <v>2324</v>
      </c>
      <c r="E2997" s="2">
        <v>389.81</v>
      </c>
    </row>
    <row r="2998" spans="1:5" x14ac:dyDescent="0.25">
      <c r="A2998" s="1">
        <v>44182</v>
      </c>
      <c r="B2998">
        <v>130760</v>
      </c>
      <c r="C2998" t="s">
        <v>88</v>
      </c>
      <c r="D2998" t="s">
        <v>149</v>
      </c>
      <c r="E2998" s="2">
        <v>50.24</v>
      </c>
    </row>
    <row r="2999" spans="1:5" x14ac:dyDescent="0.25">
      <c r="A2999" s="1">
        <v>44182</v>
      </c>
      <c r="B2999">
        <v>130761</v>
      </c>
      <c r="C2999" t="s">
        <v>467</v>
      </c>
      <c r="D2999" t="s">
        <v>2824</v>
      </c>
      <c r="E2999" s="2">
        <v>200</v>
      </c>
    </row>
    <row r="3000" spans="1:5" x14ac:dyDescent="0.25">
      <c r="A3000" s="1">
        <v>44182</v>
      </c>
      <c r="B3000">
        <v>130761</v>
      </c>
      <c r="C3000" t="s">
        <v>467</v>
      </c>
      <c r="D3000" t="s">
        <v>2825</v>
      </c>
      <c r="E3000" s="2">
        <v>150</v>
      </c>
    </row>
    <row r="3001" spans="1:5" x14ac:dyDescent="0.25">
      <c r="A3001" s="1">
        <v>44182</v>
      </c>
      <c r="B3001">
        <v>130762</v>
      </c>
      <c r="C3001" t="s">
        <v>2826</v>
      </c>
      <c r="D3001" t="s">
        <v>180</v>
      </c>
      <c r="E3001" s="2">
        <v>32.75</v>
      </c>
    </row>
    <row r="3002" spans="1:5" x14ac:dyDescent="0.25">
      <c r="A3002" s="1">
        <v>44182</v>
      </c>
      <c r="B3002">
        <v>130763</v>
      </c>
      <c r="C3002" t="s">
        <v>265</v>
      </c>
      <c r="D3002" t="s">
        <v>2827</v>
      </c>
      <c r="E3002" s="9">
        <v>125.05</v>
      </c>
    </row>
    <row r="3003" spans="1:5" x14ac:dyDescent="0.25">
      <c r="A3003" s="1">
        <v>44182</v>
      </c>
      <c r="B3003">
        <v>130764</v>
      </c>
      <c r="C3003" t="s">
        <v>2828</v>
      </c>
      <c r="D3003" t="s">
        <v>180</v>
      </c>
      <c r="E3003" s="2">
        <v>12.7</v>
      </c>
    </row>
    <row r="3004" spans="1:5" x14ac:dyDescent="0.25">
      <c r="A3004" s="1">
        <v>44182</v>
      </c>
      <c r="B3004">
        <v>130765</v>
      </c>
      <c r="C3004" t="s">
        <v>89</v>
      </c>
      <c r="D3004" t="s">
        <v>2829</v>
      </c>
      <c r="E3004" s="2">
        <v>1320</v>
      </c>
    </row>
    <row r="3005" spans="1:5" x14ac:dyDescent="0.25">
      <c r="A3005" s="1">
        <v>44182</v>
      </c>
      <c r="B3005">
        <v>130765</v>
      </c>
      <c r="C3005" t="s">
        <v>89</v>
      </c>
      <c r="D3005" t="s">
        <v>2830</v>
      </c>
      <c r="E3005" s="2">
        <v>233.06</v>
      </c>
    </row>
    <row r="3006" spans="1:5" x14ac:dyDescent="0.25">
      <c r="A3006" s="1">
        <v>44182</v>
      </c>
      <c r="B3006">
        <v>130766</v>
      </c>
      <c r="C3006" t="s">
        <v>1365</v>
      </c>
      <c r="D3006" t="s">
        <v>2831</v>
      </c>
      <c r="E3006" s="2">
        <v>100</v>
      </c>
    </row>
    <row r="3007" spans="1:5" x14ac:dyDescent="0.25">
      <c r="A3007" s="1">
        <v>44182</v>
      </c>
      <c r="B3007">
        <v>130766</v>
      </c>
      <c r="C3007" t="s">
        <v>1365</v>
      </c>
      <c r="D3007" t="s">
        <v>2832</v>
      </c>
      <c r="E3007" s="2">
        <v>50</v>
      </c>
    </row>
    <row r="3008" spans="1:5" x14ac:dyDescent="0.25">
      <c r="A3008" s="1">
        <v>44182</v>
      </c>
      <c r="B3008">
        <v>130766</v>
      </c>
      <c r="C3008" t="s">
        <v>1365</v>
      </c>
      <c r="D3008" t="s">
        <v>1999</v>
      </c>
      <c r="E3008" s="2">
        <v>2250</v>
      </c>
    </row>
    <row r="3009" spans="1:5" x14ac:dyDescent="0.25">
      <c r="A3009" s="1">
        <v>44182</v>
      </c>
      <c r="B3009">
        <v>130767</v>
      </c>
      <c r="C3009" t="s">
        <v>92</v>
      </c>
      <c r="D3009" t="s">
        <v>2833</v>
      </c>
      <c r="E3009" s="2">
        <v>1080</v>
      </c>
    </row>
    <row r="3010" spans="1:5" x14ac:dyDescent="0.25">
      <c r="A3010" s="1">
        <v>44182</v>
      </c>
      <c r="B3010">
        <v>130768</v>
      </c>
      <c r="C3010" t="s">
        <v>58</v>
      </c>
      <c r="D3010" t="s">
        <v>390</v>
      </c>
      <c r="E3010" s="2">
        <v>76.11</v>
      </c>
    </row>
    <row r="3011" spans="1:5" x14ac:dyDescent="0.25">
      <c r="A3011" s="1">
        <v>44182</v>
      </c>
      <c r="B3011">
        <v>130769</v>
      </c>
      <c r="C3011" t="s">
        <v>2834</v>
      </c>
      <c r="D3011" t="s">
        <v>2835</v>
      </c>
      <c r="E3011" s="2">
        <v>779</v>
      </c>
    </row>
    <row r="3012" spans="1:5" x14ac:dyDescent="0.25">
      <c r="A3012" s="1">
        <v>44182</v>
      </c>
      <c r="B3012">
        <v>130770</v>
      </c>
      <c r="C3012" t="s">
        <v>1373</v>
      </c>
      <c r="D3012" t="s">
        <v>2836</v>
      </c>
      <c r="E3012" s="2">
        <v>86.3</v>
      </c>
    </row>
    <row r="3013" spans="1:5" x14ac:dyDescent="0.25">
      <c r="A3013" s="1">
        <v>44182</v>
      </c>
      <c r="B3013">
        <v>130771</v>
      </c>
      <c r="C3013" t="s">
        <v>12</v>
      </c>
      <c r="D3013" t="s">
        <v>2837</v>
      </c>
      <c r="E3013" s="2">
        <v>648.86</v>
      </c>
    </row>
    <row r="3014" spans="1:5" x14ac:dyDescent="0.25">
      <c r="A3014" s="1">
        <v>44182</v>
      </c>
      <c r="B3014">
        <v>130772</v>
      </c>
      <c r="C3014" t="s">
        <v>2677</v>
      </c>
      <c r="D3014" t="s">
        <v>2838</v>
      </c>
      <c r="E3014" s="2">
        <v>2250</v>
      </c>
    </row>
    <row r="3015" spans="1:5" x14ac:dyDescent="0.25">
      <c r="A3015" s="1">
        <v>44182</v>
      </c>
      <c r="B3015">
        <v>130772</v>
      </c>
      <c r="C3015" t="s">
        <v>2677</v>
      </c>
      <c r="D3015" t="s">
        <v>2839</v>
      </c>
      <c r="E3015" s="2">
        <v>1250</v>
      </c>
    </row>
    <row r="3016" spans="1:5" x14ac:dyDescent="0.25">
      <c r="A3016" s="1">
        <v>44182</v>
      </c>
      <c r="B3016">
        <v>130773</v>
      </c>
      <c r="C3016" t="s">
        <v>317</v>
      </c>
      <c r="D3016" t="s">
        <v>2462</v>
      </c>
      <c r="E3016" s="2">
        <v>550</v>
      </c>
    </row>
    <row r="3017" spans="1:5" x14ac:dyDescent="0.25">
      <c r="A3017" s="1">
        <v>44182</v>
      </c>
      <c r="B3017">
        <v>130774</v>
      </c>
      <c r="C3017" t="s">
        <v>514</v>
      </c>
      <c r="D3017" t="s">
        <v>2840</v>
      </c>
      <c r="E3017" s="2">
        <v>755.53</v>
      </c>
    </row>
    <row r="3018" spans="1:5" x14ac:dyDescent="0.25">
      <c r="A3018" s="1">
        <v>44182</v>
      </c>
      <c r="B3018">
        <v>130775</v>
      </c>
      <c r="C3018" t="s">
        <v>1726</v>
      </c>
      <c r="D3018" t="s">
        <v>2841</v>
      </c>
      <c r="E3018" s="2">
        <v>135.25</v>
      </c>
    </row>
    <row r="3019" spans="1:5" x14ac:dyDescent="0.25">
      <c r="A3019" s="1">
        <v>44182</v>
      </c>
      <c r="B3019">
        <v>130776</v>
      </c>
      <c r="C3019" t="s">
        <v>2842</v>
      </c>
      <c r="D3019" t="s">
        <v>180</v>
      </c>
      <c r="E3019" s="2">
        <v>36.65</v>
      </c>
    </row>
    <row r="3020" spans="1:5" x14ac:dyDescent="0.25">
      <c r="A3020" s="1">
        <v>44182</v>
      </c>
      <c r="B3020">
        <v>130777</v>
      </c>
      <c r="C3020" t="s">
        <v>30</v>
      </c>
      <c r="D3020" t="s">
        <v>2843</v>
      </c>
      <c r="E3020" s="2">
        <v>650</v>
      </c>
    </row>
    <row r="3021" spans="1:5" x14ac:dyDescent="0.25">
      <c r="A3021" s="1">
        <v>44182</v>
      </c>
      <c r="B3021">
        <v>130778</v>
      </c>
      <c r="C3021" t="s">
        <v>1584</v>
      </c>
      <c r="D3021" t="s">
        <v>2844</v>
      </c>
      <c r="E3021" s="2">
        <v>20.99</v>
      </c>
    </row>
    <row r="3022" spans="1:5" x14ac:dyDescent="0.25">
      <c r="A3022" s="1">
        <v>44182</v>
      </c>
      <c r="B3022">
        <v>130779</v>
      </c>
      <c r="C3022" t="s">
        <v>2845</v>
      </c>
      <c r="D3022" t="s">
        <v>2846</v>
      </c>
      <c r="E3022" s="2">
        <v>4393</v>
      </c>
    </row>
    <row r="3023" spans="1:5" x14ac:dyDescent="0.25">
      <c r="A3023" s="1">
        <v>44182</v>
      </c>
      <c r="B3023">
        <v>130780</v>
      </c>
      <c r="C3023" t="s">
        <v>2847</v>
      </c>
      <c r="D3023" t="s">
        <v>2848</v>
      </c>
      <c r="E3023" s="2">
        <v>103</v>
      </c>
    </row>
    <row r="3024" spans="1:5" x14ac:dyDescent="0.25">
      <c r="A3024" s="1">
        <v>44182</v>
      </c>
      <c r="B3024">
        <v>130780</v>
      </c>
      <c r="C3024" t="s">
        <v>2847</v>
      </c>
      <c r="D3024" t="s">
        <v>2849</v>
      </c>
      <c r="E3024" s="2">
        <v>600</v>
      </c>
    </row>
    <row r="3025" spans="1:5" x14ac:dyDescent="0.25">
      <c r="A3025" s="1">
        <v>44182</v>
      </c>
      <c r="B3025">
        <v>130781</v>
      </c>
      <c r="C3025" t="s">
        <v>2850</v>
      </c>
      <c r="D3025" t="s">
        <v>2851</v>
      </c>
      <c r="E3025" s="2">
        <v>2136.4299999999998</v>
      </c>
    </row>
    <row r="3026" spans="1:5" x14ac:dyDescent="0.25">
      <c r="A3026" s="1">
        <v>44182</v>
      </c>
      <c r="B3026">
        <v>130782</v>
      </c>
      <c r="C3026" t="s">
        <v>756</v>
      </c>
      <c r="D3026" t="s">
        <v>2852</v>
      </c>
      <c r="E3026" s="2">
        <v>20.45</v>
      </c>
    </row>
    <row r="3027" spans="1:5" x14ac:dyDescent="0.25">
      <c r="A3027" s="1">
        <v>44182</v>
      </c>
      <c r="B3027">
        <v>130783</v>
      </c>
      <c r="C3027" t="s">
        <v>648</v>
      </c>
      <c r="D3027" t="s">
        <v>2853</v>
      </c>
      <c r="E3027" s="2">
        <v>73.31</v>
      </c>
    </row>
    <row r="3028" spans="1:5" x14ac:dyDescent="0.25">
      <c r="A3028" s="1">
        <v>44182</v>
      </c>
      <c r="B3028">
        <v>130784</v>
      </c>
      <c r="C3028" t="s">
        <v>524</v>
      </c>
      <c r="D3028" t="s">
        <v>2854</v>
      </c>
      <c r="E3028" s="2">
        <v>119.2</v>
      </c>
    </row>
    <row r="3029" spans="1:5" x14ac:dyDescent="0.25">
      <c r="A3029" s="1">
        <v>44182</v>
      </c>
      <c r="B3029">
        <v>130785</v>
      </c>
      <c r="C3029" t="s">
        <v>66</v>
      </c>
      <c r="D3029" t="s">
        <v>2855</v>
      </c>
      <c r="E3029" s="2">
        <v>750</v>
      </c>
    </row>
    <row r="3030" spans="1:5" x14ac:dyDescent="0.25">
      <c r="A3030" s="1">
        <v>44182</v>
      </c>
      <c r="B3030">
        <v>130786</v>
      </c>
      <c r="C3030" t="s">
        <v>1597</v>
      </c>
      <c r="D3030" t="s">
        <v>2856</v>
      </c>
      <c r="E3030" s="2">
        <f>323.86*2</f>
        <v>647.72</v>
      </c>
    </row>
    <row r="3031" spans="1:5" x14ac:dyDescent="0.25">
      <c r="A3031" s="1">
        <v>44182</v>
      </c>
      <c r="B3031">
        <v>130787</v>
      </c>
      <c r="C3031" t="s">
        <v>25</v>
      </c>
      <c r="D3031" t="s">
        <v>2857</v>
      </c>
      <c r="E3031" s="2">
        <v>131.15</v>
      </c>
    </row>
    <row r="3032" spans="1:5" x14ac:dyDescent="0.25">
      <c r="A3032" s="1">
        <v>44182</v>
      </c>
      <c r="B3032">
        <v>130794</v>
      </c>
      <c r="C3032" t="s">
        <v>326</v>
      </c>
      <c r="D3032" t="s">
        <v>2858</v>
      </c>
      <c r="E3032" s="2">
        <f>80.89+20.82+4.34</f>
        <v>106.05000000000001</v>
      </c>
    </row>
    <row r="3033" spans="1:5" x14ac:dyDescent="0.25">
      <c r="A3033" s="1">
        <v>44182</v>
      </c>
      <c r="B3033">
        <v>130794</v>
      </c>
      <c r="C3033" t="s">
        <v>326</v>
      </c>
      <c r="D3033" t="s">
        <v>2859</v>
      </c>
      <c r="E3033" s="2">
        <f>48.73+69.79</f>
        <v>118.52000000000001</v>
      </c>
    </row>
    <row r="3034" spans="1:5" x14ac:dyDescent="0.25">
      <c r="A3034" s="1">
        <v>44182</v>
      </c>
      <c r="B3034">
        <v>130794</v>
      </c>
      <c r="C3034" t="s">
        <v>326</v>
      </c>
      <c r="D3034" t="s">
        <v>2860</v>
      </c>
      <c r="E3034" s="2">
        <v>143.51</v>
      </c>
    </row>
    <row r="3035" spans="1:5" x14ac:dyDescent="0.25">
      <c r="A3035" s="1">
        <v>44182</v>
      </c>
      <c r="B3035">
        <v>130794</v>
      </c>
      <c r="C3035" t="s">
        <v>326</v>
      </c>
      <c r="D3035" t="s">
        <v>2861</v>
      </c>
      <c r="E3035" s="2">
        <f>34.01-68.38</f>
        <v>-34.369999999999997</v>
      </c>
    </row>
    <row r="3036" spans="1:5" x14ac:dyDescent="0.25">
      <c r="A3036" s="1">
        <v>44182</v>
      </c>
      <c r="B3036">
        <v>130794</v>
      </c>
      <c r="C3036" t="s">
        <v>326</v>
      </c>
      <c r="D3036" t="s">
        <v>2862</v>
      </c>
      <c r="E3036" s="2">
        <v>113.23</v>
      </c>
    </row>
    <row r="3037" spans="1:5" x14ac:dyDescent="0.25">
      <c r="A3037" s="1">
        <v>44182</v>
      </c>
      <c r="B3037">
        <v>130794</v>
      </c>
      <c r="C3037" t="s">
        <v>326</v>
      </c>
      <c r="D3037" t="s">
        <v>2863</v>
      </c>
      <c r="E3037" s="2">
        <v>46.82</v>
      </c>
    </row>
    <row r="3038" spans="1:5" x14ac:dyDescent="0.25">
      <c r="A3038" s="1">
        <v>44182</v>
      </c>
      <c r="B3038">
        <v>130794</v>
      </c>
      <c r="C3038" t="s">
        <v>326</v>
      </c>
      <c r="D3038" t="s">
        <v>2864</v>
      </c>
      <c r="E3038" s="2">
        <v>483.37</v>
      </c>
    </row>
    <row r="3039" spans="1:5" x14ac:dyDescent="0.25">
      <c r="A3039" s="1">
        <v>44182</v>
      </c>
      <c r="B3039">
        <v>130794</v>
      </c>
      <c r="C3039" t="s">
        <v>326</v>
      </c>
      <c r="D3039" t="s">
        <v>2865</v>
      </c>
      <c r="E3039" s="2">
        <v>229</v>
      </c>
    </row>
    <row r="3040" spans="1:5" x14ac:dyDescent="0.25">
      <c r="A3040" s="1">
        <v>44182</v>
      </c>
      <c r="B3040">
        <v>130794</v>
      </c>
      <c r="C3040" t="s">
        <v>326</v>
      </c>
      <c r="D3040" t="s">
        <v>2866</v>
      </c>
      <c r="E3040" s="2">
        <v>3321.94</v>
      </c>
    </row>
    <row r="3041" spans="1:5" x14ac:dyDescent="0.25">
      <c r="A3041" s="1">
        <v>44182</v>
      </c>
      <c r="B3041">
        <v>130794</v>
      </c>
      <c r="C3041" t="s">
        <v>326</v>
      </c>
      <c r="D3041" t="s">
        <v>2867</v>
      </c>
      <c r="E3041" s="2">
        <f>175.36+38.97</f>
        <v>214.33</v>
      </c>
    </row>
    <row r="3042" spans="1:5" x14ac:dyDescent="0.25">
      <c r="A3042" s="1">
        <v>44182</v>
      </c>
      <c r="B3042">
        <v>130794</v>
      </c>
      <c r="C3042" t="s">
        <v>326</v>
      </c>
      <c r="D3042" t="s">
        <v>2868</v>
      </c>
      <c r="E3042" s="2">
        <f>154.4+154.4+42.86</f>
        <v>351.66</v>
      </c>
    </row>
    <row r="3043" spans="1:5" x14ac:dyDescent="0.25">
      <c r="A3043" s="1">
        <v>44182</v>
      </c>
      <c r="B3043">
        <v>130794</v>
      </c>
      <c r="C3043" t="s">
        <v>326</v>
      </c>
      <c r="D3043" t="s">
        <v>2869</v>
      </c>
      <c r="E3043" s="2">
        <v>101.33</v>
      </c>
    </row>
    <row r="3044" spans="1:5" x14ac:dyDescent="0.25">
      <c r="A3044" s="1">
        <v>44182</v>
      </c>
      <c r="B3044">
        <v>130794</v>
      </c>
      <c r="C3044" t="s">
        <v>326</v>
      </c>
      <c r="D3044" t="s">
        <v>2870</v>
      </c>
      <c r="E3044" s="2">
        <v>49.31</v>
      </c>
    </row>
    <row r="3045" spans="1:5" x14ac:dyDescent="0.25">
      <c r="A3045" s="1">
        <v>44182</v>
      </c>
      <c r="B3045">
        <v>130794</v>
      </c>
      <c r="C3045" t="s">
        <v>326</v>
      </c>
      <c r="D3045" t="s">
        <v>2871</v>
      </c>
      <c r="E3045" s="2">
        <f>2339.74+129.88</f>
        <v>2469.62</v>
      </c>
    </row>
    <row r="3046" spans="1:5" x14ac:dyDescent="0.25">
      <c r="A3046" s="1">
        <v>44182</v>
      </c>
      <c r="B3046">
        <v>130794</v>
      </c>
      <c r="C3046" t="s">
        <v>326</v>
      </c>
      <c r="D3046" t="s">
        <v>2872</v>
      </c>
      <c r="E3046" s="2">
        <v>19.690000000000001</v>
      </c>
    </row>
    <row r="3047" spans="1:5" x14ac:dyDescent="0.25">
      <c r="A3047" s="1">
        <v>44182</v>
      </c>
      <c r="B3047">
        <v>130794</v>
      </c>
      <c r="C3047" t="s">
        <v>326</v>
      </c>
      <c r="D3047" t="s">
        <v>2873</v>
      </c>
      <c r="E3047" s="2">
        <v>457.01</v>
      </c>
    </row>
    <row r="3048" spans="1:5" x14ac:dyDescent="0.25">
      <c r="A3048" s="1">
        <v>44182</v>
      </c>
      <c r="B3048">
        <v>130794</v>
      </c>
      <c r="C3048" t="s">
        <v>326</v>
      </c>
      <c r="D3048" t="s">
        <v>2874</v>
      </c>
      <c r="E3048" s="2">
        <v>134.19</v>
      </c>
    </row>
    <row r="3049" spans="1:5" x14ac:dyDescent="0.25">
      <c r="A3049" s="1">
        <v>44182</v>
      </c>
      <c r="B3049">
        <v>130794</v>
      </c>
      <c r="C3049" t="s">
        <v>326</v>
      </c>
      <c r="D3049" t="s">
        <v>2875</v>
      </c>
      <c r="E3049" s="2">
        <v>176.24</v>
      </c>
    </row>
    <row r="3050" spans="1:5" x14ac:dyDescent="0.25">
      <c r="A3050" s="1">
        <v>44182</v>
      </c>
      <c r="B3050">
        <v>130794</v>
      </c>
      <c r="C3050" t="s">
        <v>326</v>
      </c>
      <c r="D3050" t="s">
        <v>2876</v>
      </c>
      <c r="E3050" s="2">
        <v>638.1</v>
      </c>
    </row>
    <row r="3051" spans="1:5" x14ac:dyDescent="0.25">
      <c r="A3051" s="1">
        <v>44182</v>
      </c>
      <c r="B3051">
        <v>130795</v>
      </c>
      <c r="C3051" t="s">
        <v>2349</v>
      </c>
      <c r="D3051" t="s">
        <v>2877</v>
      </c>
      <c r="E3051" s="2">
        <v>37.799999999999997</v>
      </c>
    </row>
    <row r="3052" spans="1:5" x14ac:dyDescent="0.25">
      <c r="A3052" s="1">
        <v>44182</v>
      </c>
      <c r="B3052">
        <v>130796</v>
      </c>
      <c r="C3052" t="s">
        <v>655</v>
      </c>
      <c r="D3052" t="s">
        <v>2878</v>
      </c>
      <c r="E3052" s="2">
        <v>9000</v>
      </c>
    </row>
    <row r="3053" spans="1:5" x14ac:dyDescent="0.25">
      <c r="A3053" s="1">
        <v>44182</v>
      </c>
      <c r="B3053">
        <v>130797</v>
      </c>
      <c r="C3053" t="s">
        <v>33</v>
      </c>
      <c r="D3053" t="s">
        <v>2879</v>
      </c>
      <c r="E3053" s="2">
        <v>60.99</v>
      </c>
    </row>
    <row r="3054" spans="1:5" x14ac:dyDescent="0.25">
      <c r="A3054" s="1">
        <v>44182</v>
      </c>
      <c r="B3054">
        <v>130797</v>
      </c>
      <c r="C3054" t="s">
        <v>33</v>
      </c>
      <c r="D3054" t="s">
        <v>2167</v>
      </c>
      <c r="E3054" s="2">
        <v>50</v>
      </c>
    </row>
    <row r="3055" spans="1:5" x14ac:dyDescent="0.25">
      <c r="A3055" s="1">
        <v>44182</v>
      </c>
      <c r="B3055">
        <v>130798</v>
      </c>
      <c r="C3055" t="s">
        <v>2880</v>
      </c>
      <c r="D3055" t="s">
        <v>180</v>
      </c>
      <c r="E3055" s="2">
        <v>71.45</v>
      </c>
    </row>
    <row r="3056" spans="1:5" x14ac:dyDescent="0.25">
      <c r="A3056" s="1">
        <v>44182</v>
      </c>
      <c r="B3056">
        <v>130799</v>
      </c>
      <c r="C3056" t="s">
        <v>636</v>
      </c>
      <c r="D3056" t="s">
        <v>2881</v>
      </c>
      <c r="E3056" s="2">
        <v>750</v>
      </c>
    </row>
    <row r="3057" spans="1:5" x14ac:dyDescent="0.25">
      <c r="A3057" s="1">
        <v>44182</v>
      </c>
      <c r="B3057">
        <v>130800</v>
      </c>
      <c r="C3057" t="s">
        <v>2882</v>
      </c>
      <c r="D3057" t="s">
        <v>2883</v>
      </c>
      <c r="E3057" s="2">
        <f>270+198</f>
        <v>468</v>
      </c>
    </row>
    <row r="3058" spans="1:5" x14ac:dyDescent="0.25">
      <c r="A3058" s="1">
        <v>44182</v>
      </c>
      <c r="B3058">
        <v>130801</v>
      </c>
      <c r="C3058" t="s">
        <v>2884</v>
      </c>
      <c r="D3058" t="s">
        <v>180</v>
      </c>
      <c r="E3058" s="2">
        <v>16.399999999999999</v>
      </c>
    </row>
    <row r="3059" spans="1:5" x14ac:dyDescent="0.25">
      <c r="A3059" s="1">
        <v>44182</v>
      </c>
      <c r="B3059">
        <v>130802</v>
      </c>
      <c r="C3059" t="s">
        <v>2773</v>
      </c>
      <c r="D3059" t="s">
        <v>2885</v>
      </c>
      <c r="E3059" s="2">
        <v>3933.38</v>
      </c>
    </row>
    <row r="3060" spans="1:5" x14ac:dyDescent="0.25">
      <c r="A3060" s="1">
        <v>44182</v>
      </c>
      <c r="B3060">
        <v>130803</v>
      </c>
      <c r="C3060" t="s">
        <v>26</v>
      </c>
      <c r="D3060" t="s">
        <v>551</v>
      </c>
      <c r="E3060" s="2">
        <v>51.88</v>
      </c>
    </row>
    <row r="3061" spans="1:5" x14ac:dyDescent="0.25">
      <c r="A3061" s="1">
        <v>44182</v>
      </c>
      <c r="B3061">
        <v>130803</v>
      </c>
      <c r="C3061" t="s">
        <v>26</v>
      </c>
      <c r="D3061" t="s">
        <v>2886</v>
      </c>
      <c r="E3061" s="2">
        <v>16.989999999999998</v>
      </c>
    </row>
    <row r="3062" spans="1:5" x14ac:dyDescent="0.25">
      <c r="A3062" s="1">
        <v>44182</v>
      </c>
      <c r="B3062">
        <v>130803</v>
      </c>
      <c r="C3062" t="s">
        <v>26</v>
      </c>
      <c r="D3062" t="s">
        <v>2887</v>
      </c>
      <c r="E3062" s="2">
        <v>155.59</v>
      </c>
    </row>
    <row r="3063" spans="1:5" x14ac:dyDescent="0.25">
      <c r="A3063" s="1">
        <v>44182</v>
      </c>
      <c r="B3063">
        <v>130803</v>
      </c>
      <c r="C3063" t="s">
        <v>26</v>
      </c>
      <c r="D3063" t="s">
        <v>2888</v>
      </c>
      <c r="E3063" s="2">
        <v>325</v>
      </c>
    </row>
    <row r="3064" spans="1:5" x14ac:dyDescent="0.25">
      <c r="A3064" s="1">
        <v>44182</v>
      </c>
      <c r="B3064">
        <v>130803</v>
      </c>
      <c r="C3064" t="s">
        <v>26</v>
      </c>
      <c r="D3064" t="s">
        <v>1612</v>
      </c>
      <c r="E3064" s="2">
        <v>329.7</v>
      </c>
    </row>
    <row r="3065" spans="1:5" x14ac:dyDescent="0.25">
      <c r="A3065" s="1">
        <v>44182</v>
      </c>
      <c r="B3065">
        <v>130803</v>
      </c>
      <c r="C3065" t="s">
        <v>26</v>
      </c>
      <c r="D3065" t="s">
        <v>551</v>
      </c>
      <c r="E3065" s="2">
        <v>87.94</v>
      </c>
    </row>
    <row r="3066" spans="1:5" x14ac:dyDescent="0.25">
      <c r="A3066" s="1">
        <v>44182</v>
      </c>
      <c r="B3066">
        <v>130804</v>
      </c>
      <c r="C3066" t="s">
        <v>411</v>
      </c>
      <c r="D3066" t="s">
        <v>2889</v>
      </c>
      <c r="E3066" s="2">
        <v>1694.8</v>
      </c>
    </row>
    <row r="3067" spans="1:5" x14ac:dyDescent="0.25">
      <c r="A3067" s="1">
        <v>44182</v>
      </c>
      <c r="B3067">
        <v>130805</v>
      </c>
      <c r="C3067" t="s">
        <v>2890</v>
      </c>
      <c r="D3067" t="s">
        <v>2891</v>
      </c>
      <c r="E3067" s="2">
        <v>4957.26</v>
      </c>
    </row>
    <row r="3068" spans="1:5" x14ac:dyDescent="0.25">
      <c r="A3068" s="1">
        <v>44182</v>
      </c>
      <c r="B3068">
        <v>130805</v>
      </c>
      <c r="C3068" t="s">
        <v>2890</v>
      </c>
      <c r="D3068" t="s">
        <v>2892</v>
      </c>
      <c r="E3068" s="2">
        <v>3147.54</v>
      </c>
    </row>
    <row r="3069" spans="1:5" x14ac:dyDescent="0.25">
      <c r="A3069" s="1">
        <v>44182</v>
      </c>
      <c r="B3069">
        <v>130806</v>
      </c>
      <c r="C3069" t="s">
        <v>2893</v>
      </c>
      <c r="D3069" t="s">
        <v>2894</v>
      </c>
      <c r="E3069" s="2">
        <f>440+440+440+440</f>
        <v>1760</v>
      </c>
    </row>
    <row r="3070" spans="1:5" x14ac:dyDescent="0.25">
      <c r="A3070" s="1">
        <v>44182</v>
      </c>
      <c r="B3070">
        <v>130807</v>
      </c>
      <c r="C3070" t="s">
        <v>208</v>
      </c>
      <c r="D3070" t="s">
        <v>1622</v>
      </c>
      <c r="E3070" s="2">
        <v>25.5</v>
      </c>
    </row>
    <row r="3071" spans="1:5" x14ac:dyDescent="0.25">
      <c r="A3071" s="1">
        <v>44182</v>
      </c>
      <c r="B3071">
        <v>130808</v>
      </c>
      <c r="C3071" t="s">
        <v>96</v>
      </c>
      <c r="D3071" t="s">
        <v>2895</v>
      </c>
      <c r="E3071" s="2">
        <v>473.9</v>
      </c>
    </row>
    <row r="3072" spans="1:5" x14ac:dyDescent="0.25">
      <c r="A3072" s="1">
        <v>44182</v>
      </c>
      <c r="B3072">
        <v>130809</v>
      </c>
      <c r="C3072" t="s">
        <v>2776</v>
      </c>
      <c r="D3072" t="s">
        <v>2896</v>
      </c>
      <c r="E3072" s="2">
        <v>1270</v>
      </c>
    </row>
    <row r="3073" spans="1:5" x14ac:dyDescent="0.25">
      <c r="A3073" s="1">
        <v>44182</v>
      </c>
      <c r="B3073">
        <v>130810</v>
      </c>
      <c r="C3073" t="s">
        <v>70</v>
      </c>
      <c r="D3073" t="s">
        <v>551</v>
      </c>
      <c r="E3073" s="2">
        <v>51.56</v>
      </c>
    </row>
    <row r="3074" spans="1:5" x14ac:dyDescent="0.25">
      <c r="A3074" s="1">
        <v>44182</v>
      </c>
      <c r="B3074">
        <v>130811</v>
      </c>
      <c r="C3074" t="s">
        <v>2897</v>
      </c>
      <c r="D3074" t="s">
        <v>2898</v>
      </c>
      <c r="E3074" s="2">
        <v>49.84</v>
      </c>
    </row>
    <row r="3075" spans="1:5" x14ac:dyDescent="0.25">
      <c r="A3075" s="1">
        <v>44182</v>
      </c>
      <c r="B3075">
        <v>130811</v>
      </c>
      <c r="C3075" t="s">
        <v>2897</v>
      </c>
      <c r="D3075" t="s">
        <v>2899</v>
      </c>
      <c r="E3075" s="2">
        <v>180</v>
      </c>
    </row>
    <row r="3076" spans="1:5" x14ac:dyDescent="0.25">
      <c r="A3076" s="1">
        <v>44182</v>
      </c>
      <c r="B3076">
        <v>130812</v>
      </c>
      <c r="C3076" t="s">
        <v>2139</v>
      </c>
      <c r="D3076" t="s">
        <v>2900</v>
      </c>
      <c r="E3076" s="2">
        <v>27.38</v>
      </c>
    </row>
    <row r="3077" spans="1:5" x14ac:dyDescent="0.25">
      <c r="A3077" s="1">
        <v>44182</v>
      </c>
      <c r="B3077">
        <v>130813</v>
      </c>
      <c r="C3077" t="s">
        <v>674</v>
      </c>
      <c r="D3077" t="s">
        <v>2901</v>
      </c>
      <c r="E3077" s="2">
        <v>62</v>
      </c>
    </row>
    <row r="3078" spans="1:5" x14ac:dyDescent="0.25">
      <c r="A3078" s="1">
        <v>44182</v>
      </c>
      <c r="B3078">
        <v>130814</v>
      </c>
      <c r="C3078" t="s">
        <v>2902</v>
      </c>
      <c r="D3078" t="s">
        <v>2903</v>
      </c>
      <c r="E3078" s="2">
        <f>70.04+74.16+75.24</f>
        <v>219.44</v>
      </c>
    </row>
    <row r="3079" spans="1:5" x14ac:dyDescent="0.25">
      <c r="A3079" s="1">
        <v>44182</v>
      </c>
      <c r="B3079">
        <v>130815</v>
      </c>
      <c r="C3079" t="s">
        <v>2904</v>
      </c>
      <c r="D3079" t="s">
        <v>2905</v>
      </c>
      <c r="E3079" s="2">
        <v>453.51</v>
      </c>
    </row>
    <row r="3080" spans="1:5" x14ac:dyDescent="0.25">
      <c r="A3080" s="1">
        <v>44182</v>
      </c>
      <c r="B3080">
        <v>130816</v>
      </c>
      <c r="C3080" t="s">
        <v>566</v>
      </c>
      <c r="D3080" t="s">
        <v>2906</v>
      </c>
      <c r="E3080" s="2">
        <v>380</v>
      </c>
    </row>
    <row r="3081" spans="1:5" x14ac:dyDescent="0.25">
      <c r="A3081" s="1">
        <v>44182</v>
      </c>
      <c r="B3081">
        <v>130817</v>
      </c>
      <c r="C3081" t="s">
        <v>38</v>
      </c>
      <c r="D3081" t="s">
        <v>2907</v>
      </c>
      <c r="E3081" s="2">
        <v>12374.15</v>
      </c>
    </row>
    <row r="3082" spans="1:5" x14ac:dyDescent="0.25">
      <c r="A3082" s="1">
        <v>44182</v>
      </c>
      <c r="B3082">
        <v>130818</v>
      </c>
      <c r="C3082" t="s">
        <v>570</v>
      </c>
      <c r="D3082" t="s">
        <v>2538</v>
      </c>
      <c r="E3082" s="2">
        <v>3000</v>
      </c>
    </row>
    <row r="3083" spans="1:5" x14ac:dyDescent="0.25">
      <c r="A3083" s="1">
        <v>44182</v>
      </c>
      <c r="B3083">
        <v>130819</v>
      </c>
      <c r="C3083" t="s">
        <v>82</v>
      </c>
      <c r="D3083" t="s">
        <v>2908</v>
      </c>
      <c r="E3083" s="2">
        <v>1360</v>
      </c>
    </row>
    <row r="3084" spans="1:5" x14ac:dyDescent="0.25">
      <c r="A3084" s="1">
        <v>44182</v>
      </c>
      <c r="B3084">
        <v>130820</v>
      </c>
      <c r="C3084" t="s">
        <v>482</v>
      </c>
      <c r="D3084" t="s">
        <v>2909</v>
      </c>
      <c r="E3084" s="2">
        <v>251.91</v>
      </c>
    </row>
    <row r="3085" spans="1:5" x14ac:dyDescent="0.25">
      <c r="A3085" s="1">
        <v>44182</v>
      </c>
      <c r="B3085">
        <v>130821</v>
      </c>
      <c r="C3085" t="s">
        <v>3388</v>
      </c>
      <c r="E3085" s="2">
        <v>0</v>
      </c>
    </row>
    <row r="3086" spans="1:5" x14ac:dyDescent="0.25">
      <c r="A3086" s="1">
        <v>44182</v>
      </c>
      <c r="B3086">
        <v>130822</v>
      </c>
      <c r="C3086" t="s">
        <v>2912</v>
      </c>
      <c r="D3086" t="s">
        <v>2913</v>
      </c>
      <c r="E3086" s="2">
        <v>191.35</v>
      </c>
    </row>
    <row r="3087" spans="1:5" x14ac:dyDescent="0.25">
      <c r="A3087" s="1">
        <v>44182</v>
      </c>
      <c r="B3087">
        <v>130823</v>
      </c>
      <c r="C3087" t="s">
        <v>1637</v>
      </c>
      <c r="D3087" t="s">
        <v>2203</v>
      </c>
      <c r="E3087" s="2">
        <f>120+225</f>
        <v>345</v>
      </c>
    </row>
    <row r="3088" spans="1:5" x14ac:dyDescent="0.25">
      <c r="A3088" s="1">
        <v>44182</v>
      </c>
      <c r="B3088">
        <v>130824</v>
      </c>
      <c r="C3088" t="s">
        <v>3388</v>
      </c>
      <c r="E3088" s="2">
        <v>0</v>
      </c>
    </row>
    <row r="3089" spans="1:5" x14ac:dyDescent="0.25">
      <c r="A3089" s="1">
        <v>44182</v>
      </c>
      <c r="B3089">
        <v>130825</v>
      </c>
      <c r="C3089" t="s">
        <v>100</v>
      </c>
      <c r="D3089" t="s">
        <v>2914</v>
      </c>
      <c r="E3089" s="2">
        <v>975</v>
      </c>
    </row>
    <row r="3090" spans="1:5" x14ac:dyDescent="0.25">
      <c r="A3090" s="1">
        <v>44182</v>
      </c>
      <c r="B3090">
        <v>130826</v>
      </c>
      <c r="C3090" t="s">
        <v>1755</v>
      </c>
      <c r="D3090" t="s">
        <v>2915</v>
      </c>
      <c r="E3090" s="2">
        <v>1388.02</v>
      </c>
    </row>
    <row r="3091" spans="1:5" x14ac:dyDescent="0.25">
      <c r="A3091" s="1">
        <v>44182</v>
      </c>
      <c r="B3091">
        <v>130827</v>
      </c>
      <c r="C3091" t="s">
        <v>2916</v>
      </c>
      <c r="D3091" t="s">
        <v>2917</v>
      </c>
      <c r="E3091" s="2">
        <v>108</v>
      </c>
    </row>
    <row r="3092" spans="1:5" x14ac:dyDescent="0.25">
      <c r="A3092" s="1">
        <v>44182</v>
      </c>
      <c r="B3092">
        <v>130829</v>
      </c>
      <c r="C3092" t="s">
        <v>42</v>
      </c>
      <c r="D3092" t="s">
        <v>2918</v>
      </c>
      <c r="E3092" s="2">
        <v>34.770000000000003</v>
      </c>
    </row>
    <row r="3093" spans="1:5" x14ac:dyDescent="0.25">
      <c r="A3093" s="1">
        <v>44182</v>
      </c>
      <c r="B3093">
        <v>130829</v>
      </c>
      <c r="C3093" t="s">
        <v>42</v>
      </c>
      <c r="D3093" t="s">
        <v>2919</v>
      </c>
      <c r="E3093" s="2">
        <v>15.29</v>
      </c>
    </row>
    <row r="3094" spans="1:5" x14ac:dyDescent="0.25">
      <c r="A3094" s="1">
        <v>44182</v>
      </c>
      <c r="B3094">
        <v>130829</v>
      </c>
      <c r="C3094" t="s">
        <v>42</v>
      </c>
      <c r="D3094" t="s">
        <v>2920</v>
      </c>
      <c r="E3094" s="2">
        <v>70.14</v>
      </c>
    </row>
    <row r="3095" spans="1:5" x14ac:dyDescent="0.25">
      <c r="A3095" s="1">
        <v>44182</v>
      </c>
      <c r="B3095">
        <v>130829</v>
      </c>
      <c r="C3095" t="s">
        <v>42</v>
      </c>
      <c r="D3095" t="s">
        <v>2920</v>
      </c>
      <c r="E3095" s="2">
        <v>142.18</v>
      </c>
    </row>
    <row r="3096" spans="1:5" x14ac:dyDescent="0.25">
      <c r="A3096" s="1">
        <v>44182</v>
      </c>
      <c r="B3096">
        <v>130829</v>
      </c>
      <c r="C3096" t="s">
        <v>42</v>
      </c>
      <c r="D3096" t="s">
        <v>2921</v>
      </c>
      <c r="E3096" s="2">
        <v>176.36</v>
      </c>
    </row>
    <row r="3097" spans="1:5" x14ac:dyDescent="0.25">
      <c r="A3097" s="1">
        <v>44182</v>
      </c>
      <c r="B3097">
        <v>130829</v>
      </c>
      <c r="C3097" t="s">
        <v>42</v>
      </c>
      <c r="D3097" t="s">
        <v>2922</v>
      </c>
      <c r="E3097" s="2">
        <v>116.08</v>
      </c>
    </row>
    <row r="3098" spans="1:5" x14ac:dyDescent="0.25">
      <c r="A3098" s="1">
        <v>44182</v>
      </c>
      <c r="B3098">
        <v>130829</v>
      </c>
      <c r="C3098" t="s">
        <v>42</v>
      </c>
      <c r="D3098" t="s">
        <v>611</v>
      </c>
      <c r="E3098" s="2">
        <v>5.99</v>
      </c>
    </row>
    <row r="3099" spans="1:5" x14ac:dyDescent="0.25">
      <c r="A3099" s="1">
        <v>44182</v>
      </c>
      <c r="B3099">
        <v>130830</v>
      </c>
      <c r="C3099" t="s">
        <v>2923</v>
      </c>
      <c r="D3099" t="s">
        <v>2924</v>
      </c>
      <c r="E3099" s="2">
        <v>277.5</v>
      </c>
    </row>
    <row r="3100" spans="1:5" x14ac:dyDescent="0.25">
      <c r="A3100" s="1">
        <v>44182</v>
      </c>
      <c r="B3100">
        <v>130831</v>
      </c>
      <c r="C3100" t="s">
        <v>291</v>
      </c>
      <c r="D3100" t="s">
        <v>2925</v>
      </c>
      <c r="E3100" s="2">
        <v>40940.43</v>
      </c>
    </row>
    <row r="3101" spans="1:5" x14ac:dyDescent="0.25">
      <c r="A3101" s="1">
        <v>44182</v>
      </c>
      <c r="B3101">
        <v>130832</v>
      </c>
      <c r="C3101" t="s">
        <v>2391</v>
      </c>
      <c r="D3101" t="s">
        <v>2926</v>
      </c>
      <c r="E3101" s="2">
        <v>57.99</v>
      </c>
    </row>
    <row r="3102" spans="1:5" x14ac:dyDescent="0.25">
      <c r="A3102" s="1">
        <v>44182</v>
      </c>
      <c r="B3102">
        <v>130833</v>
      </c>
      <c r="C3102" t="s">
        <v>1799</v>
      </c>
      <c r="D3102" t="s">
        <v>2927</v>
      </c>
      <c r="E3102" s="2">
        <v>475</v>
      </c>
    </row>
    <row r="3103" spans="1:5" x14ac:dyDescent="0.25">
      <c r="A3103" s="1">
        <v>44182</v>
      </c>
      <c r="B3103">
        <v>130834</v>
      </c>
      <c r="C3103" t="s">
        <v>358</v>
      </c>
      <c r="D3103" t="s">
        <v>2928</v>
      </c>
      <c r="E3103" s="2">
        <v>344</v>
      </c>
    </row>
    <row r="3104" spans="1:5" x14ac:dyDescent="0.25">
      <c r="A3104" s="4">
        <f>E3103</f>
        <v>344</v>
      </c>
      <c r="B3104">
        <v>130835</v>
      </c>
      <c r="C3104" t="s">
        <v>993</v>
      </c>
      <c r="D3104" t="s">
        <v>2929</v>
      </c>
      <c r="E3104" s="2">
        <f>275+275+275</f>
        <v>825</v>
      </c>
    </row>
    <row r="3105" spans="1:6" x14ac:dyDescent="0.25">
      <c r="A3105" s="1">
        <v>44182</v>
      </c>
      <c r="B3105">
        <v>130836</v>
      </c>
      <c r="C3105" t="s">
        <v>2930</v>
      </c>
      <c r="D3105" t="s">
        <v>1890</v>
      </c>
      <c r="E3105" s="2">
        <v>2880.62</v>
      </c>
      <c r="F3105" s="4" t="s">
        <v>166</v>
      </c>
    </row>
    <row r="3106" spans="1:6" x14ac:dyDescent="0.25">
      <c r="A3106" s="1">
        <v>44182</v>
      </c>
      <c r="B3106">
        <v>130837</v>
      </c>
      <c r="C3106" t="s">
        <v>361</v>
      </c>
      <c r="D3106" t="s">
        <v>2931</v>
      </c>
      <c r="E3106" s="2">
        <v>203</v>
      </c>
    </row>
    <row r="3107" spans="1:6" x14ac:dyDescent="0.25">
      <c r="A3107" s="1">
        <v>44182</v>
      </c>
      <c r="B3107">
        <v>130837</v>
      </c>
      <c r="C3107" t="s">
        <v>361</v>
      </c>
      <c r="D3107" t="s">
        <v>2932</v>
      </c>
      <c r="E3107" s="2">
        <v>575</v>
      </c>
    </row>
    <row r="3108" spans="1:6" x14ac:dyDescent="0.25">
      <c r="A3108" s="1">
        <v>44182</v>
      </c>
      <c r="B3108">
        <v>130838</v>
      </c>
      <c r="C3108" t="s">
        <v>362</v>
      </c>
      <c r="D3108" t="s">
        <v>2933</v>
      </c>
      <c r="E3108" s="2">
        <f>3850+1200</f>
        <v>5050</v>
      </c>
    </row>
    <row r="3109" spans="1:6" x14ac:dyDescent="0.25">
      <c r="A3109" s="1">
        <v>44182</v>
      </c>
      <c r="B3109">
        <v>130839</v>
      </c>
      <c r="C3109" t="s">
        <v>80</v>
      </c>
      <c r="D3109" t="s">
        <v>2934</v>
      </c>
      <c r="E3109" s="2">
        <v>66.510000000000005</v>
      </c>
    </row>
    <row r="3110" spans="1:6" x14ac:dyDescent="0.25">
      <c r="A3110" s="1">
        <v>44182</v>
      </c>
      <c r="B3110">
        <v>130839</v>
      </c>
      <c r="C3110" t="s">
        <v>80</v>
      </c>
      <c r="D3110" t="s">
        <v>2935</v>
      </c>
      <c r="E3110" s="2">
        <v>536.28</v>
      </c>
    </row>
    <row r="3111" spans="1:6" x14ac:dyDescent="0.25">
      <c r="A3111" s="1">
        <v>44182</v>
      </c>
      <c r="B3111">
        <v>130840</v>
      </c>
      <c r="C3111" t="s">
        <v>46</v>
      </c>
      <c r="D3111" t="s">
        <v>2551</v>
      </c>
      <c r="E3111" s="2">
        <v>1709.55</v>
      </c>
    </row>
    <row r="3112" spans="1:6" x14ac:dyDescent="0.25">
      <c r="A3112" s="1">
        <v>44182</v>
      </c>
      <c r="B3112">
        <v>130841</v>
      </c>
      <c r="C3112" t="s">
        <v>2720</v>
      </c>
      <c r="D3112" t="s">
        <v>2936</v>
      </c>
      <c r="E3112" s="2">
        <v>17591.68</v>
      </c>
    </row>
    <row r="3113" spans="1:6" x14ac:dyDescent="0.25">
      <c r="A3113" s="1">
        <v>44182</v>
      </c>
      <c r="B3113">
        <v>130842</v>
      </c>
      <c r="C3113" t="s">
        <v>364</v>
      </c>
      <c r="D3113" t="s">
        <v>2937</v>
      </c>
      <c r="E3113" s="2">
        <v>589</v>
      </c>
    </row>
    <row r="3114" spans="1:6" x14ac:dyDescent="0.25">
      <c r="A3114" s="1">
        <v>44182</v>
      </c>
      <c r="B3114">
        <v>130843</v>
      </c>
      <c r="C3114" t="s">
        <v>51</v>
      </c>
      <c r="D3114" t="s">
        <v>2938</v>
      </c>
      <c r="E3114" s="2">
        <v>15.95</v>
      </c>
    </row>
    <row r="3115" spans="1:6" x14ac:dyDescent="0.25">
      <c r="A3115" s="1">
        <v>44182</v>
      </c>
      <c r="B3115">
        <v>130844</v>
      </c>
      <c r="C3115" t="s">
        <v>482</v>
      </c>
      <c r="D3115" t="s">
        <v>2910</v>
      </c>
      <c r="E3115" s="2">
        <v>111.96</v>
      </c>
    </row>
    <row r="3116" spans="1:6" x14ac:dyDescent="0.25">
      <c r="A3116" s="1">
        <v>44182</v>
      </c>
      <c r="B3116">
        <v>130845</v>
      </c>
      <c r="C3116" t="s">
        <v>482</v>
      </c>
      <c r="D3116" t="s">
        <v>2911</v>
      </c>
      <c r="E3116" s="2">
        <v>615.72</v>
      </c>
    </row>
    <row r="3117" spans="1:6" x14ac:dyDescent="0.25">
      <c r="A3117" s="1">
        <v>44183</v>
      </c>
      <c r="B3117">
        <v>130846</v>
      </c>
      <c r="C3117" t="s">
        <v>59</v>
      </c>
      <c r="D3117" t="s">
        <v>1231</v>
      </c>
      <c r="E3117" s="2">
        <v>1575.07</v>
      </c>
      <c r="F3117" s="4" t="s">
        <v>166</v>
      </c>
    </row>
    <row r="3118" spans="1:6" x14ac:dyDescent="0.25">
      <c r="A3118" s="1">
        <v>44183</v>
      </c>
      <c r="B3118">
        <v>130847</v>
      </c>
      <c r="C3118" t="s">
        <v>581</v>
      </c>
      <c r="D3118" t="s">
        <v>2939</v>
      </c>
      <c r="E3118" s="2">
        <v>-11.15</v>
      </c>
    </row>
    <row r="3119" spans="1:6" x14ac:dyDescent="0.25">
      <c r="A3119" s="1">
        <v>44183</v>
      </c>
      <c r="B3119">
        <v>130847</v>
      </c>
      <c r="C3119" t="s">
        <v>581</v>
      </c>
      <c r="D3119" t="s">
        <v>2940</v>
      </c>
      <c r="E3119" s="2">
        <v>161.44999999999999</v>
      </c>
    </row>
    <row r="3120" spans="1:6" x14ac:dyDescent="0.25">
      <c r="A3120" s="1">
        <v>44183</v>
      </c>
      <c r="B3120">
        <v>130848</v>
      </c>
      <c r="C3120" t="s">
        <v>21</v>
      </c>
      <c r="D3120" t="s">
        <v>1795</v>
      </c>
      <c r="E3120" s="2">
        <v>28.73</v>
      </c>
    </row>
    <row r="3121" spans="1:5" x14ac:dyDescent="0.25">
      <c r="A3121" s="1">
        <v>44183</v>
      </c>
      <c r="B3121">
        <v>130848</v>
      </c>
      <c r="C3121" t="s">
        <v>21</v>
      </c>
      <c r="D3121" t="s">
        <v>2941</v>
      </c>
      <c r="E3121" s="2">
        <f>57.71+73.71</f>
        <v>131.41999999999999</v>
      </c>
    </row>
    <row r="3122" spans="1:5" x14ac:dyDescent="0.25">
      <c r="A3122" s="1">
        <v>44172</v>
      </c>
      <c r="B3122">
        <v>202000069</v>
      </c>
      <c r="C3122" t="s">
        <v>2942</v>
      </c>
      <c r="D3122" t="s">
        <v>2943</v>
      </c>
      <c r="E3122" s="2">
        <v>249.22</v>
      </c>
    </row>
    <row r="3123" spans="1:5" x14ac:dyDescent="0.25">
      <c r="A3123" s="1">
        <v>44172</v>
      </c>
      <c r="B3123">
        <v>202000070</v>
      </c>
      <c r="C3123" t="s">
        <v>1067</v>
      </c>
      <c r="D3123" t="s">
        <v>2099</v>
      </c>
      <c r="E3123" s="9">
        <v>6467.47</v>
      </c>
    </row>
    <row r="3124" spans="1:5" x14ac:dyDescent="0.25">
      <c r="A3124" s="1">
        <v>44174</v>
      </c>
      <c r="B3124">
        <v>202000071</v>
      </c>
      <c r="C3124" t="s">
        <v>92</v>
      </c>
      <c r="D3124" t="s">
        <v>2583</v>
      </c>
      <c r="E3124" s="2">
        <v>75.650000000000006</v>
      </c>
    </row>
    <row r="3125" spans="1:5" x14ac:dyDescent="0.25">
      <c r="A3125" s="1">
        <v>44172</v>
      </c>
      <c r="B3125">
        <v>202000072</v>
      </c>
      <c r="C3125" t="s">
        <v>1043</v>
      </c>
      <c r="D3125" t="s">
        <v>2944</v>
      </c>
      <c r="E3125" s="2">
        <v>45.66</v>
      </c>
    </row>
    <row r="3126" spans="1:5" x14ac:dyDescent="0.25">
      <c r="A3126" s="1">
        <v>44172</v>
      </c>
      <c r="B3126">
        <v>202000073</v>
      </c>
      <c r="C3126" t="s">
        <v>2945</v>
      </c>
      <c r="D3126" t="s">
        <v>2946</v>
      </c>
      <c r="E3126" s="2">
        <v>293.95</v>
      </c>
    </row>
    <row r="3127" spans="1:5" x14ac:dyDescent="0.25">
      <c r="A3127" s="1">
        <v>44172</v>
      </c>
      <c r="B3127">
        <v>202000074</v>
      </c>
      <c r="C3127" t="s">
        <v>2947</v>
      </c>
      <c r="D3127" t="s">
        <v>2948</v>
      </c>
      <c r="E3127" s="2">
        <v>500</v>
      </c>
    </row>
    <row r="3128" spans="1:5" x14ac:dyDescent="0.25">
      <c r="A3128" s="1">
        <v>44172</v>
      </c>
      <c r="B3128">
        <v>202000075</v>
      </c>
      <c r="C3128" t="s">
        <v>2095</v>
      </c>
      <c r="D3128" t="s">
        <v>2949</v>
      </c>
      <c r="E3128" s="2">
        <v>30.5</v>
      </c>
    </row>
    <row r="3129" spans="1:5" x14ac:dyDescent="0.25">
      <c r="A3129" s="1">
        <v>44173</v>
      </c>
      <c r="B3129">
        <v>202000076</v>
      </c>
      <c r="C3129" t="s">
        <v>2950</v>
      </c>
      <c r="D3129" t="s">
        <v>2951</v>
      </c>
      <c r="E3129" s="2">
        <v>160</v>
      </c>
    </row>
    <row r="3130" spans="1:5" x14ac:dyDescent="0.25">
      <c r="A3130" s="1">
        <v>44172</v>
      </c>
      <c r="B3130">
        <v>202000076</v>
      </c>
      <c r="C3130" t="s">
        <v>2950</v>
      </c>
      <c r="D3130" t="s">
        <v>2952</v>
      </c>
      <c r="E3130" s="2">
        <v>16</v>
      </c>
    </row>
    <row r="3131" spans="1:5" x14ac:dyDescent="0.25">
      <c r="A3131" s="1">
        <v>44172</v>
      </c>
      <c r="B3131">
        <v>202000077</v>
      </c>
      <c r="C3131" t="s">
        <v>2953</v>
      </c>
      <c r="D3131" t="s">
        <v>2954</v>
      </c>
      <c r="E3131" s="2">
        <v>34.369999999999997</v>
      </c>
    </row>
    <row r="3132" spans="1:5" x14ac:dyDescent="0.25">
      <c r="A3132" s="1">
        <v>44172</v>
      </c>
      <c r="B3132">
        <v>202000078</v>
      </c>
      <c r="C3132" t="s">
        <v>482</v>
      </c>
      <c r="D3132" t="s">
        <v>2583</v>
      </c>
      <c r="E3132" s="2">
        <v>171.75</v>
      </c>
    </row>
    <row r="3133" spans="1:5" x14ac:dyDescent="0.25">
      <c r="A3133" s="1">
        <v>44172</v>
      </c>
      <c r="B3133">
        <v>202000079</v>
      </c>
      <c r="C3133" t="s">
        <v>1055</v>
      </c>
      <c r="D3133" t="s">
        <v>1056</v>
      </c>
      <c r="E3133" s="2">
        <f>49.25*2</f>
        <v>98.5</v>
      </c>
    </row>
    <row r="3134" spans="1:5" x14ac:dyDescent="0.25">
      <c r="A3134" s="1">
        <v>44173</v>
      </c>
      <c r="B3134">
        <v>202000080</v>
      </c>
      <c r="C3134" t="s">
        <v>2955</v>
      </c>
      <c r="D3134" t="s">
        <v>2956</v>
      </c>
      <c r="E3134" s="2">
        <v>39</v>
      </c>
    </row>
    <row r="3135" spans="1:5" x14ac:dyDescent="0.25">
      <c r="A3135" s="1">
        <v>44173</v>
      </c>
      <c r="B3135">
        <v>202000081</v>
      </c>
      <c r="C3135" t="s">
        <v>2957</v>
      </c>
      <c r="D3135" t="s">
        <v>2958</v>
      </c>
      <c r="E3135" s="2">
        <v>148.88999999999999</v>
      </c>
    </row>
    <row r="3136" spans="1:5" x14ac:dyDescent="0.25">
      <c r="A3136" s="1">
        <v>44173</v>
      </c>
      <c r="B3136">
        <v>202000082</v>
      </c>
      <c r="C3136" t="s">
        <v>2959</v>
      </c>
      <c r="D3136" t="s">
        <v>2605</v>
      </c>
      <c r="E3136" s="2">
        <v>69.95</v>
      </c>
    </row>
    <row r="3137" spans="1:5" x14ac:dyDescent="0.25">
      <c r="A3137" s="1">
        <v>44176</v>
      </c>
      <c r="B3137">
        <v>202000084</v>
      </c>
      <c r="C3137" t="s">
        <v>2960</v>
      </c>
      <c r="D3137" t="s">
        <v>2961</v>
      </c>
      <c r="E3137" s="2">
        <v>29.76</v>
      </c>
    </row>
    <row r="3138" spans="1:5" x14ac:dyDescent="0.25">
      <c r="A3138" s="1">
        <v>44167</v>
      </c>
      <c r="B3138">
        <v>202100098</v>
      </c>
      <c r="C3138" t="s">
        <v>110</v>
      </c>
      <c r="D3138" t="s">
        <v>2962</v>
      </c>
      <c r="E3138" s="2">
        <v>183.94</v>
      </c>
    </row>
    <row r="3139" spans="1:5" x14ac:dyDescent="0.25">
      <c r="A3139" s="1">
        <v>44168</v>
      </c>
      <c r="B3139">
        <v>202100099</v>
      </c>
      <c r="C3139" t="s">
        <v>111</v>
      </c>
      <c r="D3139" t="s">
        <v>444</v>
      </c>
      <c r="E3139" s="2">
        <v>137333.13</v>
      </c>
    </row>
    <row r="3140" spans="1:5" x14ac:dyDescent="0.25">
      <c r="A3140" s="1">
        <v>44168</v>
      </c>
      <c r="B3140">
        <v>202100101</v>
      </c>
      <c r="C3140" t="s">
        <v>114</v>
      </c>
      <c r="D3140" t="s">
        <v>2963</v>
      </c>
      <c r="E3140" s="2">
        <v>1585.6</v>
      </c>
    </row>
    <row r="3141" spans="1:5" x14ac:dyDescent="0.25">
      <c r="A3141" s="1">
        <v>44168</v>
      </c>
      <c r="B3141">
        <v>202100102</v>
      </c>
      <c r="C3141" t="s">
        <v>448</v>
      </c>
      <c r="D3141" t="s">
        <v>2964</v>
      </c>
      <c r="E3141" s="2">
        <v>142</v>
      </c>
    </row>
    <row r="3142" spans="1:5" x14ac:dyDescent="0.25">
      <c r="A3142" s="1">
        <v>44168</v>
      </c>
      <c r="B3142">
        <v>202100103</v>
      </c>
      <c r="C3142" t="s">
        <v>112</v>
      </c>
      <c r="D3142" t="s">
        <v>2965</v>
      </c>
      <c r="E3142" s="2">
        <v>5245.5</v>
      </c>
    </row>
    <row r="3143" spans="1:5" x14ac:dyDescent="0.25">
      <c r="A3143" s="1">
        <v>44175</v>
      </c>
      <c r="B3143">
        <v>202100104</v>
      </c>
      <c r="C3143" t="s">
        <v>111</v>
      </c>
      <c r="D3143" t="s">
        <v>2966</v>
      </c>
      <c r="E3143" s="2">
        <v>330.3</v>
      </c>
    </row>
    <row r="3144" spans="1:5" x14ac:dyDescent="0.25">
      <c r="A3144" s="1">
        <v>44175</v>
      </c>
      <c r="B3144">
        <v>202100105</v>
      </c>
      <c r="C3144" t="s">
        <v>453</v>
      </c>
      <c r="D3144" t="s">
        <v>2967</v>
      </c>
      <c r="E3144" s="2">
        <v>108.9</v>
      </c>
    </row>
    <row r="3145" spans="1:5" x14ac:dyDescent="0.25">
      <c r="A3145" s="1">
        <v>44175</v>
      </c>
      <c r="B3145">
        <v>202100106</v>
      </c>
      <c r="C3145" t="s">
        <v>112</v>
      </c>
      <c r="D3145" t="s">
        <v>2965</v>
      </c>
      <c r="E3145" s="2">
        <v>2671.3</v>
      </c>
    </row>
    <row r="3146" spans="1:5" x14ac:dyDescent="0.25">
      <c r="A3146" s="1">
        <v>44175</v>
      </c>
      <c r="B3146">
        <v>202100106</v>
      </c>
      <c r="C3146" t="s">
        <v>112</v>
      </c>
      <c r="D3146" t="s">
        <v>2965</v>
      </c>
      <c r="E3146" s="2">
        <v>1377.26</v>
      </c>
    </row>
    <row r="3147" spans="1:5" x14ac:dyDescent="0.25">
      <c r="A3147" s="1">
        <v>44181</v>
      </c>
      <c r="B3147">
        <v>202100111</v>
      </c>
      <c r="C3147" t="s">
        <v>452</v>
      </c>
      <c r="D3147" t="s">
        <v>2968</v>
      </c>
      <c r="E3147" s="2">
        <v>1080</v>
      </c>
    </row>
    <row r="3148" spans="1:5" x14ac:dyDescent="0.25">
      <c r="A3148" s="1">
        <v>44181</v>
      </c>
      <c r="B3148">
        <v>202100112</v>
      </c>
      <c r="C3148" t="s">
        <v>2615</v>
      </c>
      <c r="D3148" t="s">
        <v>2969</v>
      </c>
      <c r="E3148" s="2">
        <v>135</v>
      </c>
    </row>
    <row r="3149" spans="1:5" x14ac:dyDescent="0.25">
      <c r="A3149" s="1">
        <v>44182</v>
      </c>
      <c r="B3149">
        <v>202100113</v>
      </c>
      <c r="C3149" t="s">
        <v>1082</v>
      </c>
      <c r="D3149" t="s">
        <v>2970</v>
      </c>
      <c r="E3149" s="2">
        <v>115</v>
      </c>
    </row>
    <row r="3150" spans="1:5" x14ac:dyDescent="0.25">
      <c r="A3150" s="1">
        <v>44182</v>
      </c>
      <c r="B3150">
        <v>202100114</v>
      </c>
      <c r="C3150" t="s">
        <v>112</v>
      </c>
      <c r="D3150" t="s">
        <v>2965</v>
      </c>
      <c r="E3150" s="2">
        <v>8909.6200000000008</v>
      </c>
    </row>
    <row r="3151" spans="1:5" x14ac:dyDescent="0.25">
      <c r="A3151" s="1">
        <v>44182</v>
      </c>
      <c r="B3151">
        <v>202100116</v>
      </c>
      <c r="C3151" t="s">
        <v>228</v>
      </c>
      <c r="D3151" t="s">
        <v>2971</v>
      </c>
      <c r="E3151" s="2">
        <f>32+44</f>
        <v>76</v>
      </c>
    </row>
    <row r="3152" spans="1:5" x14ac:dyDescent="0.25">
      <c r="A3152" s="1">
        <v>44182</v>
      </c>
      <c r="B3152">
        <v>202100116</v>
      </c>
      <c r="C3152" t="s">
        <v>228</v>
      </c>
      <c r="D3152" t="s">
        <v>2972</v>
      </c>
      <c r="E3152" s="2">
        <f>34+47.01+46.88+45.71</f>
        <v>173.6</v>
      </c>
    </row>
    <row r="3153" spans="1:6" x14ac:dyDescent="0.25">
      <c r="A3153" s="1">
        <v>44182</v>
      </c>
      <c r="B3153">
        <v>202100116</v>
      </c>
      <c r="C3153" t="s">
        <v>228</v>
      </c>
      <c r="D3153" t="s">
        <v>2973</v>
      </c>
      <c r="E3153" s="2">
        <v>101.25</v>
      </c>
    </row>
    <row r="3154" spans="1:6" x14ac:dyDescent="0.25">
      <c r="D3154" s="5" t="s">
        <v>167</v>
      </c>
      <c r="E3154" s="6"/>
      <c r="F3154" s="7">
        <f>SUM(E2765:E3153)</f>
        <v>1071515.5200000005</v>
      </c>
    </row>
    <row r="3155" spans="1:6" x14ac:dyDescent="0.25">
      <c r="F3155" s="4"/>
    </row>
    <row r="3156" spans="1:6" x14ac:dyDescent="0.25">
      <c r="A3156" s="1">
        <v>44202</v>
      </c>
      <c r="B3156">
        <v>130849</v>
      </c>
      <c r="C3156" t="s">
        <v>2974</v>
      </c>
      <c r="D3156" t="s">
        <v>2975</v>
      </c>
      <c r="E3156" s="2">
        <v>156</v>
      </c>
    </row>
    <row r="3157" spans="1:6" x14ac:dyDescent="0.25">
      <c r="A3157" s="1">
        <v>44202</v>
      </c>
      <c r="B3157">
        <v>130850</v>
      </c>
      <c r="C3157" t="s">
        <v>2808</v>
      </c>
      <c r="D3157" t="s">
        <v>2976</v>
      </c>
      <c r="E3157" s="2">
        <v>1025</v>
      </c>
    </row>
    <row r="3158" spans="1:6" x14ac:dyDescent="0.25">
      <c r="A3158" s="1">
        <v>44202</v>
      </c>
      <c r="B3158">
        <v>130851</v>
      </c>
      <c r="C3158" t="s">
        <v>2977</v>
      </c>
      <c r="D3158" t="s">
        <v>2978</v>
      </c>
      <c r="E3158" s="2">
        <v>50</v>
      </c>
    </row>
    <row r="3159" spans="1:6" x14ac:dyDescent="0.25">
      <c r="A3159" s="1">
        <v>44202</v>
      </c>
      <c r="B3159">
        <v>130852</v>
      </c>
      <c r="C3159" t="s">
        <v>467</v>
      </c>
      <c r="D3159" t="s">
        <v>2979</v>
      </c>
      <c r="E3159" s="2">
        <v>342.4</v>
      </c>
    </row>
    <row r="3160" spans="1:6" x14ac:dyDescent="0.25">
      <c r="A3160" s="1">
        <v>44202</v>
      </c>
      <c r="B3160">
        <v>130853</v>
      </c>
      <c r="C3160" t="s">
        <v>92</v>
      </c>
      <c r="D3160" t="s">
        <v>2980</v>
      </c>
      <c r="E3160" s="2">
        <v>480</v>
      </c>
    </row>
    <row r="3161" spans="1:6" x14ac:dyDescent="0.25">
      <c r="A3161" s="1">
        <v>44202</v>
      </c>
      <c r="B3161">
        <v>130854</v>
      </c>
      <c r="C3161" t="s">
        <v>2981</v>
      </c>
      <c r="D3161" t="s">
        <v>2982</v>
      </c>
      <c r="E3161" s="2">
        <v>240</v>
      </c>
    </row>
    <row r="3162" spans="1:6" x14ac:dyDescent="0.25">
      <c r="A3162" s="1">
        <v>44202</v>
      </c>
      <c r="B3162">
        <v>130855</v>
      </c>
      <c r="C3162" t="s">
        <v>863</v>
      </c>
      <c r="D3162" t="s">
        <v>2983</v>
      </c>
      <c r="E3162" s="2">
        <v>150</v>
      </c>
    </row>
    <row r="3163" spans="1:6" x14ac:dyDescent="0.25">
      <c r="A3163" s="1">
        <v>44202</v>
      </c>
      <c r="B3163">
        <v>130856</v>
      </c>
      <c r="C3163" t="s">
        <v>2984</v>
      </c>
      <c r="D3163" t="s">
        <v>2985</v>
      </c>
      <c r="E3163" s="2">
        <v>328</v>
      </c>
    </row>
    <row r="3164" spans="1:6" x14ac:dyDescent="0.25">
      <c r="A3164" s="1">
        <v>44202</v>
      </c>
      <c r="B3164">
        <v>130858</v>
      </c>
      <c r="C3164" t="s">
        <v>870</v>
      </c>
      <c r="D3164" t="s">
        <v>2986</v>
      </c>
      <c r="E3164" s="2">
        <v>74.8</v>
      </c>
    </row>
    <row r="3165" spans="1:6" x14ac:dyDescent="0.25">
      <c r="A3165" s="1">
        <v>44202</v>
      </c>
      <c r="B3165">
        <v>130858</v>
      </c>
      <c r="C3165" t="s">
        <v>870</v>
      </c>
      <c r="D3165" t="s">
        <v>2987</v>
      </c>
      <c r="E3165" s="2">
        <v>9.01</v>
      </c>
    </row>
    <row r="3166" spans="1:6" x14ac:dyDescent="0.25">
      <c r="A3166" s="1">
        <v>44202</v>
      </c>
      <c r="B3166">
        <v>130858</v>
      </c>
      <c r="C3166" t="s">
        <v>870</v>
      </c>
      <c r="D3166" t="s">
        <v>2988</v>
      </c>
      <c r="E3166" s="2">
        <v>21.93</v>
      </c>
    </row>
    <row r="3167" spans="1:6" x14ac:dyDescent="0.25">
      <c r="A3167" s="1">
        <v>44202</v>
      </c>
      <c r="B3167">
        <v>130858</v>
      </c>
      <c r="C3167" t="s">
        <v>870</v>
      </c>
      <c r="D3167" t="s">
        <v>2989</v>
      </c>
      <c r="E3167" s="2">
        <v>21.93</v>
      </c>
    </row>
    <row r="3168" spans="1:6" x14ac:dyDescent="0.25">
      <c r="A3168" s="1">
        <v>44202</v>
      </c>
      <c r="B3168">
        <v>130858</v>
      </c>
      <c r="C3168" t="s">
        <v>870</v>
      </c>
      <c r="D3168" t="s">
        <v>2988</v>
      </c>
      <c r="E3168" s="2">
        <v>7.31</v>
      </c>
    </row>
    <row r="3169" spans="1:5" x14ac:dyDescent="0.25">
      <c r="A3169" s="1">
        <v>44202</v>
      </c>
      <c r="B3169">
        <v>130858</v>
      </c>
      <c r="C3169" t="s">
        <v>870</v>
      </c>
      <c r="D3169" t="s">
        <v>2990</v>
      </c>
      <c r="E3169" s="2">
        <v>29.24</v>
      </c>
    </row>
    <row r="3170" spans="1:5" x14ac:dyDescent="0.25">
      <c r="A3170" s="1">
        <v>44202</v>
      </c>
      <c r="B3170">
        <v>130859</v>
      </c>
      <c r="C3170" t="s">
        <v>17</v>
      </c>
      <c r="D3170" t="s">
        <v>2991</v>
      </c>
      <c r="E3170" s="2">
        <v>129.99</v>
      </c>
    </row>
    <row r="3171" spans="1:5" x14ac:dyDescent="0.25">
      <c r="A3171" s="1">
        <v>44202</v>
      </c>
      <c r="B3171">
        <v>130860</v>
      </c>
      <c r="C3171" t="s">
        <v>346</v>
      </c>
      <c r="D3171" t="s">
        <v>2992</v>
      </c>
      <c r="E3171" s="2">
        <v>662.73</v>
      </c>
    </row>
    <row r="3172" spans="1:5" x14ac:dyDescent="0.25">
      <c r="A3172" s="1">
        <v>44202</v>
      </c>
      <c r="B3172">
        <v>130861</v>
      </c>
      <c r="C3172" t="s">
        <v>625</v>
      </c>
      <c r="D3172" t="s">
        <v>2993</v>
      </c>
      <c r="E3172" s="2">
        <v>120</v>
      </c>
    </row>
    <row r="3173" spans="1:5" x14ac:dyDescent="0.25">
      <c r="A3173" s="1">
        <v>44202</v>
      </c>
      <c r="B3173">
        <v>130862</v>
      </c>
      <c r="C3173" t="s">
        <v>708</v>
      </c>
      <c r="D3173" t="s">
        <v>2994</v>
      </c>
      <c r="E3173" s="2">
        <v>454.5</v>
      </c>
    </row>
    <row r="3174" spans="1:5" x14ac:dyDescent="0.25">
      <c r="A3174" s="1">
        <v>44202</v>
      </c>
      <c r="B3174">
        <v>130862</v>
      </c>
      <c r="C3174" t="s">
        <v>708</v>
      </c>
      <c r="D3174" t="s">
        <v>2995</v>
      </c>
      <c r="E3174" s="2">
        <v>434.79</v>
      </c>
    </row>
    <row r="3175" spans="1:5" x14ac:dyDescent="0.25">
      <c r="A3175" s="1">
        <v>44202</v>
      </c>
      <c r="B3175">
        <v>130862</v>
      </c>
      <c r="C3175" t="s">
        <v>708</v>
      </c>
      <c r="D3175" t="s">
        <v>2996</v>
      </c>
      <c r="E3175" s="2">
        <v>-73.48</v>
      </c>
    </row>
    <row r="3176" spans="1:5" x14ac:dyDescent="0.25">
      <c r="A3176" s="1">
        <v>44202</v>
      </c>
      <c r="B3176">
        <v>130863</v>
      </c>
      <c r="C3176" t="s">
        <v>175</v>
      </c>
      <c r="D3176" t="s">
        <v>2997</v>
      </c>
      <c r="E3176" s="2">
        <v>110.86</v>
      </c>
    </row>
    <row r="3177" spans="1:5" x14ac:dyDescent="0.25">
      <c r="A3177" s="1">
        <v>44202</v>
      </c>
      <c r="B3177">
        <v>130864</v>
      </c>
      <c r="C3177" t="s">
        <v>82</v>
      </c>
      <c r="D3177" t="s">
        <v>2998</v>
      </c>
      <c r="E3177" s="2">
        <v>67.2</v>
      </c>
    </row>
    <row r="3178" spans="1:5" x14ac:dyDescent="0.25">
      <c r="A3178" s="1">
        <v>44202</v>
      </c>
      <c r="B3178">
        <v>130865</v>
      </c>
      <c r="C3178" t="s">
        <v>351</v>
      </c>
      <c r="D3178" t="s">
        <v>2999</v>
      </c>
      <c r="E3178" s="2">
        <v>90</v>
      </c>
    </row>
    <row r="3179" spans="1:5" x14ac:dyDescent="0.25">
      <c r="A3179" s="1">
        <v>44202</v>
      </c>
      <c r="B3179">
        <v>130866</v>
      </c>
      <c r="C3179" t="s">
        <v>3388</v>
      </c>
      <c r="D3179" t="s">
        <v>166</v>
      </c>
      <c r="E3179" s="2">
        <v>0</v>
      </c>
    </row>
    <row r="3180" spans="1:5" x14ac:dyDescent="0.25">
      <c r="A3180" s="1">
        <v>44202</v>
      </c>
      <c r="B3180">
        <v>130868</v>
      </c>
      <c r="C3180" t="s">
        <v>372</v>
      </c>
      <c r="D3180" t="s">
        <v>3000</v>
      </c>
      <c r="E3180" s="2">
        <v>245.58</v>
      </c>
    </row>
    <row r="3181" spans="1:5" x14ac:dyDescent="0.25">
      <c r="A3181" s="1">
        <v>44202</v>
      </c>
      <c r="B3181">
        <v>130868</v>
      </c>
      <c r="C3181" t="s">
        <v>372</v>
      </c>
      <c r="D3181" t="s">
        <v>3001</v>
      </c>
      <c r="E3181" s="2">
        <v>435.46</v>
      </c>
    </row>
    <row r="3182" spans="1:5" x14ac:dyDescent="0.25">
      <c r="A3182" s="1">
        <v>44202</v>
      </c>
      <c r="B3182">
        <v>130868</v>
      </c>
      <c r="C3182" t="s">
        <v>372</v>
      </c>
      <c r="D3182" t="s">
        <v>3002</v>
      </c>
      <c r="E3182" s="2">
        <v>222.06</v>
      </c>
    </row>
    <row r="3183" spans="1:5" x14ac:dyDescent="0.25">
      <c r="A3183" s="1">
        <v>44202</v>
      </c>
      <c r="B3183">
        <v>130868</v>
      </c>
      <c r="C3183" t="s">
        <v>372</v>
      </c>
      <c r="D3183" t="s">
        <v>3003</v>
      </c>
      <c r="E3183" s="2">
        <v>29.8</v>
      </c>
    </row>
    <row r="3184" spans="1:5" x14ac:dyDescent="0.25">
      <c r="A3184" s="1">
        <v>44202</v>
      </c>
      <c r="B3184">
        <v>130868</v>
      </c>
      <c r="C3184" t="s">
        <v>372</v>
      </c>
      <c r="D3184" t="s">
        <v>3004</v>
      </c>
      <c r="E3184" s="2">
        <v>95.64</v>
      </c>
    </row>
    <row r="3185" spans="1:5" x14ac:dyDescent="0.25">
      <c r="A3185" s="1">
        <v>44202</v>
      </c>
      <c r="B3185">
        <v>130868</v>
      </c>
      <c r="C3185" t="s">
        <v>372</v>
      </c>
      <c r="D3185" t="s">
        <v>3005</v>
      </c>
      <c r="E3185" s="2">
        <v>58.02</v>
      </c>
    </row>
    <row r="3186" spans="1:5" x14ac:dyDescent="0.25">
      <c r="A3186" s="1">
        <v>44202</v>
      </c>
      <c r="B3186">
        <v>130868</v>
      </c>
      <c r="C3186" t="s">
        <v>372</v>
      </c>
      <c r="D3186" t="s">
        <v>3006</v>
      </c>
      <c r="E3186" s="2">
        <v>195.18</v>
      </c>
    </row>
    <row r="3187" spans="1:5" x14ac:dyDescent="0.25">
      <c r="A3187" s="1">
        <v>44202</v>
      </c>
      <c r="B3187">
        <v>130869</v>
      </c>
      <c r="C3187" t="s">
        <v>372</v>
      </c>
      <c r="D3187" t="s">
        <v>3007</v>
      </c>
      <c r="E3187" s="2">
        <v>377.19</v>
      </c>
    </row>
    <row r="3188" spans="1:5" x14ac:dyDescent="0.25">
      <c r="A3188" s="1">
        <v>44202</v>
      </c>
      <c r="B3188">
        <v>130873</v>
      </c>
      <c r="C3188" t="s">
        <v>81</v>
      </c>
      <c r="D3188" t="s">
        <v>3008</v>
      </c>
      <c r="E3188" s="2">
        <f>41.85+74.65</f>
        <v>116.5</v>
      </c>
    </row>
    <row r="3189" spans="1:5" x14ac:dyDescent="0.25">
      <c r="A3189" s="1">
        <v>44202</v>
      </c>
      <c r="B3189">
        <v>130873</v>
      </c>
      <c r="C3189" t="s">
        <v>81</v>
      </c>
      <c r="D3189" t="s">
        <v>3009</v>
      </c>
      <c r="E3189" s="2">
        <v>73.16</v>
      </c>
    </row>
    <row r="3190" spans="1:5" x14ac:dyDescent="0.25">
      <c r="A3190" s="1">
        <v>44202</v>
      </c>
      <c r="B3190">
        <v>130873</v>
      </c>
      <c r="C3190" t="s">
        <v>81</v>
      </c>
      <c r="D3190" t="s">
        <v>3010</v>
      </c>
      <c r="E3190" s="2">
        <v>16.190000000000001</v>
      </c>
    </row>
    <row r="3191" spans="1:5" x14ac:dyDescent="0.25">
      <c r="A3191" s="1">
        <v>44202</v>
      </c>
      <c r="B3191">
        <v>130873</v>
      </c>
      <c r="C3191" t="s">
        <v>81</v>
      </c>
      <c r="D3191" t="s">
        <v>3011</v>
      </c>
      <c r="E3191" s="2">
        <v>73.06</v>
      </c>
    </row>
    <row r="3192" spans="1:5" x14ac:dyDescent="0.25">
      <c r="A3192" s="1">
        <v>44202</v>
      </c>
      <c r="B3192">
        <v>130873</v>
      </c>
      <c r="C3192" t="s">
        <v>81</v>
      </c>
      <c r="D3192" t="s">
        <v>3012</v>
      </c>
      <c r="E3192" s="2">
        <v>41.78</v>
      </c>
    </row>
    <row r="3193" spans="1:5" x14ac:dyDescent="0.25">
      <c r="A3193" s="1">
        <v>44202</v>
      </c>
      <c r="B3193">
        <v>130873</v>
      </c>
      <c r="C3193" t="s">
        <v>81</v>
      </c>
      <c r="D3193" t="s">
        <v>3013</v>
      </c>
      <c r="E3193" s="2">
        <v>197.34</v>
      </c>
    </row>
    <row r="3194" spans="1:5" x14ac:dyDescent="0.25">
      <c r="A3194" s="1">
        <v>44202</v>
      </c>
      <c r="B3194">
        <v>130873</v>
      </c>
      <c r="C3194" t="s">
        <v>81</v>
      </c>
      <c r="D3194" t="s">
        <v>3014</v>
      </c>
      <c r="E3194" s="2">
        <f>17.4+20.88</f>
        <v>38.28</v>
      </c>
    </row>
    <row r="3195" spans="1:5" x14ac:dyDescent="0.25">
      <c r="A3195" s="1">
        <v>44202</v>
      </c>
      <c r="B3195">
        <v>130873</v>
      </c>
      <c r="C3195" t="s">
        <v>81</v>
      </c>
      <c r="D3195" t="s">
        <v>3015</v>
      </c>
      <c r="E3195" s="2">
        <v>124.99</v>
      </c>
    </row>
    <row r="3196" spans="1:5" x14ac:dyDescent="0.25">
      <c r="A3196" s="1">
        <v>44202</v>
      </c>
      <c r="B3196">
        <v>130873</v>
      </c>
      <c r="C3196" t="s">
        <v>81</v>
      </c>
      <c r="D3196" t="s">
        <v>3016</v>
      </c>
      <c r="E3196" s="2">
        <v>150.28</v>
      </c>
    </row>
    <row r="3197" spans="1:5" x14ac:dyDescent="0.25">
      <c r="A3197" s="1">
        <v>44202</v>
      </c>
      <c r="B3197">
        <v>130873</v>
      </c>
      <c r="C3197" t="s">
        <v>81</v>
      </c>
      <c r="D3197" t="s">
        <v>3017</v>
      </c>
      <c r="E3197" s="2">
        <v>67.489999999999995</v>
      </c>
    </row>
    <row r="3198" spans="1:5" x14ac:dyDescent="0.25">
      <c r="A3198" s="1">
        <v>44202</v>
      </c>
      <c r="B3198">
        <v>130873</v>
      </c>
      <c r="C3198" t="s">
        <v>81</v>
      </c>
      <c r="D3198" t="s">
        <v>3018</v>
      </c>
      <c r="E3198" s="2">
        <f>76.22+52.7+38.34</f>
        <v>167.26000000000002</v>
      </c>
    </row>
    <row r="3199" spans="1:5" x14ac:dyDescent="0.25">
      <c r="A3199" s="1">
        <v>44202</v>
      </c>
      <c r="B3199">
        <v>130873</v>
      </c>
      <c r="C3199" t="s">
        <v>81</v>
      </c>
      <c r="D3199" t="s">
        <v>3019</v>
      </c>
      <c r="E3199" s="2">
        <f>47.5+53.06</f>
        <v>100.56</v>
      </c>
    </row>
    <row r="3200" spans="1:5" x14ac:dyDescent="0.25">
      <c r="A3200" s="1">
        <v>44203</v>
      </c>
      <c r="B3200">
        <v>130874</v>
      </c>
      <c r="C3200" t="s">
        <v>183</v>
      </c>
      <c r="D3200" t="s">
        <v>3020</v>
      </c>
      <c r="E3200" s="2">
        <v>675</v>
      </c>
    </row>
    <row r="3201" spans="1:5" x14ac:dyDescent="0.25">
      <c r="A3201" s="1">
        <v>44203</v>
      </c>
      <c r="B3201">
        <v>130875</v>
      </c>
      <c r="C3201" t="s">
        <v>9</v>
      </c>
      <c r="D3201" t="s">
        <v>3021</v>
      </c>
      <c r="E3201" s="2">
        <v>44.63</v>
      </c>
    </row>
    <row r="3202" spans="1:5" x14ac:dyDescent="0.25">
      <c r="A3202" s="1">
        <v>44203</v>
      </c>
      <c r="B3202">
        <v>130876</v>
      </c>
      <c r="C3202" t="s">
        <v>9</v>
      </c>
      <c r="D3202" t="s">
        <v>1092</v>
      </c>
      <c r="E3202" s="2">
        <v>4084.78</v>
      </c>
    </row>
    <row r="3203" spans="1:5" x14ac:dyDescent="0.25">
      <c r="A3203" s="1">
        <v>44203</v>
      </c>
      <c r="B3203">
        <v>130877</v>
      </c>
      <c r="C3203" t="s">
        <v>9</v>
      </c>
      <c r="D3203" t="s">
        <v>185</v>
      </c>
      <c r="E3203" s="2">
        <v>1669.51</v>
      </c>
    </row>
    <row r="3204" spans="1:5" x14ac:dyDescent="0.25">
      <c r="A3204" s="1">
        <v>44203</v>
      </c>
      <c r="B3204">
        <v>130878</v>
      </c>
      <c r="C3204" t="s">
        <v>2656</v>
      </c>
      <c r="D3204" t="s">
        <v>3022</v>
      </c>
      <c r="E3204" s="2">
        <v>0.14000000000000001</v>
      </c>
    </row>
    <row r="3205" spans="1:5" x14ac:dyDescent="0.25">
      <c r="A3205" s="1">
        <v>44203</v>
      </c>
      <c r="B3205">
        <v>130879</v>
      </c>
      <c r="C3205" t="s">
        <v>55</v>
      </c>
      <c r="D3205" t="s">
        <v>3023</v>
      </c>
      <c r="E3205" s="2">
        <v>16.5</v>
      </c>
    </row>
    <row r="3206" spans="1:5" x14ac:dyDescent="0.25">
      <c r="A3206" s="1">
        <v>44203</v>
      </c>
      <c r="B3206">
        <v>130880</v>
      </c>
      <c r="C3206" t="s">
        <v>1560</v>
      </c>
      <c r="D3206" t="s">
        <v>3024</v>
      </c>
      <c r="E3206" s="2">
        <v>62829</v>
      </c>
    </row>
    <row r="3207" spans="1:5" x14ac:dyDescent="0.25">
      <c r="A3207" s="1">
        <v>44203</v>
      </c>
      <c r="B3207">
        <v>130881</v>
      </c>
      <c r="C3207" t="s">
        <v>735</v>
      </c>
      <c r="D3207" t="s">
        <v>3025</v>
      </c>
      <c r="E3207" s="2">
        <v>550</v>
      </c>
    </row>
    <row r="3208" spans="1:5" x14ac:dyDescent="0.25">
      <c r="A3208" s="1">
        <v>44203</v>
      </c>
      <c r="B3208">
        <v>130882</v>
      </c>
      <c r="C3208" t="s">
        <v>3026</v>
      </c>
      <c r="D3208" t="s">
        <v>3027</v>
      </c>
      <c r="E3208" s="2">
        <v>150</v>
      </c>
    </row>
    <row r="3209" spans="1:5" x14ac:dyDescent="0.25">
      <c r="A3209" s="1">
        <v>44203</v>
      </c>
      <c r="B3209">
        <v>130882</v>
      </c>
      <c r="C3209" t="s">
        <v>3026</v>
      </c>
      <c r="D3209" t="s">
        <v>3028</v>
      </c>
      <c r="E3209" s="2">
        <v>225</v>
      </c>
    </row>
    <row r="3210" spans="1:5" x14ac:dyDescent="0.25">
      <c r="A3210" s="1">
        <v>44203</v>
      </c>
      <c r="B3210">
        <v>130883</v>
      </c>
      <c r="C3210" t="s">
        <v>467</v>
      </c>
      <c r="D3210" t="s">
        <v>3029</v>
      </c>
      <c r="E3210" s="2">
        <v>3780</v>
      </c>
    </row>
    <row r="3211" spans="1:5" x14ac:dyDescent="0.25">
      <c r="A3211" s="1">
        <v>44203</v>
      </c>
      <c r="B3211">
        <v>130883</v>
      </c>
      <c r="C3211" t="s">
        <v>467</v>
      </c>
      <c r="D3211" t="s">
        <v>3030</v>
      </c>
      <c r="E3211" s="2">
        <v>1811.25</v>
      </c>
    </row>
    <row r="3212" spans="1:5" x14ac:dyDescent="0.25">
      <c r="A3212" s="1">
        <v>44203</v>
      </c>
      <c r="B3212">
        <v>130883</v>
      </c>
      <c r="C3212" t="s">
        <v>467</v>
      </c>
      <c r="D3212" t="s">
        <v>3031</v>
      </c>
      <c r="E3212" s="2">
        <v>2424.5</v>
      </c>
    </row>
    <row r="3213" spans="1:5" x14ac:dyDescent="0.25">
      <c r="A3213" s="1">
        <v>44203</v>
      </c>
      <c r="B3213">
        <v>130884</v>
      </c>
      <c r="C3213" t="s">
        <v>2667</v>
      </c>
      <c r="D3213" t="s">
        <v>3032</v>
      </c>
      <c r="E3213" s="2">
        <v>2052.3000000000002</v>
      </c>
    </row>
    <row r="3214" spans="1:5" x14ac:dyDescent="0.25">
      <c r="A3214" s="1">
        <v>44203</v>
      </c>
      <c r="B3214">
        <v>130885</v>
      </c>
      <c r="C3214" t="s">
        <v>1569</v>
      </c>
      <c r="D3214" t="s">
        <v>1997</v>
      </c>
      <c r="E3214" s="2">
        <v>111.75</v>
      </c>
    </row>
    <row r="3215" spans="1:5" x14ac:dyDescent="0.25">
      <c r="A3215" s="1">
        <v>44203</v>
      </c>
      <c r="B3215">
        <v>130886</v>
      </c>
      <c r="C3215" t="s">
        <v>89</v>
      </c>
      <c r="D3215" t="s">
        <v>3033</v>
      </c>
      <c r="E3215" s="2">
        <v>383.94</v>
      </c>
    </row>
    <row r="3216" spans="1:5" x14ac:dyDescent="0.25">
      <c r="A3216" s="1">
        <v>44203</v>
      </c>
      <c r="B3216">
        <v>130886</v>
      </c>
      <c r="C3216" t="s">
        <v>89</v>
      </c>
      <c r="D3216" t="s">
        <v>3034</v>
      </c>
      <c r="E3216" s="2">
        <v>256.44</v>
      </c>
    </row>
    <row r="3217" spans="1:5" x14ac:dyDescent="0.25">
      <c r="A3217" s="1">
        <v>44203</v>
      </c>
      <c r="B3217">
        <v>130886</v>
      </c>
      <c r="C3217" t="s">
        <v>89</v>
      </c>
      <c r="D3217" t="s">
        <v>3035</v>
      </c>
      <c r="E3217" s="2">
        <v>209.67</v>
      </c>
    </row>
    <row r="3218" spans="1:5" x14ac:dyDescent="0.25">
      <c r="A3218" s="1">
        <v>44203</v>
      </c>
      <c r="B3218">
        <v>130886</v>
      </c>
      <c r="C3218" t="s">
        <v>89</v>
      </c>
      <c r="D3218" t="s">
        <v>3036</v>
      </c>
      <c r="E3218" s="2">
        <v>3988.2</v>
      </c>
    </row>
    <row r="3219" spans="1:5" x14ac:dyDescent="0.25">
      <c r="A3219" s="1">
        <v>44203</v>
      </c>
      <c r="B3219">
        <v>130887</v>
      </c>
      <c r="C3219" t="s">
        <v>1363</v>
      </c>
      <c r="D3219" t="s">
        <v>3037</v>
      </c>
      <c r="E3219" s="2">
        <v>134.94999999999999</v>
      </c>
    </row>
    <row r="3220" spans="1:5" x14ac:dyDescent="0.25">
      <c r="A3220" s="1">
        <v>44203</v>
      </c>
      <c r="B3220">
        <v>130888</v>
      </c>
      <c r="C3220" t="s">
        <v>267</v>
      </c>
      <c r="D3220" t="s">
        <v>3038</v>
      </c>
      <c r="E3220" s="2">
        <v>252.78</v>
      </c>
    </row>
    <row r="3221" spans="1:5" x14ac:dyDescent="0.25">
      <c r="A3221" s="1">
        <v>44203</v>
      </c>
      <c r="B3221">
        <v>130889</v>
      </c>
      <c r="C3221" t="s">
        <v>59</v>
      </c>
      <c r="D3221" t="s">
        <v>3039</v>
      </c>
      <c r="E3221" s="2">
        <v>18196.259999999998</v>
      </c>
    </row>
    <row r="3222" spans="1:5" x14ac:dyDescent="0.25">
      <c r="A3222" s="1">
        <v>44203</v>
      </c>
      <c r="B3222">
        <v>130892</v>
      </c>
      <c r="C3222" t="s">
        <v>3040</v>
      </c>
      <c r="D3222" t="s">
        <v>3041</v>
      </c>
      <c r="E3222" s="2">
        <v>1708.13</v>
      </c>
    </row>
    <row r="3223" spans="1:5" x14ac:dyDescent="0.25">
      <c r="A3223" s="1">
        <v>44203</v>
      </c>
      <c r="B3223">
        <v>130893</v>
      </c>
      <c r="C3223" t="s">
        <v>1575</v>
      </c>
      <c r="D3223" t="s">
        <v>3042</v>
      </c>
      <c r="E3223" s="2">
        <v>385</v>
      </c>
    </row>
    <row r="3224" spans="1:5" x14ac:dyDescent="0.25">
      <c r="A3224" s="1">
        <v>44203</v>
      </c>
      <c r="B3224">
        <v>130894</v>
      </c>
      <c r="C3224" t="s">
        <v>3043</v>
      </c>
      <c r="D3224" t="s">
        <v>3044</v>
      </c>
      <c r="E3224" s="2">
        <v>1320</v>
      </c>
    </row>
    <row r="3225" spans="1:5" x14ac:dyDescent="0.25">
      <c r="A3225" s="1">
        <v>44203</v>
      </c>
      <c r="B3225">
        <v>130895</v>
      </c>
      <c r="C3225" t="s">
        <v>3045</v>
      </c>
      <c r="D3225" t="s">
        <v>3046</v>
      </c>
      <c r="E3225" s="2">
        <v>1458.6</v>
      </c>
    </row>
    <row r="3226" spans="1:5" x14ac:dyDescent="0.25">
      <c r="A3226" s="1">
        <v>44203</v>
      </c>
      <c r="B3226">
        <v>130896</v>
      </c>
      <c r="C3226" t="s">
        <v>1721</v>
      </c>
      <c r="D3226" t="s">
        <v>2460</v>
      </c>
      <c r="E3226" s="2">
        <v>100</v>
      </c>
    </row>
    <row r="3227" spans="1:5" x14ac:dyDescent="0.25">
      <c r="A3227" s="1">
        <v>44203</v>
      </c>
      <c r="B3227">
        <v>130897</v>
      </c>
      <c r="C3227" t="s">
        <v>908</v>
      </c>
      <c r="D3227" t="s">
        <v>2285</v>
      </c>
      <c r="E3227" s="2">
        <v>199.48</v>
      </c>
    </row>
    <row r="3228" spans="1:5" x14ac:dyDescent="0.25">
      <c r="A3228" s="1">
        <v>44203</v>
      </c>
      <c r="B3228">
        <v>130898</v>
      </c>
      <c r="C3228" t="s">
        <v>62</v>
      </c>
      <c r="D3228" t="s">
        <v>3047</v>
      </c>
      <c r="E3228" s="2">
        <v>103.65</v>
      </c>
    </row>
    <row r="3229" spans="1:5" x14ac:dyDescent="0.25">
      <c r="A3229" s="1">
        <v>44203</v>
      </c>
      <c r="B3229">
        <v>130899</v>
      </c>
      <c r="C3229" t="s">
        <v>63</v>
      </c>
      <c r="D3229" t="s">
        <v>3048</v>
      </c>
      <c r="E3229" s="2">
        <v>57544.47</v>
      </c>
    </row>
    <row r="3230" spans="1:5" x14ac:dyDescent="0.25">
      <c r="A3230" s="1">
        <v>44203</v>
      </c>
      <c r="B3230">
        <v>130900</v>
      </c>
      <c r="C3230" t="s">
        <v>1723</v>
      </c>
      <c r="D3230" t="s">
        <v>2460</v>
      </c>
      <c r="E3230" s="2">
        <v>100</v>
      </c>
    </row>
    <row r="3231" spans="1:5" x14ac:dyDescent="0.25">
      <c r="A3231" s="1">
        <v>44203</v>
      </c>
      <c r="B3231">
        <v>130901</v>
      </c>
      <c r="C3231" t="s">
        <v>396</v>
      </c>
      <c r="D3231" t="s">
        <v>1376</v>
      </c>
      <c r="E3231" s="2">
        <f>393.75+393.75</f>
        <v>787.5</v>
      </c>
    </row>
    <row r="3232" spans="1:5" x14ac:dyDescent="0.25">
      <c r="A3232" s="1">
        <v>44203</v>
      </c>
      <c r="B3232">
        <v>130902</v>
      </c>
      <c r="C3232" t="s">
        <v>2157</v>
      </c>
      <c r="D3232" t="s">
        <v>3049</v>
      </c>
      <c r="E3232" s="2">
        <v>3295</v>
      </c>
    </row>
    <row r="3233" spans="1:5" x14ac:dyDescent="0.25">
      <c r="A3233" s="1">
        <v>44203</v>
      </c>
      <c r="B3233">
        <v>130903</v>
      </c>
      <c r="C3233" t="s">
        <v>917</v>
      </c>
      <c r="D3233" t="s">
        <v>3050</v>
      </c>
      <c r="E3233" s="2">
        <v>38.229999999999997</v>
      </c>
    </row>
    <row r="3234" spans="1:5" x14ac:dyDescent="0.25">
      <c r="A3234" s="1">
        <v>44203</v>
      </c>
      <c r="B3234">
        <v>130904</v>
      </c>
      <c r="C3234" t="s">
        <v>1728</v>
      </c>
      <c r="D3234" t="s">
        <v>2460</v>
      </c>
      <c r="E3234" s="2">
        <v>50</v>
      </c>
    </row>
    <row r="3235" spans="1:5" x14ac:dyDescent="0.25">
      <c r="A3235" s="1">
        <v>44203</v>
      </c>
      <c r="B3235">
        <v>130905</v>
      </c>
      <c r="C3235" t="s">
        <v>368</v>
      </c>
      <c r="D3235" t="s">
        <v>3051</v>
      </c>
      <c r="E3235" s="2">
        <v>90</v>
      </c>
    </row>
    <row r="3236" spans="1:5" x14ac:dyDescent="0.25">
      <c r="A3236" s="1">
        <v>44203</v>
      </c>
      <c r="B3236">
        <v>130906</v>
      </c>
      <c r="C3236" t="s">
        <v>2763</v>
      </c>
      <c r="D3236" t="s">
        <v>3052</v>
      </c>
      <c r="E3236" s="2">
        <v>1000</v>
      </c>
    </row>
    <row r="3237" spans="1:5" x14ac:dyDescent="0.25">
      <c r="A3237" s="1">
        <v>44203</v>
      </c>
      <c r="B3237">
        <v>130907</v>
      </c>
      <c r="C3237" t="s">
        <v>2489</v>
      </c>
      <c r="D3237" t="s">
        <v>3053</v>
      </c>
      <c r="E3237" s="2">
        <v>4014.61</v>
      </c>
    </row>
    <row r="3238" spans="1:5" x14ac:dyDescent="0.25">
      <c r="A3238" s="1">
        <v>44203</v>
      </c>
      <c r="B3238">
        <v>130908</v>
      </c>
      <c r="C3238" t="s">
        <v>32</v>
      </c>
      <c r="D3238" t="s">
        <v>2164</v>
      </c>
      <c r="E3238" s="2">
        <v>994.4</v>
      </c>
    </row>
    <row r="3239" spans="1:5" x14ac:dyDescent="0.25">
      <c r="A3239" s="1">
        <v>44203</v>
      </c>
      <c r="B3239">
        <v>130909</v>
      </c>
      <c r="C3239" t="s">
        <v>653</v>
      </c>
      <c r="D3239" t="s">
        <v>2544</v>
      </c>
      <c r="E3239" s="2">
        <v>152.84</v>
      </c>
    </row>
    <row r="3240" spans="1:5" x14ac:dyDescent="0.25">
      <c r="A3240" s="1">
        <v>44203</v>
      </c>
      <c r="B3240">
        <v>130910</v>
      </c>
      <c r="C3240" t="s">
        <v>3054</v>
      </c>
      <c r="D3240" t="s">
        <v>3055</v>
      </c>
      <c r="E3240" s="2">
        <f>3156.18+72.25</f>
        <v>3228.43</v>
      </c>
    </row>
    <row r="3241" spans="1:5" x14ac:dyDescent="0.25">
      <c r="A3241" s="1">
        <v>44203</v>
      </c>
      <c r="B3241">
        <v>130911</v>
      </c>
      <c r="C3241" t="s">
        <v>33</v>
      </c>
      <c r="D3241" t="s">
        <v>2879</v>
      </c>
      <c r="E3241" s="2">
        <v>78</v>
      </c>
    </row>
    <row r="3242" spans="1:5" x14ac:dyDescent="0.25">
      <c r="A3242" s="1">
        <v>44203</v>
      </c>
      <c r="B3242">
        <v>130912</v>
      </c>
      <c r="C3242" t="s">
        <v>67</v>
      </c>
      <c r="D3242" t="s">
        <v>3056</v>
      </c>
      <c r="E3242" s="2">
        <v>151.32</v>
      </c>
    </row>
    <row r="3243" spans="1:5" x14ac:dyDescent="0.25">
      <c r="A3243" s="1">
        <v>44203</v>
      </c>
      <c r="B3243">
        <v>130913</v>
      </c>
      <c r="C3243" t="s">
        <v>36</v>
      </c>
      <c r="D3243" t="s">
        <v>542</v>
      </c>
      <c r="E3243" s="2">
        <v>14304.29</v>
      </c>
    </row>
    <row r="3244" spans="1:5" x14ac:dyDescent="0.25">
      <c r="A3244" s="1">
        <v>44203</v>
      </c>
      <c r="B3244">
        <v>130914</v>
      </c>
      <c r="C3244" t="s">
        <v>2773</v>
      </c>
      <c r="D3244" t="s">
        <v>3057</v>
      </c>
      <c r="E3244" s="2">
        <v>3566.85</v>
      </c>
    </row>
    <row r="3245" spans="1:5" x14ac:dyDescent="0.25">
      <c r="A3245" s="1">
        <v>44203</v>
      </c>
      <c r="B3245">
        <v>130915</v>
      </c>
      <c r="C3245" t="s">
        <v>2890</v>
      </c>
      <c r="D3245" t="s">
        <v>3058</v>
      </c>
      <c r="E3245" s="2">
        <v>2969.89</v>
      </c>
    </row>
    <row r="3246" spans="1:5" x14ac:dyDescent="0.25">
      <c r="A3246" s="1">
        <v>44203</v>
      </c>
      <c r="B3246">
        <v>130916</v>
      </c>
      <c r="C3246" t="s">
        <v>2183</v>
      </c>
      <c r="D3246" t="s">
        <v>3059</v>
      </c>
      <c r="E3246" s="2">
        <v>223</v>
      </c>
    </row>
    <row r="3247" spans="1:5" x14ac:dyDescent="0.25">
      <c r="A3247" s="1">
        <v>44203</v>
      </c>
      <c r="B3247">
        <v>130917</v>
      </c>
      <c r="C3247" t="s">
        <v>96</v>
      </c>
      <c r="D3247" t="s">
        <v>3060</v>
      </c>
      <c r="E3247" s="2">
        <v>50</v>
      </c>
    </row>
    <row r="3248" spans="1:5" x14ac:dyDescent="0.25">
      <c r="A3248" s="1">
        <v>44203</v>
      </c>
      <c r="B3248">
        <v>130918</v>
      </c>
      <c r="C3248" t="s">
        <v>2774</v>
      </c>
      <c r="D3248" t="s">
        <v>3061</v>
      </c>
      <c r="E3248" s="2">
        <v>996</v>
      </c>
    </row>
    <row r="3249" spans="1:5" x14ac:dyDescent="0.25">
      <c r="A3249" s="1">
        <v>44203</v>
      </c>
      <c r="B3249">
        <v>130919</v>
      </c>
      <c r="C3249" t="s">
        <v>2776</v>
      </c>
      <c r="D3249" t="s">
        <v>1747</v>
      </c>
      <c r="E3249" s="2">
        <v>710.9</v>
      </c>
    </row>
    <row r="3250" spans="1:5" x14ac:dyDescent="0.25">
      <c r="A3250" s="1">
        <v>44203</v>
      </c>
      <c r="B3250">
        <v>130920</v>
      </c>
      <c r="C3250" t="s">
        <v>3062</v>
      </c>
      <c r="D3250" t="s">
        <v>3063</v>
      </c>
      <c r="E3250" s="2">
        <v>125</v>
      </c>
    </row>
    <row r="3251" spans="1:5" x14ac:dyDescent="0.25">
      <c r="A3251" s="1">
        <v>44203</v>
      </c>
      <c r="B3251">
        <v>130921</v>
      </c>
      <c r="C3251" t="s">
        <v>70</v>
      </c>
      <c r="D3251" t="s">
        <v>551</v>
      </c>
      <c r="E3251" s="2">
        <v>317.7</v>
      </c>
    </row>
    <row r="3252" spans="1:5" x14ac:dyDescent="0.25">
      <c r="A3252" s="1">
        <v>44203</v>
      </c>
      <c r="B3252">
        <v>130921</v>
      </c>
      <c r="C3252" t="s">
        <v>70</v>
      </c>
      <c r="D3252" t="s">
        <v>1450</v>
      </c>
      <c r="E3252" s="2">
        <v>140.75</v>
      </c>
    </row>
    <row r="3253" spans="1:5" x14ac:dyDescent="0.25">
      <c r="A3253" s="1">
        <v>44203</v>
      </c>
      <c r="B3253">
        <v>130922</v>
      </c>
      <c r="C3253" t="s">
        <v>708</v>
      </c>
      <c r="D3253" t="s">
        <v>3064</v>
      </c>
      <c r="E3253" s="2">
        <v>280.76</v>
      </c>
    </row>
    <row r="3254" spans="1:5" x14ac:dyDescent="0.25">
      <c r="A3254" s="1">
        <v>44203</v>
      </c>
      <c r="B3254">
        <v>130923</v>
      </c>
      <c r="C3254" t="s">
        <v>3065</v>
      </c>
      <c r="D3254" t="s">
        <v>3066</v>
      </c>
      <c r="E3254" s="2">
        <v>197.4</v>
      </c>
    </row>
    <row r="3255" spans="1:5" x14ac:dyDescent="0.25">
      <c r="A3255" s="1">
        <v>44203</v>
      </c>
      <c r="B3255">
        <v>130924</v>
      </c>
      <c r="C3255" t="s">
        <v>2536</v>
      </c>
      <c r="D3255" t="s">
        <v>3067</v>
      </c>
      <c r="E3255" s="2">
        <v>657.63</v>
      </c>
    </row>
    <row r="3256" spans="1:5" x14ac:dyDescent="0.25">
      <c r="A3256" s="1">
        <v>44203</v>
      </c>
      <c r="B3256">
        <v>130925</v>
      </c>
      <c r="C3256" t="s">
        <v>2037</v>
      </c>
      <c r="D3256" t="s">
        <v>2470</v>
      </c>
      <c r="E3256" s="2">
        <v>890.51</v>
      </c>
    </row>
    <row r="3257" spans="1:5" x14ac:dyDescent="0.25">
      <c r="A3257" s="1">
        <v>44203</v>
      </c>
      <c r="B3257">
        <v>130926</v>
      </c>
      <c r="C3257" t="s">
        <v>99</v>
      </c>
      <c r="D3257" t="s">
        <v>3068</v>
      </c>
      <c r="E3257" s="2">
        <v>4535</v>
      </c>
    </row>
    <row r="3258" spans="1:5" x14ac:dyDescent="0.25">
      <c r="A3258" s="1">
        <v>44203</v>
      </c>
      <c r="B3258">
        <v>130927</v>
      </c>
      <c r="C3258" t="s">
        <v>213</v>
      </c>
      <c r="D3258" t="s">
        <v>3069</v>
      </c>
      <c r="E3258" s="2">
        <v>125.4</v>
      </c>
    </row>
    <row r="3259" spans="1:5" x14ac:dyDescent="0.25">
      <c r="A3259" s="1">
        <v>44203</v>
      </c>
      <c r="B3259">
        <v>130928</v>
      </c>
      <c r="C3259" t="s">
        <v>82</v>
      </c>
      <c r="D3259" t="s">
        <v>3070</v>
      </c>
      <c r="E3259" s="2">
        <v>537.91999999999996</v>
      </c>
    </row>
    <row r="3260" spans="1:5" x14ac:dyDescent="0.25">
      <c r="A3260" s="1">
        <v>44203</v>
      </c>
      <c r="B3260">
        <v>130929</v>
      </c>
      <c r="C3260" t="s">
        <v>372</v>
      </c>
      <c r="D3260" t="s">
        <v>3071</v>
      </c>
      <c r="E3260" s="2">
        <f>288.36+207.92</f>
        <v>496.28</v>
      </c>
    </row>
    <row r="3261" spans="1:5" x14ac:dyDescent="0.25">
      <c r="A3261" s="1">
        <v>44203</v>
      </c>
      <c r="B3261">
        <v>130929</v>
      </c>
      <c r="C3261" t="s">
        <v>372</v>
      </c>
      <c r="D3261" t="s">
        <v>3072</v>
      </c>
      <c r="E3261" s="2">
        <v>149.76</v>
      </c>
    </row>
    <row r="3262" spans="1:5" x14ac:dyDescent="0.25">
      <c r="A3262" s="1">
        <v>44203</v>
      </c>
      <c r="B3262">
        <v>130930</v>
      </c>
      <c r="C3262" t="s">
        <v>970</v>
      </c>
      <c r="D3262" t="s">
        <v>971</v>
      </c>
      <c r="E3262" s="2">
        <v>5625</v>
      </c>
    </row>
    <row r="3263" spans="1:5" x14ac:dyDescent="0.25">
      <c r="A3263" s="1">
        <v>44203</v>
      </c>
      <c r="B3263">
        <v>130931</v>
      </c>
      <c r="C3263" t="s">
        <v>3073</v>
      </c>
      <c r="D3263" t="s">
        <v>3074</v>
      </c>
      <c r="E3263" s="2">
        <v>55.74</v>
      </c>
    </row>
    <row r="3264" spans="1:5" x14ac:dyDescent="0.25">
      <c r="A3264" s="1">
        <v>44203</v>
      </c>
      <c r="B3264">
        <v>130932</v>
      </c>
      <c r="C3264" t="s">
        <v>1637</v>
      </c>
      <c r="D3264" t="s">
        <v>2203</v>
      </c>
      <c r="E3264" s="2">
        <v>90</v>
      </c>
    </row>
    <row r="3265" spans="1:5" x14ac:dyDescent="0.25">
      <c r="A3265" s="1">
        <v>44203</v>
      </c>
      <c r="B3265">
        <v>130933</v>
      </c>
      <c r="C3265" t="s">
        <v>21</v>
      </c>
      <c r="D3265" t="s">
        <v>3075</v>
      </c>
      <c r="E3265" s="2">
        <f>34.95+32.73+28.25+1.27+5.99</f>
        <v>103.19</v>
      </c>
    </row>
    <row r="3266" spans="1:5" x14ac:dyDescent="0.25">
      <c r="A3266" s="1">
        <v>44203</v>
      </c>
      <c r="B3266">
        <v>130938</v>
      </c>
      <c r="C3266" t="s">
        <v>588</v>
      </c>
      <c r="D3266" t="s">
        <v>3076</v>
      </c>
      <c r="E3266" s="2">
        <v>160</v>
      </c>
    </row>
    <row r="3267" spans="1:5" x14ac:dyDescent="0.25">
      <c r="A3267" s="1">
        <v>44203</v>
      </c>
      <c r="B3267">
        <v>130939</v>
      </c>
      <c r="C3267" t="s">
        <v>818</v>
      </c>
      <c r="D3267" t="s">
        <v>819</v>
      </c>
      <c r="E3267" s="2">
        <v>266</v>
      </c>
    </row>
    <row r="3268" spans="1:5" x14ac:dyDescent="0.25">
      <c r="A3268" s="1">
        <v>44203</v>
      </c>
      <c r="B3268">
        <v>130940</v>
      </c>
      <c r="C3268" t="s">
        <v>40</v>
      </c>
      <c r="D3268" t="s">
        <v>3077</v>
      </c>
      <c r="E3268" s="2">
        <v>310</v>
      </c>
    </row>
    <row r="3269" spans="1:5" x14ac:dyDescent="0.25">
      <c r="A3269" s="1">
        <v>44203</v>
      </c>
      <c r="B3269">
        <v>130941</v>
      </c>
      <c r="C3269" t="s">
        <v>77</v>
      </c>
      <c r="D3269" t="s">
        <v>3078</v>
      </c>
      <c r="E3269" s="2">
        <v>345</v>
      </c>
    </row>
    <row r="3270" spans="1:5" x14ac:dyDescent="0.25">
      <c r="A3270" s="1">
        <v>44203</v>
      </c>
      <c r="B3270">
        <v>130942</v>
      </c>
      <c r="C3270" t="s">
        <v>22</v>
      </c>
      <c r="D3270" t="s">
        <v>3079</v>
      </c>
      <c r="E3270" s="2">
        <v>135</v>
      </c>
    </row>
    <row r="3271" spans="1:5" x14ac:dyDescent="0.25">
      <c r="A3271" s="1">
        <v>44203</v>
      </c>
      <c r="B3271">
        <v>130943</v>
      </c>
      <c r="C3271" t="s">
        <v>1758</v>
      </c>
      <c r="D3271" t="s">
        <v>2460</v>
      </c>
      <c r="E3271" s="2">
        <v>100</v>
      </c>
    </row>
    <row r="3272" spans="1:5" x14ac:dyDescent="0.25">
      <c r="A3272" s="1">
        <v>44203</v>
      </c>
      <c r="B3272">
        <v>130944</v>
      </c>
      <c r="C3272" t="s">
        <v>2930</v>
      </c>
      <c r="D3272" t="s">
        <v>1890</v>
      </c>
      <c r="E3272" s="2">
        <f>41.7+74.67</f>
        <v>116.37</v>
      </c>
    </row>
    <row r="3273" spans="1:5" x14ac:dyDescent="0.25">
      <c r="A3273" s="1">
        <v>44203</v>
      </c>
      <c r="B3273">
        <v>130945</v>
      </c>
      <c r="C3273" t="s">
        <v>361</v>
      </c>
      <c r="D3273" t="s">
        <v>3080</v>
      </c>
      <c r="E3273" s="2">
        <v>755</v>
      </c>
    </row>
    <row r="3274" spans="1:5" x14ac:dyDescent="0.25">
      <c r="A3274" s="1">
        <v>44203</v>
      </c>
      <c r="B3274">
        <v>130945</v>
      </c>
      <c r="C3274" t="s">
        <v>361</v>
      </c>
      <c r="D3274" t="s">
        <v>3081</v>
      </c>
      <c r="E3274" s="2">
        <v>251</v>
      </c>
    </row>
    <row r="3275" spans="1:5" x14ac:dyDescent="0.25">
      <c r="A3275" s="1">
        <v>44203</v>
      </c>
      <c r="B3275">
        <v>130946</v>
      </c>
      <c r="C3275" t="s">
        <v>362</v>
      </c>
      <c r="D3275" t="s">
        <v>3082</v>
      </c>
      <c r="E3275" s="2">
        <v>4900</v>
      </c>
    </row>
    <row r="3276" spans="1:5" x14ac:dyDescent="0.25">
      <c r="A3276" s="1">
        <v>44203</v>
      </c>
      <c r="B3276">
        <v>130946</v>
      </c>
      <c r="C3276" t="s">
        <v>362</v>
      </c>
      <c r="D3276" t="s">
        <v>3083</v>
      </c>
      <c r="E3276" s="2">
        <v>6375</v>
      </c>
    </row>
    <row r="3277" spans="1:5" x14ac:dyDescent="0.25">
      <c r="A3277" s="1">
        <v>44203</v>
      </c>
      <c r="B3277">
        <v>130948</v>
      </c>
      <c r="C3277" t="s">
        <v>81</v>
      </c>
      <c r="D3277" t="s">
        <v>2081</v>
      </c>
      <c r="E3277" s="2">
        <f>143.48+11.78+118.53+91.46</f>
        <v>365.24999999999994</v>
      </c>
    </row>
    <row r="3278" spans="1:5" x14ac:dyDescent="0.25">
      <c r="A3278" s="1">
        <v>44203</v>
      </c>
      <c r="B3278">
        <v>130948</v>
      </c>
      <c r="C3278" t="s">
        <v>81</v>
      </c>
      <c r="D3278" t="s">
        <v>3084</v>
      </c>
      <c r="E3278" s="2">
        <v>1.96</v>
      </c>
    </row>
    <row r="3279" spans="1:5" x14ac:dyDescent="0.25">
      <c r="A3279" s="1">
        <v>44203</v>
      </c>
      <c r="B3279">
        <v>130948</v>
      </c>
      <c r="C3279" t="s">
        <v>81</v>
      </c>
      <c r="D3279" t="s">
        <v>3085</v>
      </c>
      <c r="E3279" s="2">
        <v>3.43</v>
      </c>
    </row>
    <row r="3280" spans="1:5" x14ac:dyDescent="0.25">
      <c r="A3280" s="1">
        <v>44203</v>
      </c>
      <c r="B3280">
        <v>130948</v>
      </c>
      <c r="C3280" t="s">
        <v>81</v>
      </c>
      <c r="D3280" t="s">
        <v>3086</v>
      </c>
      <c r="E3280" s="2">
        <v>104.52</v>
      </c>
    </row>
    <row r="3281" spans="1:5" x14ac:dyDescent="0.25">
      <c r="A3281" s="1">
        <v>44203</v>
      </c>
      <c r="B3281">
        <v>130948</v>
      </c>
      <c r="C3281" t="s">
        <v>81</v>
      </c>
      <c r="D3281" t="s">
        <v>1919</v>
      </c>
      <c r="E3281" s="2">
        <v>79.180000000000007</v>
      </c>
    </row>
    <row r="3282" spans="1:5" x14ac:dyDescent="0.25">
      <c r="A3282" s="1">
        <v>44203</v>
      </c>
      <c r="B3282">
        <v>130948</v>
      </c>
      <c r="C3282" t="s">
        <v>81</v>
      </c>
      <c r="D3282" t="s">
        <v>3087</v>
      </c>
      <c r="E3282" s="2">
        <v>71.33</v>
      </c>
    </row>
    <row r="3283" spans="1:5" x14ac:dyDescent="0.25">
      <c r="A3283" s="1">
        <v>44203</v>
      </c>
      <c r="B3283">
        <v>130948</v>
      </c>
      <c r="C3283" t="s">
        <v>81</v>
      </c>
      <c r="D3283" t="s">
        <v>3009</v>
      </c>
      <c r="E3283" s="2">
        <v>100</v>
      </c>
    </row>
    <row r="3284" spans="1:5" x14ac:dyDescent="0.25">
      <c r="A3284" s="1">
        <v>44203</v>
      </c>
      <c r="B3284">
        <v>130949</v>
      </c>
      <c r="C3284" t="s">
        <v>49</v>
      </c>
      <c r="D3284" t="s">
        <v>224</v>
      </c>
      <c r="E3284" s="2">
        <v>2726.03</v>
      </c>
    </row>
    <row r="3285" spans="1:5" x14ac:dyDescent="0.25">
      <c r="A3285" s="1">
        <v>44203</v>
      </c>
      <c r="B3285">
        <v>130950</v>
      </c>
      <c r="C3285" t="s">
        <v>50</v>
      </c>
      <c r="D3285" t="s">
        <v>3088</v>
      </c>
      <c r="E3285" s="2">
        <v>24145.53</v>
      </c>
    </row>
    <row r="3286" spans="1:5" x14ac:dyDescent="0.25">
      <c r="A3286" s="1">
        <v>44203</v>
      </c>
      <c r="B3286">
        <v>130961</v>
      </c>
      <c r="C3286" t="s">
        <v>2720</v>
      </c>
      <c r="D3286" t="s">
        <v>2936</v>
      </c>
      <c r="E3286" s="2">
        <v>27859.95</v>
      </c>
    </row>
    <row r="3287" spans="1:5" x14ac:dyDescent="0.25">
      <c r="A3287" s="1">
        <v>44203</v>
      </c>
      <c r="B3287">
        <v>130962</v>
      </c>
      <c r="C3287" t="s">
        <v>3089</v>
      </c>
      <c r="D3287" t="s">
        <v>3090</v>
      </c>
      <c r="E3287" s="2">
        <v>1188</v>
      </c>
    </row>
    <row r="3288" spans="1:5" x14ac:dyDescent="0.25">
      <c r="A3288" s="1">
        <v>44203</v>
      </c>
      <c r="B3288">
        <v>130963</v>
      </c>
      <c r="C3288" t="s">
        <v>226</v>
      </c>
      <c r="D3288" t="s">
        <v>3091</v>
      </c>
      <c r="E3288" s="2">
        <v>2067.2600000000002</v>
      </c>
    </row>
    <row r="3289" spans="1:5" x14ac:dyDescent="0.25">
      <c r="A3289" s="1">
        <v>44203</v>
      </c>
      <c r="B3289">
        <v>130965</v>
      </c>
      <c r="C3289" t="s">
        <v>230</v>
      </c>
      <c r="D3289" t="s">
        <v>3092</v>
      </c>
      <c r="E3289" s="2">
        <v>15628.41</v>
      </c>
    </row>
    <row r="3290" spans="1:5" x14ac:dyDescent="0.25">
      <c r="A3290" s="1">
        <v>44203</v>
      </c>
      <c r="B3290">
        <v>130965</v>
      </c>
      <c r="C3290" t="s">
        <v>230</v>
      </c>
      <c r="D3290" t="s">
        <v>3093</v>
      </c>
      <c r="E3290" s="2">
        <v>4594.24</v>
      </c>
    </row>
    <row r="3291" spans="1:5" x14ac:dyDescent="0.25">
      <c r="A3291" s="1">
        <v>44203</v>
      </c>
      <c r="B3291">
        <v>130966</v>
      </c>
      <c r="C3291" t="s">
        <v>372</v>
      </c>
      <c r="D3291" t="s">
        <v>3094</v>
      </c>
      <c r="E3291" s="2">
        <v>217.94</v>
      </c>
    </row>
    <row r="3292" spans="1:5" x14ac:dyDescent="0.25">
      <c r="A3292" s="1">
        <v>44203</v>
      </c>
      <c r="B3292">
        <v>130969</v>
      </c>
      <c r="C3292" t="s">
        <v>372</v>
      </c>
      <c r="D3292" t="s">
        <v>3095</v>
      </c>
      <c r="E3292" s="2">
        <v>75.56</v>
      </c>
    </row>
    <row r="3293" spans="1:5" x14ac:dyDescent="0.25">
      <c r="A3293" s="1">
        <v>44203</v>
      </c>
      <c r="B3293">
        <v>130969</v>
      </c>
      <c r="C3293" t="s">
        <v>372</v>
      </c>
      <c r="D3293" t="s">
        <v>3096</v>
      </c>
      <c r="E3293" s="2">
        <v>298.72000000000003</v>
      </c>
    </row>
    <row r="3294" spans="1:5" x14ac:dyDescent="0.25">
      <c r="A3294" s="1">
        <v>44203</v>
      </c>
      <c r="B3294">
        <v>130969</v>
      </c>
      <c r="C3294" t="s">
        <v>372</v>
      </c>
      <c r="D3294" t="s">
        <v>149</v>
      </c>
      <c r="E3294" s="2">
        <v>129.08000000000001</v>
      </c>
    </row>
    <row r="3295" spans="1:5" x14ac:dyDescent="0.25">
      <c r="A3295" s="1">
        <v>44203</v>
      </c>
      <c r="B3295">
        <v>130969</v>
      </c>
      <c r="C3295" t="s">
        <v>372</v>
      </c>
      <c r="D3295" t="s">
        <v>3097</v>
      </c>
      <c r="E3295" s="2">
        <f>7.98+179.69</f>
        <v>187.67</v>
      </c>
    </row>
    <row r="3296" spans="1:5" x14ac:dyDescent="0.25">
      <c r="A3296" s="1">
        <v>44203</v>
      </c>
      <c r="B3296">
        <v>130969</v>
      </c>
      <c r="C3296" t="s">
        <v>372</v>
      </c>
      <c r="D3296" t="s">
        <v>3009</v>
      </c>
      <c r="E3296" s="2">
        <f>423.2+107.56+70.96+158.39</f>
        <v>760.11</v>
      </c>
    </row>
    <row r="3297" spans="1:5" x14ac:dyDescent="0.25">
      <c r="A3297" s="1">
        <v>44203</v>
      </c>
      <c r="B3297">
        <v>130969</v>
      </c>
      <c r="C3297" t="s">
        <v>372</v>
      </c>
      <c r="D3297" t="s">
        <v>1017</v>
      </c>
      <c r="E3297" s="2">
        <v>83.26</v>
      </c>
    </row>
    <row r="3298" spans="1:5" x14ac:dyDescent="0.25">
      <c r="A3298" s="1">
        <v>44203</v>
      </c>
      <c r="B3298">
        <v>130969</v>
      </c>
      <c r="C3298" t="s">
        <v>372</v>
      </c>
      <c r="D3298" t="s">
        <v>3098</v>
      </c>
      <c r="E3298" s="2">
        <v>59.65</v>
      </c>
    </row>
    <row r="3299" spans="1:5" x14ac:dyDescent="0.25">
      <c r="A3299" s="1">
        <v>44203</v>
      </c>
      <c r="B3299">
        <v>130969</v>
      </c>
      <c r="C3299" t="s">
        <v>372</v>
      </c>
      <c r="D3299" t="s">
        <v>1022</v>
      </c>
      <c r="E3299" s="2">
        <v>109.43</v>
      </c>
    </row>
    <row r="3300" spans="1:5" x14ac:dyDescent="0.25">
      <c r="A3300" s="1">
        <v>44209</v>
      </c>
      <c r="B3300">
        <v>130972</v>
      </c>
      <c r="C3300" t="s">
        <v>3388</v>
      </c>
      <c r="E3300" s="2">
        <v>0</v>
      </c>
    </row>
    <row r="3301" spans="1:5" x14ac:dyDescent="0.25">
      <c r="A3301" s="1">
        <v>44209</v>
      </c>
      <c r="B3301">
        <v>130973</v>
      </c>
      <c r="C3301" t="s">
        <v>467</v>
      </c>
      <c r="D3301" t="s">
        <v>3099</v>
      </c>
      <c r="E3301" s="2">
        <v>729.74</v>
      </c>
    </row>
    <row r="3302" spans="1:5" x14ac:dyDescent="0.25">
      <c r="A3302" s="1">
        <v>44209</v>
      </c>
      <c r="B3302">
        <v>130973</v>
      </c>
      <c r="C3302" t="s">
        <v>467</v>
      </c>
      <c r="D3302" t="s">
        <v>3100</v>
      </c>
      <c r="E3302" s="2">
        <v>385.2</v>
      </c>
    </row>
    <row r="3303" spans="1:5" x14ac:dyDescent="0.25">
      <c r="A3303" s="1">
        <v>44209</v>
      </c>
      <c r="B3303">
        <v>130974</v>
      </c>
      <c r="C3303" t="s">
        <v>60</v>
      </c>
      <c r="D3303" t="s">
        <v>3101</v>
      </c>
      <c r="E3303" s="2">
        <v>274.56</v>
      </c>
    </row>
    <row r="3304" spans="1:5" x14ac:dyDescent="0.25">
      <c r="A3304" s="1">
        <v>44209</v>
      </c>
      <c r="B3304">
        <v>130974</v>
      </c>
      <c r="C3304" t="s">
        <v>60</v>
      </c>
      <c r="D3304" t="s">
        <v>3102</v>
      </c>
      <c r="E3304" s="2">
        <v>237.06</v>
      </c>
    </row>
    <row r="3305" spans="1:5" x14ac:dyDescent="0.25">
      <c r="A3305" s="1">
        <v>44209</v>
      </c>
      <c r="B3305">
        <v>130975</v>
      </c>
      <c r="C3305" t="s">
        <v>2813</v>
      </c>
      <c r="D3305" t="s">
        <v>3103</v>
      </c>
      <c r="E3305" s="2">
        <v>30</v>
      </c>
    </row>
    <row r="3306" spans="1:5" x14ac:dyDescent="0.25">
      <c r="A3306" s="1">
        <v>44209</v>
      </c>
      <c r="B3306">
        <v>130976</v>
      </c>
      <c r="C3306" t="s">
        <v>326</v>
      </c>
      <c r="D3306" t="s">
        <v>3104</v>
      </c>
      <c r="E3306" s="2">
        <v>71.819999999999993</v>
      </c>
    </row>
    <row r="3307" spans="1:5" x14ac:dyDescent="0.25">
      <c r="A3307" s="1">
        <v>44209</v>
      </c>
      <c r="B3307">
        <v>130978</v>
      </c>
      <c r="C3307" t="s">
        <v>870</v>
      </c>
      <c r="D3307" t="s">
        <v>3105</v>
      </c>
      <c r="E3307" s="2">
        <v>43.86</v>
      </c>
    </row>
    <row r="3308" spans="1:5" x14ac:dyDescent="0.25">
      <c r="A3308" s="1">
        <v>44209</v>
      </c>
      <c r="B3308">
        <v>130978</v>
      </c>
      <c r="C3308" t="s">
        <v>870</v>
      </c>
      <c r="D3308" t="s">
        <v>2989</v>
      </c>
      <c r="E3308" s="2">
        <v>15.48</v>
      </c>
    </row>
    <row r="3309" spans="1:5" x14ac:dyDescent="0.25">
      <c r="A3309" s="1">
        <v>44209</v>
      </c>
      <c r="B3309">
        <v>130978</v>
      </c>
      <c r="C3309" t="s">
        <v>870</v>
      </c>
      <c r="D3309" t="s">
        <v>3106</v>
      </c>
      <c r="E3309" s="2">
        <v>425.68</v>
      </c>
    </row>
    <row r="3310" spans="1:5" x14ac:dyDescent="0.25">
      <c r="A3310" s="1">
        <v>44209</v>
      </c>
      <c r="B3310">
        <v>130978</v>
      </c>
      <c r="C3310" t="s">
        <v>870</v>
      </c>
      <c r="D3310" t="s">
        <v>2989</v>
      </c>
      <c r="E3310" s="2">
        <v>14.62</v>
      </c>
    </row>
    <row r="3311" spans="1:5" x14ac:dyDescent="0.25">
      <c r="A3311" s="1">
        <v>44209</v>
      </c>
      <c r="B3311">
        <v>130978</v>
      </c>
      <c r="C3311" t="s">
        <v>870</v>
      </c>
      <c r="D3311" t="s">
        <v>3107</v>
      </c>
      <c r="E3311" s="2">
        <v>43.86</v>
      </c>
    </row>
    <row r="3312" spans="1:5" x14ac:dyDescent="0.25">
      <c r="A3312" s="1">
        <v>44209</v>
      </c>
      <c r="B3312">
        <v>130978</v>
      </c>
      <c r="C3312" t="s">
        <v>870</v>
      </c>
      <c r="D3312" t="s">
        <v>2988</v>
      </c>
      <c r="E3312" s="2">
        <v>15.48</v>
      </c>
    </row>
    <row r="3313" spans="1:5" x14ac:dyDescent="0.25">
      <c r="A3313" s="1">
        <v>44209</v>
      </c>
      <c r="B3313">
        <v>130979</v>
      </c>
      <c r="C3313" t="s">
        <v>2739</v>
      </c>
      <c r="D3313" t="s">
        <v>2740</v>
      </c>
      <c r="E3313" s="2">
        <v>50</v>
      </c>
    </row>
    <row r="3314" spans="1:5" x14ac:dyDescent="0.25">
      <c r="A3314" s="1">
        <v>44209</v>
      </c>
      <c r="B3314">
        <v>130980</v>
      </c>
      <c r="C3314" t="s">
        <v>3108</v>
      </c>
      <c r="D3314" t="s">
        <v>3109</v>
      </c>
      <c r="E3314" s="2">
        <v>300</v>
      </c>
    </row>
    <row r="3315" spans="1:5" x14ac:dyDescent="0.25">
      <c r="A3315" s="1">
        <v>44209</v>
      </c>
      <c r="B3315">
        <v>130981</v>
      </c>
      <c r="C3315" t="s">
        <v>2534</v>
      </c>
      <c r="D3315" t="s">
        <v>3110</v>
      </c>
      <c r="E3315" s="2">
        <v>593</v>
      </c>
    </row>
    <row r="3316" spans="1:5" x14ac:dyDescent="0.25">
      <c r="A3316" s="1">
        <v>44209</v>
      </c>
      <c r="B3316">
        <v>130982</v>
      </c>
      <c r="C3316" t="s">
        <v>82</v>
      </c>
      <c r="D3316" t="s">
        <v>3111</v>
      </c>
      <c r="E3316" s="2">
        <v>908</v>
      </c>
    </row>
    <row r="3317" spans="1:5" x14ac:dyDescent="0.25">
      <c r="A3317" s="1">
        <v>44209</v>
      </c>
      <c r="B3317">
        <v>130983</v>
      </c>
      <c r="C3317" t="s">
        <v>21</v>
      </c>
      <c r="D3317" t="s">
        <v>3075</v>
      </c>
      <c r="E3317" s="2">
        <f>139.67+103.67</f>
        <v>243.33999999999997</v>
      </c>
    </row>
    <row r="3318" spans="1:5" x14ac:dyDescent="0.25">
      <c r="A3318" s="1">
        <v>44209</v>
      </c>
      <c r="B3318">
        <v>130983</v>
      </c>
      <c r="C3318" t="s">
        <v>21</v>
      </c>
      <c r="D3318" t="s">
        <v>3112</v>
      </c>
      <c r="E3318" s="2">
        <v>103.67</v>
      </c>
    </row>
    <row r="3319" spans="1:5" x14ac:dyDescent="0.25">
      <c r="A3319" s="1">
        <v>44209</v>
      </c>
      <c r="B3319">
        <v>130984</v>
      </c>
      <c r="C3319" t="s">
        <v>361</v>
      </c>
      <c r="D3319" t="s">
        <v>3113</v>
      </c>
      <c r="E3319" s="2">
        <v>305</v>
      </c>
    </row>
    <row r="3320" spans="1:5" x14ac:dyDescent="0.25">
      <c r="A3320" s="1">
        <v>44209</v>
      </c>
      <c r="B3320">
        <v>130985</v>
      </c>
      <c r="C3320" t="s">
        <v>177</v>
      </c>
      <c r="D3320" t="s">
        <v>3114</v>
      </c>
      <c r="E3320" s="2">
        <v>1523.5</v>
      </c>
    </row>
    <row r="3321" spans="1:5" x14ac:dyDescent="0.25">
      <c r="A3321" s="1">
        <v>44210</v>
      </c>
      <c r="B3321">
        <v>130986</v>
      </c>
      <c r="C3321" t="s">
        <v>487</v>
      </c>
      <c r="D3321" t="s">
        <v>3115</v>
      </c>
      <c r="E3321" s="2">
        <v>15112.49</v>
      </c>
    </row>
    <row r="3322" spans="1:5" x14ac:dyDescent="0.25">
      <c r="A3322" s="1">
        <v>44210</v>
      </c>
      <c r="B3322">
        <v>130987</v>
      </c>
      <c r="C3322" t="s">
        <v>381</v>
      </c>
      <c r="D3322" t="s">
        <v>3116</v>
      </c>
      <c r="E3322" s="2">
        <v>75590</v>
      </c>
    </row>
    <row r="3323" spans="1:5" x14ac:dyDescent="0.25">
      <c r="A3323" s="1">
        <v>44210</v>
      </c>
      <c r="B3323">
        <v>130988</v>
      </c>
      <c r="C3323" t="s">
        <v>9</v>
      </c>
      <c r="D3323" t="s">
        <v>3117</v>
      </c>
      <c r="E3323" s="2">
        <v>3532.85</v>
      </c>
    </row>
    <row r="3324" spans="1:5" x14ac:dyDescent="0.25">
      <c r="A3324" s="1">
        <v>44210</v>
      </c>
      <c r="B3324">
        <v>130992</v>
      </c>
      <c r="C3324" t="s">
        <v>29</v>
      </c>
      <c r="D3324" t="s">
        <v>2324</v>
      </c>
      <c r="E3324" s="2">
        <v>10135.25</v>
      </c>
    </row>
    <row r="3325" spans="1:5" x14ac:dyDescent="0.25">
      <c r="A3325" s="1">
        <v>44210</v>
      </c>
      <c r="B3325">
        <v>130993</v>
      </c>
      <c r="C3325" t="s">
        <v>1817</v>
      </c>
      <c r="D3325" t="s">
        <v>2660</v>
      </c>
      <c r="E3325" s="2">
        <v>854.43</v>
      </c>
    </row>
    <row r="3326" spans="1:5" x14ac:dyDescent="0.25">
      <c r="A3326" s="1">
        <v>44210</v>
      </c>
      <c r="B3326">
        <v>130994</v>
      </c>
      <c r="C3326" t="s">
        <v>56</v>
      </c>
      <c r="D3326" t="s">
        <v>3118</v>
      </c>
      <c r="E3326" s="2">
        <f>9175.65+346297</f>
        <v>355472.65</v>
      </c>
    </row>
    <row r="3327" spans="1:5" x14ac:dyDescent="0.25">
      <c r="A3327" s="1">
        <v>44210</v>
      </c>
      <c r="B3327">
        <v>130995</v>
      </c>
      <c r="C3327" t="s">
        <v>3119</v>
      </c>
      <c r="D3327" t="s">
        <v>3120</v>
      </c>
      <c r="E3327" s="2">
        <v>6500</v>
      </c>
    </row>
    <row r="3328" spans="1:5" x14ac:dyDescent="0.25">
      <c r="A3328" s="1">
        <v>44210</v>
      </c>
      <c r="B3328">
        <v>130996</v>
      </c>
      <c r="C3328" t="s">
        <v>1694</v>
      </c>
      <c r="D3328" t="s">
        <v>1696</v>
      </c>
      <c r="E3328" s="2">
        <v>158.88</v>
      </c>
    </row>
    <row r="3329" spans="1:5" x14ac:dyDescent="0.25">
      <c r="A3329" s="1">
        <v>44210</v>
      </c>
      <c r="B3329">
        <v>130997</v>
      </c>
      <c r="C3329" t="s">
        <v>1563</v>
      </c>
      <c r="D3329" t="s">
        <v>3121</v>
      </c>
      <c r="E3329" s="2">
        <v>100</v>
      </c>
    </row>
    <row r="3330" spans="1:5" x14ac:dyDescent="0.25">
      <c r="A3330" s="1">
        <v>44210</v>
      </c>
      <c r="B3330">
        <v>130999</v>
      </c>
      <c r="C3330" t="s">
        <v>2326</v>
      </c>
      <c r="D3330" t="s">
        <v>3122</v>
      </c>
      <c r="E3330" s="2">
        <f>929.6+191.45+1657.57</f>
        <v>2778.62</v>
      </c>
    </row>
    <row r="3331" spans="1:5" x14ac:dyDescent="0.25">
      <c r="A3331" s="1">
        <v>44210</v>
      </c>
      <c r="B3331">
        <v>131000</v>
      </c>
      <c r="C3331" t="s">
        <v>467</v>
      </c>
      <c r="D3331" t="s">
        <v>3123</v>
      </c>
      <c r="E3331" s="2">
        <v>3107.92</v>
      </c>
    </row>
    <row r="3332" spans="1:5" x14ac:dyDescent="0.25">
      <c r="A3332" s="1">
        <v>44210</v>
      </c>
      <c r="B3332">
        <v>131001</v>
      </c>
      <c r="C3332" t="s">
        <v>89</v>
      </c>
      <c r="D3332" t="s">
        <v>3124</v>
      </c>
      <c r="E3332" s="2">
        <v>685.27</v>
      </c>
    </row>
    <row r="3333" spans="1:5" x14ac:dyDescent="0.25">
      <c r="A3333" s="1">
        <v>44210</v>
      </c>
      <c r="B3333">
        <v>131002</v>
      </c>
      <c r="C3333" t="s">
        <v>58</v>
      </c>
      <c r="D3333" t="s">
        <v>390</v>
      </c>
      <c r="E3333" s="2">
        <v>14.05</v>
      </c>
    </row>
    <row r="3334" spans="1:5" x14ac:dyDescent="0.25">
      <c r="A3334" s="1">
        <v>44210</v>
      </c>
      <c r="B3334">
        <v>131006</v>
      </c>
      <c r="C3334" t="s">
        <v>10</v>
      </c>
      <c r="D3334" t="s">
        <v>3125</v>
      </c>
      <c r="E3334" s="2">
        <v>8601.82</v>
      </c>
    </row>
    <row r="3335" spans="1:5" x14ac:dyDescent="0.25">
      <c r="A3335" s="1">
        <v>44210</v>
      </c>
      <c r="B3335">
        <v>131007</v>
      </c>
      <c r="C3335" t="s">
        <v>505</v>
      </c>
      <c r="D3335" t="s">
        <v>1829</v>
      </c>
      <c r="E3335" s="2">
        <v>835.3</v>
      </c>
    </row>
    <row r="3336" spans="1:5" x14ac:dyDescent="0.25">
      <c r="A3336" s="1">
        <v>44210</v>
      </c>
      <c r="B3336">
        <v>131008</v>
      </c>
      <c r="C3336" t="s">
        <v>2677</v>
      </c>
      <c r="D3336" t="s">
        <v>3126</v>
      </c>
      <c r="E3336" s="2">
        <v>378</v>
      </c>
    </row>
    <row r="3337" spans="1:5" x14ac:dyDescent="0.25">
      <c r="A3337" s="1">
        <v>44210</v>
      </c>
      <c r="B3337">
        <v>131008</v>
      </c>
      <c r="C3337" t="s">
        <v>2677</v>
      </c>
      <c r="D3337" t="s">
        <v>3127</v>
      </c>
      <c r="E3337" s="2">
        <v>7700</v>
      </c>
    </row>
    <row r="3338" spans="1:5" x14ac:dyDescent="0.25">
      <c r="A3338" s="1">
        <v>44210</v>
      </c>
      <c r="B3338">
        <v>131009</v>
      </c>
      <c r="C3338" t="s">
        <v>3128</v>
      </c>
      <c r="D3338" t="s">
        <v>3129</v>
      </c>
      <c r="E3338" s="2">
        <f>1556.16+31.2</f>
        <v>1587.3600000000001</v>
      </c>
    </row>
    <row r="3339" spans="1:5" x14ac:dyDescent="0.25">
      <c r="A3339" s="1">
        <v>44210</v>
      </c>
      <c r="B3339">
        <v>131010</v>
      </c>
      <c r="C3339" t="s">
        <v>30</v>
      </c>
      <c r="D3339" t="s">
        <v>3130</v>
      </c>
      <c r="E3339" s="2">
        <v>2500</v>
      </c>
    </row>
    <row r="3340" spans="1:5" x14ac:dyDescent="0.25">
      <c r="A3340" s="1">
        <v>44210</v>
      </c>
      <c r="B3340">
        <v>131012</v>
      </c>
      <c r="C3340" t="s">
        <v>16</v>
      </c>
      <c r="D3340" t="s">
        <v>3131</v>
      </c>
      <c r="E3340" s="2">
        <v>1403.15</v>
      </c>
    </row>
    <row r="3341" spans="1:5" x14ac:dyDescent="0.25">
      <c r="A3341" s="1">
        <v>44210</v>
      </c>
      <c r="B3341">
        <v>131013</v>
      </c>
      <c r="C3341" t="s">
        <v>16</v>
      </c>
      <c r="D3341" t="s">
        <v>2682</v>
      </c>
      <c r="E3341" s="2">
        <v>163494.70000000001</v>
      </c>
    </row>
    <row r="3342" spans="1:5" x14ac:dyDescent="0.25">
      <c r="A3342" s="1">
        <v>44210</v>
      </c>
      <c r="B3342">
        <v>131014</v>
      </c>
      <c r="C3342" t="s">
        <v>16</v>
      </c>
      <c r="D3342" t="s">
        <v>3132</v>
      </c>
      <c r="E3342" s="2">
        <v>28498.09</v>
      </c>
    </row>
    <row r="3343" spans="1:5" x14ac:dyDescent="0.25">
      <c r="A3343" s="1">
        <v>44210</v>
      </c>
      <c r="B3343">
        <v>131019</v>
      </c>
      <c r="C3343" t="s">
        <v>326</v>
      </c>
      <c r="D3343" t="s">
        <v>3133</v>
      </c>
      <c r="E3343" s="2">
        <f>139.88+32.12</f>
        <v>172</v>
      </c>
    </row>
    <row r="3344" spans="1:5" x14ac:dyDescent="0.25">
      <c r="A3344" s="1">
        <v>44210</v>
      </c>
      <c r="B3344">
        <v>131019</v>
      </c>
      <c r="C3344" t="s">
        <v>326</v>
      </c>
      <c r="D3344" t="s">
        <v>3134</v>
      </c>
      <c r="E3344" s="2">
        <f>50.88+6.5</f>
        <v>57.38</v>
      </c>
    </row>
    <row r="3345" spans="1:5" x14ac:dyDescent="0.25">
      <c r="A3345" s="1">
        <v>44210</v>
      </c>
      <c r="B3345">
        <v>131019</v>
      </c>
      <c r="C3345" t="s">
        <v>326</v>
      </c>
      <c r="D3345" t="s">
        <v>3135</v>
      </c>
      <c r="E3345" s="2">
        <v>99.94</v>
      </c>
    </row>
    <row r="3346" spans="1:5" x14ac:dyDescent="0.25">
      <c r="A3346" s="1">
        <v>44210</v>
      </c>
      <c r="B3346">
        <v>131019</v>
      </c>
      <c r="C3346" t="s">
        <v>326</v>
      </c>
      <c r="D3346" t="s">
        <v>3136</v>
      </c>
      <c r="E3346" s="2">
        <f>212+25.82+25.66+10.22+44.36</f>
        <v>318.06000000000006</v>
      </c>
    </row>
    <row r="3347" spans="1:5" x14ac:dyDescent="0.25">
      <c r="A3347" s="1">
        <v>44210</v>
      </c>
      <c r="B3347">
        <v>131019</v>
      </c>
      <c r="C3347" t="s">
        <v>326</v>
      </c>
      <c r="D3347" t="s">
        <v>3137</v>
      </c>
      <c r="E3347" s="2">
        <v>683.13</v>
      </c>
    </row>
    <row r="3348" spans="1:5" x14ac:dyDescent="0.25">
      <c r="A3348" s="1">
        <v>44210</v>
      </c>
      <c r="B3348">
        <v>131019</v>
      </c>
      <c r="C3348" t="s">
        <v>326</v>
      </c>
      <c r="D3348" t="s">
        <v>3138</v>
      </c>
      <c r="E3348" s="2">
        <v>196.88</v>
      </c>
    </row>
    <row r="3349" spans="1:5" x14ac:dyDescent="0.25">
      <c r="A3349" s="1">
        <v>44210</v>
      </c>
      <c r="B3349">
        <v>131019</v>
      </c>
      <c r="C3349" t="s">
        <v>326</v>
      </c>
      <c r="D3349" t="s">
        <v>3139</v>
      </c>
      <c r="E3349" s="2">
        <v>262.56</v>
      </c>
    </row>
    <row r="3350" spans="1:5" x14ac:dyDescent="0.25">
      <c r="A3350" s="1">
        <v>44210</v>
      </c>
      <c r="B3350">
        <v>131019</v>
      </c>
      <c r="C3350" t="s">
        <v>326</v>
      </c>
      <c r="D3350" t="s">
        <v>2858</v>
      </c>
      <c r="E3350" s="2">
        <v>17.649999999999999</v>
      </c>
    </row>
    <row r="3351" spans="1:5" x14ac:dyDescent="0.25">
      <c r="A3351" s="1">
        <v>44210</v>
      </c>
      <c r="B3351">
        <v>131019</v>
      </c>
      <c r="C3351" t="s">
        <v>326</v>
      </c>
      <c r="D3351" t="s">
        <v>3140</v>
      </c>
      <c r="E3351" s="2">
        <v>54.13</v>
      </c>
    </row>
    <row r="3352" spans="1:5" x14ac:dyDescent="0.25">
      <c r="A3352" s="1">
        <v>44210</v>
      </c>
      <c r="B3352">
        <v>131019</v>
      </c>
      <c r="C3352" t="s">
        <v>326</v>
      </c>
      <c r="D3352" t="s">
        <v>3141</v>
      </c>
      <c r="E3352" s="2">
        <v>44.36</v>
      </c>
    </row>
    <row r="3353" spans="1:5" x14ac:dyDescent="0.25">
      <c r="A3353" s="1">
        <v>44210</v>
      </c>
      <c r="B3353">
        <v>131019</v>
      </c>
      <c r="C3353" t="s">
        <v>326</v>
      </c>
      <c r="D3353" t="s">
        <v>2502</v>
      </c>
      <c r="E3353" s="2">
        <v>-41.17</v>
      </c>
    </row>
    <row r="3354" spans="1:5" x14ac:dyDescent="0.25">
      <c r="A3354" s="1">
        <v>44210</v>
      </c>
      <c r="B3354">
        <v>131020</v>
      </c>
      <c r="C3354" t="s">
        <v>33</v>
      </c>
      <c r="D3354" t="s">
        <v>2879</v>
      </c>
      <c r="E3354" s="2">
        <v>319.99</v>
      </c>
    </row>
    <row r="3355" spans="1:5" x14ac:dyDescent="0.25">
      <c r="A3355" s="1">
        <v>44210</v>
      </c>
      <c r="B3355">
        <v>131020</v>
      </c>
      <c r="C3355" t="s">
        <v>33</v>
      </c>
      <c r="D3355" t="s">
        <v>2167</v>
      </c>
      <c r="E3355" s="2">
        <v>58</v>
      </c>
    </row>
    <row r="3356" spans="1:5" x14ac:dyDescent="0.25">
      <c r="A3356" s="1">
        <v>44210</v>
      </c>
      <c r="B3356">
        <v>131020</v>
      </c>
      <c r="C3356" t="s">
        <v>33</v>
      </c>
      <c r="D3356" t="s">
        <v>2879</v>
      </c>
      <c r="E3356" s="2">
        <v>118</v>
      </c>
    </row>
    <row r="3357" spans="1:5" x14ac:dyDescent="0.25">
      <c r="A3357" s="1">
        <v>44210</v>
      </c>
      <c r="B3357">
        <v>131021</v>
      </c>
      <c r="C3357" t="s">
        <v>202</v>
      </c>
      <c r="D3357" t="s">
        <v>3142</v>
      </c>
      <c r="E3357" s="2">
        <v>4000</v>
      </c>
    </row>
    <row r="3358" spans="1:5" x14ac:dyDescent="0.25">
      <c r="A3358" s="1">
        <v>44210</v>
      </c>
      <c r="B3358">
        <v>131022</v>
      </c>
      <c r="C3358" t="s">
        <v>1872</v>
      </c>
      <c r="D3358" t="s">
        <v>3143</v>
      </c>
      <c r="E3358" s="2">
        <v>2737.93</v>
      </c>
    </row>
    <row r="3359" spans="1:5" x14ac:dyDescent="0.25">
      <c r="A3359" s="1">
        <v>44210</v>
      </c>
      <c r="B3359">
        <v>131023</v>
      </c>
      <c r="C3359" t="s">
        <v>3144</v>
      </c>
      <c r="D3359" t="s">
        <v>3145</v>
      </c>
      <c r="E3359" s="2">
        <v>115</v>
      </c>
    </row>
    <row r="3360" spans="1:5" x14ac:dyDescent="0.25">
      <c r="A3360" s="1">
        <v>44210</v>
      </c>
      <c r="B3360">
        <v>131024</v>
      </c>
      <c r="C3360" t="s">
        <v>36</v>
      </c>
      <c r="D3360" t="s">
        <v>3146</v>
      </c>
      <c r="E3360" s="2">
        <v>469.49</v>
      </c>
    </row>
    <row r="3361" spans="1:5" x14ac:dyDescent="0.25">
      <c r="A3361" s="1">
        <v>44210</v>
      </c>
      <c r="B3361">
        <v>131025</v>
      </c>
      <c r="C3361" t="s">
        <v>26</v>
      </c>
      <c r="D3361" t="s">
        <v>3147</v>
      </c>
      <c r="E3361" s="2">
        <v>11.64</v>
      </c>
    </row>
    <row r="3362" spans="1:5" x14ac:dyDescent="0.25">
      <c r="A3362" s="1">
        <v>44210</v>
      </c>
      <c r="B3362">
        <v>131025</v>
      </c>
      <c r="C3362" t="s">
        <v>26</v>
      </c>
      <c r="D3362" t="s">
        <v>551</v>
      </c>
      <c r="E3362" s="2">
        <v>159.12</v>
      </c>
    </row>
    <row r="3363" spans="1:5" x14ac:dyDescent="0.25">
      <c r="A3363" s="1">
        <v>44210</v>
      </c>
      <c r="B3363">
        <v>131025</v>
      </c>
      <c r="C3363" t="s">
        <v>26</v>
      </c>
      <c r="D3363" t="s">
        <v>3148</v>
      </c>
      <c r="E3363" s="2">
        <v>331.65</v>
      </c>
    </row>
    <row r="3364" spans="1:5" x14ac:dyDescent="0.25">
      <c r="A3364" s="1">
        <v>44210</v>
      </c>
      <c r="B3364">
        <v>131025</v>
      </c>
      <c r="C3364" t="s">
        <v>26</v>
      </c>
      <c r="D3364" t="s">
        <v>550</v>
      </c>
      <c r="E3364" s="2">
        <v>479.66</v>
      </c>
    </row>
    <row r="3365" spans="1:5" x14ac:dyDescent="0.25">
      <c r="A3365" s="1">
        <v>44210</v>
      </c>
      <c r="B3365">
        <v>131025</v>
      </c>
      <c r="C3365" t="s">
        <v>26</v>
      </c>
      <c r="D3365" t="s">
        <v>552</v>
      </c>
      <c r="E3365" s="2">
        <v>594</v>
      </c>
    </row>
    <row r="3366" spans="1:5" x14ac:dyDescent="0.25">
      <c r="A3366" s="1">
        <v>44210</v>
      </c>
      <c r="B3366">
        <v>131026</v>
      </c>
      <c r="C3366" t="s">
        <v>2890</v>
      </c>
      <c r="D3366" t="s">
        <v>3149</v>
      </c>
      <c r="E3366" s="2">
        <v>1584</v>
      </c>
    </row>
    <row r="3367" spans="1:5" x14ac:dyDescent="0.25">
      <c r="A3367" s="1">
        <v>44210</v>
      </c>
      <c r="B3367">
        <v>131027</v>
      </c>
      <c r="C3367" t="s">
        <v>208</v>
      </c>
      <c r="D3367" t="s">
        <v>3150</v>
      </c>
      <c r="E3367" s="2">
        <f>65.32+25.5</f>
        <v>90.82</v>
      </c>
    </row>
    <row r="3368" spans="1:5" x14ac:dyDescent="0.25">
      <c r="A3368" s="1">
        <v>44210</v>
      </c>
      <c r="B3368">
        <v>131028</v>
      </c>
      <c r="C3368" t="s">
        <v>3151</v>
      </c>
      <c r="D3368" t="s">
        <v>3152</v>
      </c>
      <c r="E3368" s="2">
        <v>11000</v>
      </c>
    </row>
    <row r="3369" spans="1:5" x14ac:dyDescent="0.25">
      <c r="A3369" s="1">
        <v>44210</v>
      </c>
      <c r="B3369">
        <v>131029</v>
      </c>
      <c r="C3369" t="s">
        <v>283</v>
      </c>
      <c r="D3369" t="s">
        <v>3153</v>
      </c>
      <c r="E3369" s="2">
        <v>11584.9</v>
      </c>
    </row>
    <row r="3370" spans="1:5" x14ac:dyDescent="0.25">
      <c r="A3370" s="1">
        <v>44210</v>
      </c>
      <c r="B3370">
        <v>131030</v>
      </c>
      <c r="C3370" t="s">
        <v>2902</v>
      </c>
      <c r="D3370" t="s">
        <v>2903</v>
      </c>
      <c r="E3370" s="2">
        <v>361</v>
      </c>
    </row>
    <row r="3371" spans="1:5" x14ac:dyDescent="0.25">
      <c r="A3371" s="1">
        <v>44210</v>
      </c>
      <c r="B3371">
        <v>131031</v>
      </c>
      <c r="C3371" t="s">
        <v>3154</v>
      </c>
      <c r="D3371" t="s">
        <v>3155</v>
      </c>
      <c r="E3371" s="2">
        <v>59.4</v>
      </c>
    </row>
    <row r="3372" spans="1:5" x14ac:dyDescent="0.25">
      <c r="A3372" s="1">
        <v>44210</v>
      </c>
      <c r="B3372">
        <v>131032</v>
      </c>
      <c r="C3372" t="s">
        <v>566</v>
      </c>
      <c r="D3372" t="s">
        <v>964</v>
      </c>
      <c r="E3372" s="2">
        <v>1182.8</v>
      </c>
    </row>
    <row r="3373" spans="1:5" x14ac:dyDescent="0.25">
      <c r="A3373" s="1">
        <v>44210</v>
      </c>
      <c r="B3373">
        <v>131033</v>
      </c>
      <c r="C3373" t="s">
        <v>38</v>
      </c>
      <c r="D3373" t="s">
        <v>966</v>
      </c>
      <c r="E3373" s="2">
        <v>7624.75</v>
      </c>
    </row>
    <row r="3374" spans="1:5" x14ac:dyDescent="0.25">
      <c r="A3374" s="1">
        <v>44210</v>
      </c>
      <c r="B3374">
        <v>131034</v>
      </c>
      <c r="C3374" t="s">
        <v>419</v>
      </c>
      <c r="D3374" t="s">
        <v>3156</v>
      </c>
      <c r="E3374" s="2">
        <v>80</v>
      </c>
    </row>
    <row r="3375" spans="1:5" x14ac:dyDescent="0.25">
      <c r="A3375" s="1">
        <v>44210</v>
      </c>
      <c r="B3375">
        <v>131035</v>
      </c>
      <c r="C3375" t="s">
        <v>3157</v>
      </c>
      <c r="D3375" t="s">
        <v>3158</v>
      </c>
      <c r="E3375" s="2">
        <v>28</v>
      </c>
    </row>
    <row r="3376" spans="1:5" x14ac:dyDescent="0.25">
      <c r="A3376" s="1">
        <v>44210</v>
      </c>
      <c r="B3376">
        <v>131036</v>
      </c>
      <c r="C3376" t="s">
        <v>2791</v>
      </c>
      <c r="D3376" t="s">
        <v>3159</v>
      </c>
      <c r="E3376" s="2">
        <v>250</v>
      </c>
    </row>
    <row r="3377" spans="1:5" x14ac:dyDescent="0.25">
      <c r="A3377" s="1">
        <v>44210</v>
      </c>
      <c r="B3377">
        <v>131036</v>
      </c>
      <c r="C3377" t="s">
        <v>2791</v>
      </c>
      <c r="D3377" t="s">
        <v>3160</v>
      </c>
      <c r="E3377" s="2">
        <v>295</v>
      </c>
    </row>
    <row r="3378" spans="1:5" x14ac:dyDescent="0.25">
      <c r="A3378" s="1">
        <v>44210</v>
      </c>
      <c r="B3378">
        <v>131037</v>
      </c>
      <c r="C3378" t="s">
        <v>423</v>
      </c>
      <c r="D3378" t="s">
        <v>3161</v>
      </c>
      <c r="E3378" s="2">
        <v>458.26</v>
      </c>
    </row>
    <row r="3379" spans="1:5" x14ac:dyDescent="0.25">
      <c r="A3379" s="1">
        <v>44210</v>
      </c>
      <c r="B3379">
        <v>131038</v>
      </c>
      <c r="C3379" t="s">
        <v>2051</v>
      </c>
      <c r="D3379" t="s">
        <v>3162</v>
      </c>
      <c r="E3379" s="2">
        <v>270</v>
      </c>
    </row>
    <row r="3380" spans="1:5" x14ac:dyDescent="0.25">
      <c r="A3380" s="1">
        <v>44210</v>
      </c>
      <c r="B3380">
        <v>131039</v>
      </c>
      <c r="C3380" t="s">
        <v>3163</v>
      </c>
      <c r="D3380" t="s">
        <v>3164</v>
      </c>
      <c r="E3380" s="2">
        <v>7900</v>
      </c>
    </row>
    <row r="3381" spans="1:5" x14ac:dyDescent="0.25">
      <c r="A3381" s="1">
        <v>44210</v>
      </c>
      <c r="B3381">
        <v>131040</v>
      </c>
      <c r="C3381" t="s">
        <v>42</v>
      </c>
      <c r="D3381" t="s">
        <v>3165</v>
      </c>
      <c r="E3381" s="2">
        <v>53.66</v>
      </c>
    </row>
    <row r="3382" spans="1:5" x14ac:dyDescent="0.25">
      <c r="A3382" s="1">
        <v>44210</v>
      </c>
      <c r="B3382">
        <v>131041</v>
      </c>
      <c r="C3382" t="s">
        <v>216</v>
      </c>
      <c r="D3382" t="s">
        <v>3166</v>
      </c>
      <c r="E3382" s="2">
        <v>174</v>
      </c>
    </row>
    <row r="3383" spans="1:5" x14ac:dyDescent="0.25">
      <c r="A3383" s="1">
        <v>44210</v>
      </c>
      <c r="B3383">
        <v>131044</v>
      </c>
      <c r="C3383" t="s">
        <v>22</v>
      </c>
      <c r="D3383" t="s">
        <v>3167</v>
      </c>
      <c r="E3383" s="2">
        <v>3465</v>
      </c>
    </row>
    <row r="3384" spans="1:5" x14ac:dyDescent="0.25">
      <c r="A3384" s="1">
        <v>44210</v>
      </c>
      <c r="B3384">
        <v>131045</v>
      </c>
      <c r="C3384" t="s">
        <v>3168</v>
      </c>
      <c r="D3384" t="s">
        <v>3169</v>
      </c>
      <c r="E3384" s="2">
        <v>110</v>
      </c>
    </row>
    <row r="3385" spans="1:5" x14ac:dyDescent="0.25">
      <c r="A3385" s="1">
        <v>44210</v>
      </c>
      <c r="B3385">
        <v>131046</v>
      </c>
      <c r="C3385" t="s">
        <v>358</v>
      </c>
      <c r="D3385" t="s">
        <v>3169</v>
      </c>
      <c r="E3385" s="2">
        <v>344</v>
      </c>
    </row>
    <row r="3386" spans="1:5" x14ac:dyDescent="0.25">
      <c r="A3386" s="1">
        <v>44210</v>
      </c>
      <c r="B3386">
        <v>131047</v>
      </c>
      <c r="C3386" t="s">
        <v>361</v>
      </c>
      <c r="D3386" t="s">
        <v>3170</v>
      </c>
      <c r="E3386" s="2">
        <v>321</v>
      </c>
    </row>
    <row r="3387" spans="1:5" x14ac:dyDescent="0.25">
      <c r="A3387" s="1">
        <v>44210</v>
      </c>
      <c r="B3387">
        <v>131048</v>
      </c>
      <c r="C3387" t="s">
        <v>80</v>
      </c>
      <c r="D3387" t="s">
        <v>3171</v>
      </c>
      <c r="E3387" s="2">
        <v>54.9</v>
      </c>
    </row>
    <row r="3388" spans="1:5" x14ac:dyDescent="0.25">
      <c r="A3388" s="1">
        <v>44210</v>
      </c>
      <c r="B3388">
        <v>131049</v>
      </c>
      <c r="C3388" t="s">
        <v>46</v>
      </c>
      <c r="D3388" t="s">
        <v>3172</v>
      </c>
      <c r="E3388" s="2">
        <v>1709.55</v>
      </c>
    </row>
    <row r="3389" spans="1:5" x14ac:dyDescent="0.25">
      <c r="A3389" s="1">
        <v>44210</v>
      </c>
      <c r="B3389">
        <v>131050</v>
      </c>
      <c r="C3389" t="s">
        <v>2720</v>
      </c>
      <c r="D3389" t="s">
        <v>3173</v>
      </c>
      <c r="E3389" s="2">
        <v>7350</v>
      </c>
    </row>
    <row r="3390" spans="1:5" x14ac:dyDescent="0.25">
      <c r="A3390" s="1">
        <v>44210</v>
      </c>
      <c r="B3390">
        <v>131050</v>
      </c>
      <c r="C3390" t="s">
        <v>2720</v>
      </c>
      <c r="D3390" t="s">
        <v>2936</v>
      </c>
      <c r="E3390" s="2">
        <v>34804.33</v>
      </c>
    </row>
    <row r="3391" spans="1:5" x14ac:dyDescent="0.25">
      <c r="A3391" s="1">
        <v>44210</v>
      </c>
      <c r="B3391">
        <v>131051</v>
      </c>
      <c r="C3391" t="s">
        <v>1464</v>
      </c>
      <c r="D3391" t="s">
        <v>3174</v>
      </c>
      <c r="E3391" s="2">
        <v>100</v>
      </c>
    </row>
    <row r="3392" spans="1:5" x14ac:dyDescent="0.25">
      <c r="A3392" s="1">
        <v>44210</v>
      </c>
      <c r="B3392">
        <v>131071</v>
      </c>
      <c r="C3392" t="s">
        <v>3388</v>
      </c>
      <c r="E3392" s="2">
        <v>0</v>
      </c>
    </row>
    <row r="3393" spans="1:5" x14ac:dyDescent="0.25">
      <c r="A3393" s="1">
        <v>44210</v>
      </c>
      <c r="B3393">
        <v>131076</v>
      </c>
      <c r="C3393" t="s">
        <v>16</v>
      </c>
      <c r="D3393" t="s">
        <v>3176</v>
      </c>
      <c r="E3393" s="2">
        <v>289.12</v>
      </c>
    </row>
    <row r="3394" spans="1:5" x14ac:dyDescent="0.25">
      <c r="A3394" s="1">
        <v>44210</v>
      </c>
      <c r="B3394">
        <v>131076</v>
      </c>
      <c r="C3394" t="s">
        <v>16</v>
      </c>
      <c r="D3394" t="s">
        <v>3177</v>
      </c>
      <c r="E3394" s="2">
        <v>677.14</v>
      </c>
    </row>
    <row r="3395" spans="1:5" x14ac:dyDescent="0.25">
      <c r="A3395" s="1">
        <v>44210</v>
      </c>
      <c r="B3395">
        <v>131076</v>
      </c>
      <c r="C3395" t="s">
        <v>16</v>
      </c>
      <c r="D3395" t="s">
        <v>3178</v>
      </c>
      <c r="E3395" s="2">
        <v>770.13</v>
      </c>
    </row>
    <row r="3396" spans="1:5" x14ac:dyDescent="0.25">
      <c r="A3396" s="1">
        <v>44210</v>
      </c>
      <c r="B3396">
        <v>131076</v>
      </c>
      <c r="C3396" t="s">
        <v>16</v>
      </c>
      <c r="D3396" t="s">
        <v>3179</v>
      </c>
      <c r="E3396" s="2">
        <v>391.83</v>
      </c>
    </row>
    <row r="3397" spans="1:5" x14ac:dyDescent="0.25">
      <c r="A3397" s="1">
        <v>44210</v>
      </c>
      <c r="B3397">
        <v>131076</v>
      </c>
      <c r="C3397" t="s">
        <v>16</v>
      </c>
      <c r="D3397" t="s">
        <v>3179</v>
      </c>
      <c r="E3397" s="2">
        <v>513.41999999999996</v>
      </c>
    </row>
    <row r="3398" spans="1:5" x14ac:dyDescent="0.25">
      <c r="A3398" s="1">
        <v>44210</v>
      </c>
      <c r="B3398">
        <v>131076</v>
      </c>
      <c r="C3398" t="s">
        <v>16</v>
      </c>
      <c r="D3398" t="s">
        <v>3180</v>
      </c>
      <c r="E3398" s="2">
        <f>85.57+85.57</f>
        <v>171.14</v>
      </c>
    </row>
    <row r="3399" spans="1:5" x14ac:dyDescent="0.25">
      <c r="A3399" s="1">
        <v>44210</v>
      </c>
      <c r="B3399">
        <v>131076</v>
      </c>
      <c r="C3399" t="s">
        <v>16</v>
      </c>
      <c r="D3399" t="s">
        <v>3181</v>
      </c>
      <c r="E3399" s="2">
        <v>256.70999999999998</v>
      </c>
    </row>
    <row r="3400" spans="1:5" x14ac:dyDescent="0.25">
      <c r="A3400" s="1">
        <v>44210</v>
      </c>
      <c r="B3400">
        <v>131076</v>
      </c>
      <c r="C3400" t="s">
        <v>16</v>
      </c>
      <c r="D3400" t="s">
        <v>3182</v>
      </c>
      <c r="E3400" s="2">
        <v>273.89999999999998</v>
      </c>
    </row>
    <row r="3401" spans="1:5" x14ac:dyDescent="0.25">
      <c r="A3401" s="1">
        <v>44210</v>
      </c>
      <c r="B3401">
        <v>131076</v>
      </c>
      <c r="C3401" t="s">
        <v>16</v>
      </c>
      <c r="D3401" t="s">
        <v>3183</v>
      </c>
      <c r="E3401" s="2">
        <v>85.57</v>
      </c>
    </row>
    <row r="3402" spans="1:5" x14ac:dyDescent="0.25">
      <c r="A3402" s="1">
        <v>44210</v>
      </c>
      <c r="B3402">
        <v>131076</v>
      </c>
      <c r="C3402" t="s">
        <v>16</v>
      </c>
      <c r="D3402" t="s">
        <v>2478</v>
      </c>
      <c r="E3402" s="2">
        <v>85.57</v>
      </c>
    </row>
    <row r="3403" spans="1:5" x14ac:dyDescent="0.25">
      <c r="A3403" s="1">
        <v>44210</v>
      </c>
      <c r="B3403">
        <v>131076</v>
      </c>
      <c r="C3403" t="s">
        <v>16</v>
      </c>
      <c r="D3403" t="s">
        <v>2475</v>
      </c>
      <c r="E3403" s="2">
        <f>85.57*3</f>
        <v>256.70999999999998</v>
      </c>
    </row>
    <row r="3404" spans="1:5" x14ac:dyDescent="0.25">
      <c r="A3404" s="1">
        <v>44210</v>
      </c>
      <c r="B3404">
        <v>131076</v>
      </c>
      <c r="C3404" t="s">
        <v>16</v>
      </c>
      <c r="D3404" t="s">
        <v>3184</v>
      </c>
      <c r="E3404" s="2">
        <v>171.14</v>
      </c>
    </row>
    <row r="3405" spans="1:5" x14ac:dyDescent="0.25">
      <c r="A3405" s="1">
        <v>44210</v>
      </c>
      <c r="B3405">
        <v>131077</v>
      </c>
      <c r="C3405" t="s">
        <v>16</v>
      </c>
      <c r="D3405" t="s">
        <v>3185</v>
      </c>
      <c r="E3405" s="2">
        <v>267.26</v>
      </c>
    </row>
    <row r="3406" spans="1:5" x14ac:dyDescent="0.25">
      <c r="A3406" s="1">
        <v>44216</v>
      </c>
      <c r="B3406">
        <v>131078</v>
      </c>
      <c r="C3406" t="s">
        <v>467</v>
      </c>
      <c r="D3406" t="s">
        <v>3186</v>
      </c>
      <c r="E3406" s="2">
        <v>1023.75</v>
      </c>
    </row>
    <row r="3407" spans="1:5" x14ac:dyDescent="0.25">
      <c r="A3407" s="1">
        <v>44216</v>
      </c>
      <c r="B3407">
        <v>131079</v>
      </c>
      <c r="C3407" t="s">
        <v>3187</v>
      </c>
      <c r="D3407" t="s">
        <v>3188</v>
      </c>
      <c r="E3407" s="2">
        <v>267</v>
      </c>
    </row>
    <row r="3408" spans="1:5" x14ac:dyDescent="0.25">
      <c r="A3408" s="1">
        <v>44216</v>
      </c>
      <c r="B3408">
        <v>131080</v>
      </c>
      <c r="C3408" t="s">
        <v>3189</v>
      </c>
      <c r="D3408" t="s">
        <v>2638</v>
      </c>
      <c r="E3408" s="2">
        <v>50</v>
      </c>
    </row>
    <row r="3409" spans="1:5" x14ac:dyDescent="0.25">
      <c r="A3409" s="1">
        <v>44216</v>
      </c>
      <c r="B3409">
        <v>131082</v>
      </c>
      <c r="C3409" t="s">
        <v>870</v>
      </c>
      <c r="D3409" t="s">
        <v>3190</v>
      </c>
      <c r="E3409" s="2">
        <v>23.22</v>
      </c>
    </row>
    <row r="3410" spans="1:5" x14ac:dyDescent="0.25">
      <c r="A3410" s="1">
        <v>44216</v>
      </c>
      <c r="B3410">
        <v>131082</v>
      </c>
      <c r="C3410" t="s">
        <v>870</v>
      </c>
      <c r="D3410" t="s">
        <v>3191</v>
      </c>
      <c r="E3410" s="2">
        <v>30.96</v>
      </c>
    </row>
    <row r="3411" spans="1:5" x14ac:dyDescent="0.25">
      <c r="A3411" s="1">
        <v>44216</v>
      </c>
      <c r="B3411">
        <v>131082</v>
      </c>
      <c r="C3411" t="s">
        <v>870</v>
      </c>
      <c r="D3411" t="s">
        <v>3192</v>
      </c>
      <c r="E3411" s="2">
        <v>213.69</v>
      </c>
    </row>
    <row r="3412" spans="1:5" x14ac:dyDescent="0.25">
      <c r="A3412" s="1">
        <v>44216</v>
      </c>
      <c r="B3412">
        <v>131082</v>
      </c>
      <c r="C3412" t="s">
        <v>870</v>
      </c>
      <c r="D3412" t="s">
        <v>3191</v>
      </c>
      <c r="E3412" s="2">
        <v>29.24</v>
      </c>
    </row>
    <row r="3413" spans="1:5" x14ac:dyDescent="0.25">
      <c r="A3413" s="1">
        <v>44216</v>
      </c>
      <c r="B3413">
        <v>131082</v>
      </c>
      <c r="C3413" t="s">
        <v>870</v>
      </c>
      <c r="D3413" t="s">
        <v>3190</v>
      </c>
      <c r="E3413" s="2">
        <v>29.24</v>
      </c>
    </row>
    <row r="3414" spans="1:5" x14ac:dyDescent="0.25">
      <c r="A3414" s="1">
        <v>44216</v>
      </c>
      <c r="B3414">
        <v>131082</v>
      </c>
      <c r="C3414" t="s">
        <v>870</v>
      </c>
      <c r="D3414" t="s">
        <v>3190</v>
      </c>
      <c r="E3414" s="2">
        <v>133.28</v>
      </c>
    </row>
    <row r="3415" spans="1:5" x14ac:dyDescent="0.25">
      <c r="A3415" s="1">
        <v>44216</v>
      </c>
      <c r="B3415">
        <v>131082</v>
      </c>
      <c r="C3415" t="s">
        <v>870</v>
      </c>
      <c r="D3415" t="s">
        <v>3193</v>
      </c>
      <c r="E3415" s="2">
        <v>16.32</v>
      </c>
    </row>
    <row r="3416" spans="1:5" x14ac:dyDescent="0.25">
      <c r="A3416" s="1">
        <v>44216</v>
      </c>
      <c r="B3416">
        <v>131082</v>
      </c>
      <c r="C3416" t="s">
        <v>870</v>
      </c>
      <c r="D3416" t="s">
        <v>3192</v>
      </c>
      <c r="E3416" s="2">
        <v>184.45</v>
      </c>
    </row>
    <row r="3417" spans="1:5" x14ac:dyDescent="0.25">
      <c r="A3417" s="1">
        <v>44216</v>
      </c>
      <c r="B3417">
        <v>131083</v>
      </c>
      <c r="C3417" t="s">
        <v>175</v>
      </c>
      <c r="D3417" t="s">
        <v>3194</v>
      </c>
      <c r="E3417" s="2">
        <v>135.80000000000001</v>
      </c>
    </row>
    <row r="3418" spans="1:5" x14ac:dyDescent="0.25">
      <c r="A3418" s="1">
        <v>44216</v>
      </c>
      <c r="B3418">
        <v>131084</v>
      </c>
      <c r="C3418" t="s">
        <v>629</v>
      </c>
      <c r="D3418" t="s">
        <v>3195</v>
      </c>
      <c r="E3418" s="2">
        <v>185.95</v>
      </c>
    </row>
    <row r="3419" spans="1:5" x14ac:dyDescent="0.25">
      <c r="A3419" s="1">
        <v>44216</v>
      </c>
      <c r="B3419">
        <v>131085</v>
      </c>
      <c r="C3419" t="s">
        <v>419</v>
      </c>
      <c r="D3419" t="s">
        <v>3196</v>
      </c>
      <c r="E3419" s="2">
        <v>6.94</v>
      </c>
    </row>
    <row r="3420" spans="1:5" x14ac:dyDescent="0.25">
      <c r="A3420" s="1">
        <v>44216</v>
      </c>
      <c r="B3420">
        <v>131086</v>
      </c>
      <c r="C3420" t="s">
        <v>361</v>
      </c>
      <c r="D3420" t="s">
        <v>3197</v>
      </c>
      <c r="E3420" s="2">
        <v>305</v>
      </c>
    </row>
    <row r="3421" spans="1:5" x14ac:dyDescent="0.25">
      <c r="A3421" s="1">
        <v>44216</v>
      </c>
      <c r="B3421">
        <v>131087</v>
      </c>
      <c r="C3421" t="s">
        <v>1552</v>
      </c>
      <c r="D3421" t="s">
        <v>1528</v>
      </c>
      <c r="E3421" s="2">
        <f>423.74+287.2</f>
        <v>710.94</v>
      </c>
    </row>
    <row r="3422" spans="1:5" x14ac:dyDescent="0.25">
      <c r="A3422" s="1">
        <v>44216</v>
      </c>
      <c r="B3422">
        <v>131089</v>
      </c>
      <c r="C3422" t="s">
        <v>81</v>
      </c>
      <c r="D3422" t="s">
        <v>149</v>
      </c>
      <c r="E3422" s="2">
        <v>82.59</v>
      </c>
    </row>
    <row r="3423" spans="1:5" x14ac:dyDescent="0.25">
      <c r="A3423" s="1">
        <v>44216</v>
      </c>
      <c r="B3423">
        <v>131089</v>
      </c>
      <c r="C3423" t="s">
        <v>81</v>
      </c>
      <c r="D3423" t="s">
        <v>3198</v>
      </c>
      <c r="E3423" s="2">
        <v>126.98</v>
      </c>
    </row>
    <row r="3424" spans="1:5" x14ac:dyDescent="0.25">
      <c r="A3424" s="1">
        <v>44216</v>
      </c>
      <c r="B3424">
        <v>131089</v>
      </c>
      <c r="C3424" t="s">
        <v>81</v>
      </c>
      <c r="D3424" t="s">
        <v>3199</v>
      </c>
      <c r="E3424" s="2">
        <v>13.28</v>
      </c>
    </row>
    <row r="3425" spans="1:5" x14ac:dyDescent="0.25">
      <c r="A3425" s="1">
        <v>44216</v>
      </c>
      <c r="B3425">
        <v>131089</v>
      </c>
      <c r="C3425" t="s">
        <v>81</v>
      </c>
      <c r="D3425" t="s">
        <v>3200</v>
      </c>
      <c r="E3425" s="2">
        <v>70.02</v>
      </c>
    </row>
    <row r="3426" spans="1:5" x14ac:dyDescent="0.25">
      <c r="A3426" s="1">
        <v>44216</v>
      </c>
      <c r="B3426">
        <v>131089</v>
      </c>
      <c r="C3426" t="s">
        <v>81</v>
      </c>
      <c r="D3426" t="s">
        <v>3201</v>
      </c>
      <c r="E3426" s="2">
        <v>84.91</v>
      </c>
    </row>
    <row r="3427" spans="1:5" x14ac:dyDescent="0.25">
      <c r="A3427" s="1">
        <v>44216</v>
      </c>
      <c r="B3427">
        <v>131089</v>
      </c>
      <c r="C3427" t="s">
        <v>81</v>
      </c>
      <c r="D3427" t="s">
        <v>3202</v>
      </c>
      <c r="E3427" s="2">
        <v>187.44</v>
      </c>
    </row>
    <row r="3428" spans="1:5" x14ac:dyDescent="0.25">
      <c r="A3428" s="1">
        <v>44216</v>
      </c>
      <c r="B3428">
        <v>131089</v>
      </c>
      <c r="C3428" t="s">
        <v>81</v>
      </c>
      <c r="D3428" t="s">
        <v>3203</v>
      </c>
      <c r="E3428" s="2">
        <f>377.93+17.89</f>
        <v>395.82</v>
      </c>
    </row>
    <row r="3429" spans="1:5" x14ac:dyDescent="0.25">
      <c r="A3429" s="1">
        <v>44217</v>
      </c>
      <c r="B3429">
        <v>131090</v>
      </c>
      <c r="C3429" t="s">
        <v>3388</v>
      </c>
      <c r="E3429" s="2">
        <v>0</v>
      </c>
    </row>
    <row r="3430" spans="1:5" x14ac:dyDescent="0.25">
      <c r="A3430" s="1">
        <v>44217</v>
      </c>
      <c r="B3430">
        <v>131091</v>
      </c>
      <c r="C3430" t="s">
        <v>3205</v>
      </c>
      <c r="D3430" t="s">
        <v>3206</v>
      </c>
      <c r="E3430" s="2">
        <v>99</v>
      </c>
    </row>
    <row r="3431" spans="1:5" x14ac:dyDescent="0.25">
      <c r="A3431" s="1">
        <v>44217</v>
      </c>
      <c r="B3431">
        <v>131092</v>
      </c>
      <c r="C3431" t="s">
        <v>306</v>
      </c>
      <c r="D3431" t="s">
        <v>3207</v>
      </c>
      <c r="E3431" s="2">
        <v>979.52</v>
      </c>
    </row>
    <row r="3432" spans="1:5" x14ac:dyDescent="0.25">
      <c r="A3432" s="1">
        <v>44217</v>
      </c>
      <c r="B3432">
        <v>131093</v>
      </c>
      <c r="C3432" t="s">
        <v>86</v>
      </c>
      <c r="D3432" t="s">
        <v>3208</v>
      </c>
      <c r="E3432" s="2">
        <v>348.36</v>
      </c>
    </row>
    <row r="3433" spans="1:5" x14ac:dyDescent="0.25">
      <c r="A3433" s="1">
        <v>44217</v>
      </c>
      <c r="B3433">
        <v>131094</v>
      </c>
      <c r="C3433" t="s">
        <v>381</v>
      </c>
      <c r="D3433" t="s">
        <v>3209</v>
      </c>
      <c r="E3433" s="2">
        <v>460</v>
      </c>
    </row>
    <row r="3434" spans="1:5" x14ac:dyDescent="0.25">
      <c r="A3434" s="1">
        <v>44217</v>
      </c>
      <c r="B3434">
        <v>131095</v>
      </c>
      <c r="C3434" t="s">
        <v>3210</v>
      </c>
      <c r="D3434" t="s">
        <v>3211</v>
      </c>
      <c r="E3434" s="2">
        <v>675</v>
      </c>
    </row>
    <row r="3435" spans="1:5" x14ac:dyDescent="0.25">
      <c r="A3435" s="1">
        <v>44217</v>
      </c>
      <c r="B3435">
        <v>131096</v>
      </c>
      <c r="C3435" t="s">
        <v>9</v>
      </c>
      <c r="D3435" t="s">
        <v>3212</v>
      </c>
      <c r="E3435" s="2">
        <v>46.3</v>
      </c>
    </row>
    <row r="3436" spans="1:5" x14ac:dyDescent="0.25">
      <c r="A3436" s="1">
        <v>44217</v>
      </c>
      <c r="B3436">
        <v>131097</v>
      </c>
      <c r="C3436" t="s">
        <v>29</v>
      </c>
      <c r="D3436" t="s">
        <v>3213</v>
      </c>
      <c r="E3436" s="2">
        <v>291.24</v>
      </c>
    </row>
    <row r="3437" spans="1:5" x14ac:dyDescent="0.25">
      <c r="A3437" s="1">
        <v>44217</v>
      </c>
      <c r="B3437">
        <v>131098</v>
      </c>
      <c r="C3437" t="s">
        <v>56</v>
      </c>
      <c r="D3437" t="s">
        <v>3214</v>
      </c>
      <c r="E3437" s="2">
        <v>6912.75</v>
      </c>
    </row>
    <row r="3438" spans="1:5" x14ac:dyDescent="0.25">
      <c r="A3438" s="1">
        <v>44217</v>
      </c>
      <c r="B3438">
        <v>131099</v>
      </c>
      <c r="C3438" t="s">
        <v>1563</v>
      </c>
      <c r="D3438" t="s">
        <v>3215</v>
      </c>
      <c r="E3438" s="2">
        <v>999</v>
      </c>
    </row>
    <row r="3439" spans="1:5" x14ac:dyDescent="0.25">
      <c r="A3439" s="1">
        <v>44217</v>
      </c>
      <c r="B3439">
        <v>131100</v>
      </c>
      <c r="C3439" t="s">
        <v>89</v>
      </c>
      <c r="D3439" t="s">
        <v>3216</v>
      </c>
      <c r="E3439" s="2">
        <v>2744.5</v>
      </c>
    </row>
    <row r="3440" spans="1:5" x14ac:dyDescent="0.25">
      <c r="A3440" s="1">
        <v>44217</v>
      </c>
      <c r="B3440">
        <v>131101</v>
      </c>
      <c r="C3440" t="s">
        <v>3217</v>
      </c>
      <c r="D3440" t="s">
        <v>3218</v>
      </c>
      <c r="E3440" s="2">
        <v>375</v>
      </c>
    </row>
    <row r="3441" spans="1:5" x14ac:dyDescent="0.25">
      <c r="A3441" s="1">
        <v>44217</v>
      </c>
      <c r="B3441">
        <v>131102</v>
      </c>
      <c r="C3441" t="s">
        <v>59</v>
      </c>
      <c r="D3441" t="s">
        <v>1231</v>
      </c>
      <c r="E3441" s="2">
        <f>1204.7+85</f>
        <v>1289.7</v>
      </c>
    </row>
    <row r="3442" spans="1:5" x14ac:dyDescent="0.25">
      <c r="A3442" s="1">
        <v>44217</v>
      </c>
      <c r="B3442">
        <v>131103</v>
      </c>
      <c r="C3442" t="s">
        <v>3219</v>
      </c>
      <c r="D3442" t="s">
        <v>3220</v>
      </c>
      <c r="E3442" s="2">
        <v>409</v>
      </c>
    </row>
    <row r="3443" spans="1:5" x14ac:dyDescent="0.25">
      <c r="A3443" s="1">
        <v>44217</v>
      </c>
      <c r="B3443">
        <v>131104</v>
      </c>
      <c r="C3443" t="s">
        <v>505</v>
      </c>
      <c r="D3443" t="s">
        <v>506</v>
      </c>
      <c r="E3443" s="2">
        <v>1168.54</v>
      </c>
    </row>
    <row r="3444" spans="1:5" x14ac:dyDescent="0.25">
      <c r="A3444" s="1">
        <v>44217</v>
      </c>
      <c r="B3444">
        <v>131105</v>
      </c>
      <c r="C3444" t="s">
        <v>3221</v>
      </c>
      <c r="D3444" t="s">
        <v>3222</v>
      </c>
      <c r="E3444" s="2">
        <v>9898.7199999999993</v>
      </c>
    </row>
    <row r="3445" spans="1:5" x14ac:dyDescent="0.25">
      <c r="A3445" s="1">
        <v>44217</v>
      </c>
      <c r="B3445">
        <v>131106</v>
      </c>
      <c r="C3445" t="s">
        <v>12</v>
      </c>
      <c r="D3445" t="s">
        <v>3223</v>
      </c>
      <c r="E3445" s="2">
        <v>1302.3</v>
      </c>
    </row>
    <row r="3446" spans="1:5" x14ac:dyDescent="0.25">
      <c r="A3446" s="1">
        <v>44217</v>
      </c>
      <c r="B3446">
        <v>131107</v>
      </c>
      <c r="C3446" t="s">
        <v>62</v>
      </c>
      <c r="D3446" t="s">
        <v>3224</v>
      </c>
      <c r="E3446" s="2">
        <v>92.93</v>
      </c>
    </row>
    <row r="3447" spans="1:5" x14ac:dyDescent="0.25">
      <c r="A3447" s="1">
        <v>44217</v>
      </c>
      <c r="B3447">
        <v>131108</v>
      </c>
      <c r="C3447" t="s">
        <v>393</v>
      </c>
      <c r="D3447" t="s">
        <v>3225</v>
      </c>
      <c r="E3447" s="2">
        <v>245</v>
      </c>
    </row>
    <row r="3448" spans="1:5" x14ac:dyDescent="0.25">
      <c r="A3448" s="1">
        <v>44217</v>
      </c>
      <c r="B3448">
        <v>131109</v>
      </c>
      <c r="C3448" t="s">
        <v>396</v>
      </c>
      <c r="D3448" t="s">
        <v>3226</v>
      </c>
      <c r="E3448" s="2">
        <v>393.75</v>
      </c>
    </row>
    <row r="3449" spans="1:5" x14ac:dyDescent="0.25">
      <c r="A3449" s="1">
        <v>44217</v>
      </c>
      <c r="B3449">
        <v>131111</v>
      </c>
      <c r="C3449" t="s">
        <v>609</v>
      </c>
      <c r="D3449" t="s">
        <v>3227</v>
      </c>
      <c r="E3449" s="2">
        <v>382.98</v>
      </c>
    </row>
    <row r="3450" spans="1:5" x14ac:dyDescent="0.25">
      <c r="A3450" s="1">
        <v>44217</v>
      </c>
      <c r="B3450">
        <v>131112</v>
      </c>
      <c r="C3450" t="s">
        <v>3228</v>
      </c>
      <c r="D3450" t="s">
        <v>3229</v>
      </c>
      <c r="E3450" s="2">
        <v>304.2</v>
      </c>
    </row>
    <row r="3451" spans="1:5" x14ac:dyDescent="0.25">
      <c r="A3451" s="1">
        <v>44217</v>
      </c>
      <c r="B3451">
        <v>131113</v>
      </c>
      <c r="C3451" t="s">
        <v>524</v>
      </c>
      <c r="D3451" t="s">
        <v>3230</v>
      </c>
      <c r="E3451" s="2">
        <v>132.34</v>
      </c>
    </row>
    <row r="3452" spans="1:5" x14ac:dyDescent="0.25">
      <c r="A3452" s="1">
        <v>44217</v>
      </c>
      <c r="B3452">
        <v>131114</v>
      </c>
      <c r="C3452" t="s">
        <v>2683</v>
      </c>
      <c r="D3452" t="s">
        <v>3231</v>
      </c>
      <c r="E3452" s="2">
        <v>260</v>
      </c>
    </row>
    <row r="3453" spans="1:5" x14ac:dyDescent="0.25">
      <c r="A3453" s="1">
        <v>44217</v>
      </c>
      <c r="B3453">
        <v>131115</v>
      </c>
      <c r="C3453" t="s">
        <v>2165</v>
      </c>
      <c r="D3453" t="s">
        <v>3232</v>
      </c>
      <c r="E3453" s="2">
        <v>880</v>
      </c>
    </row>
    <row r="3454" spans="1:5" x14ac:dyDescent="0.25">
      <c r="A3454" s="1">
        <v>44217</v>
      </c>
      <c r="B3454">
        <v>131116</v>
      </c>
      <c r="C3454" t="s">
        <v>2349</v>
      </c>
      <c r="D3454" t="s">
        <v>3233</v>
      </c>
      <c r="E3454" s="2">
        <v>506</v>
      </c>
    </row>
    <row r="3455" spans="1:5" x14ac:dyDescent="0.25">
      <c r="A3455" s="1">
        <v>44217</v>
      </c>
      <c r="B3455">
        <v>131117</v>
      </c>
      <c r="C3455" t="s">
        <v>3234</v>
      </c>
      <c r="D3455" t="s">
        <v>3235</v>
      </c>
      <c r="E3455" s="2">
        <v>280</v>
      </c>
    </row>
    <row r="3456" spans="1:5" x14ac:dyDescent="0.25">
      <c r="A3456" s="1">
        <v>44217</v>
      </c>
      <c r="B3456">
        <v>131118</v>
      </c>
      <c r="C3456" t="s">
        <v>33</v>
      </c>
      <c r="D3456" t="s">
        <v>2167</v>
      </c>
      <c r="E3456" s="2">
        <f>151+96</f>
        <v>247</v>
      </c>
    </row>
    <row r="3457" spans="1:5" x14ac:dyDescent="0.25">
      <c r="A3457" s="1">
        <v>44217</v>
      </c>
      <c r="B3457">
        <v>131118</v>
      </c>
      <c r="C3457" t="s">
        <v>33</v>
      </c>
      <c r="D3457" t="s">
        <v>2879</v>
      </c>
      <c r="E3457" s="2">
        <f>48+65.99</f>
        <v>113.99</v>
      </c>
    </row>
    <row r="3458" spans="1:5" x14ac:dyDescent="0.25">
      <c r="A3458" s="1">
        <v>44217</v>
      </c>
      <c r="B3458">
        <v>131119</v>
      </c>
      <c r="C3458" t="s">
        <v>35</v>
      </c>
      <c r="D3458" t="s">
        <v>3236</v>
      </c>
      <c r="E3458" s="2">
        <v>148.57</v>
      </c>
    </row>
    <row r="3459" spans="1:5" x14ac:dyDescent="0.25">
      <c r="A3459" s="1">
        <v>44217</v>
      </c>
      <c r="B3459">
        <v>131119</v>
      </c>
      <c r="C3459" t="s">
        <v>35</v>
      </c>
      <c r="D3459" t="s">
        <v>3237</v>
      </c>
      <c r="E3459" s="2">
        <v>53.83</v>
      </c>
    </row>
    <row r="3460" spans="1:5" x14ac:dyDescent="0.25">
      <c r="A3460" s="1">
        <v>44217</v>
      </c>
      <c r="B3460">
        <v>131120</v>
      </c>
      <c r="C3460" t="s">
        <v>275</v>
      </c>
      <c r="D3460" t="s">
        <v>3238</v>
      </c>
      <c r="E3460" s="2">
        <v>16680</v>
      </c>
    </row>
    <row r="3461" spans="1:5" x14ac:dyDescent="0.25">
      <c r="A3461" s="1">
        <v>44217</v>
      </c>
      <c r="B3461">
        <v>131121</v>
      </c>
      <c r="C3461" t="s">
        <v>3239</v>
      </c>
      <c r="D3461" t="s">
        <v>3240</v>
      </c>
      <c r="E3461" s="2">
        <v>3093.72</v>
      </c>
    </row>
    <row r="3462" spans="1:5" x14ac:dyDescent="0.25">
      <c r="A3462" s="1">
        <v>44217</v>
      </c>
      <c r="B3462">
        <v>131122</v>
      </c>
      <c r="C3462" t="s">
        <v>36</v>
      </c>
      <c r="D3462" t="s">
        <v>3241</v>
      </c>
      <c r="E3462" s="2">
        <v>81.2</v>
      </c>
    </row>
    <row r="3463" spans="1:5" x14ac:dyDescent="0.25">
      <c r="A3463" s="1">
        <v>44217</v>
      </c>
      <c r="B3463">
        <v>131124</v>
      </c>
      <c r="C3463" t="s">
        <v>26</v>
      </c>
      <c r="D3463" t="s">
        <v>3242</v>
      </c>
      <c r="E3463" s="2">
        <v>281.39999999999998</v>
      </c>
    </row>
    <row r="3464" spans="1:5" x14ac:dyDescent="0.25">
      <c r="A3464" s="1">
        <v>44217</v>
      </c>
      <c r="B3464">
        <v>131124</v>
      </c>
      <c r="C3464" t="s">
        <v>26</v>
      </c>
      <c r="D3464" t="s">
        <v>550</v>
      </c>
      <c r="E3464" s="2">
        <v>344.05</v>
      </c>
    </row>
    <row r="3465" spans="1:5" x14ac:dyDescent="0.25">
      <c r="A3465" s="1">
        <v>44217</v>
      </c>
      <c r="B3465">
        <v>131124</v>
      </c>
      <c r="C3465" t="s">
        <v>26</v>
      </c>
      <c r="D3465" t="s">
        <v>3243</v>
      </c>
      <c r="E3465" s="2">
        <v>481.21</v>
      </c>
    </row>
    <row r="3466" spans="1:5" x14ac:dyDescent="0.25">
      <c r="A3466" s="1">
        <v>44217</v>
      </c>
      <c r="B3466">
        <v>131124</v>
      </c>
      <c r="C3466" t="s">
        <v>26</v>
      </c>
      <c r="D3466" t="s">
        <v>552</v>
      </c>
      <c r="E3466" s="2">
        <v>1306.8</v>
      </c>
    </row>
    <row r="3467" spans="1:5" x14ac:dyDescent="0.25">
      <c r="A3467" s="1">
        <v>44217</v>
      </c>
      <c r="B3467">
        <v>131124</v>
      </c>
      <c r="C3467" t="s">
        <v>26</v>
      </c>
      <c r="D3467" t="s">
        <v>3244</v>
      </c>
      <c r="E3467" s="2">
        <v>1805.16</v>
      </c>
    </row>
    <row r="3468" spans="1:5" x14ac:dyDescent="0.25">
      <c r="A3468" s="1">
        <v>44217</v>
      </c>
      <c r="B3468">
        <v>131124</v>
      </c>
      <c r="C3468" t="s">
        <v>26</v>
      </c>
      <c r="D3468" t="s">
        <v>3245</v>
      </c>
      <c r="E3468" s="2">
        <v>15.75</v>
      </c>
    </row>
    <row r="3469" spans="1:5" x14ac:dyDescent="0.25">
      <c r="A3469" s="1">
        <v>44217</v>
      </c>
      <c r="B3469">
        <v>131124</v>
      </c>
      <c r="C3469" t="s">
        <v>26</v>
      </c>
      <c r="D3469" t="s">
        <v>551</v>
      </c>
      <c r="E3469" s="2">
        <v>59.96</v>
      </c>
    </row>
    <row r="3470" spans="1:5" x14ac:dyDescent="0.25">
      <c r="A3470" s="1">
        <v>44217</v>
      </c>
      <c r="B3470">
        <v>131124</v>
      </c>
      <c r="C3470" t="s">
        <v>26</v>
      </c>
      <c r="D3470" t="s">
        <v>551</v>
      </c>
      <c r="E3470" s="2">
        <v>248.82</v>
      </c>
    </row>
    <row r="3471" spans="1:5" x14ac:dyDescent="0.25">
      <c r="A3471" s="1">
        <v>44217</v>
      </c>
      <c r="B3471">
        <v>131125</v>
      </c>
      <c r="C3471" t="s">
        <v>208</v>
      </c>
      <c r="D3471" t="s">
        <v>3246</v>
      </c>
      <c r="E3471" s="2">
        <v>7</v>
      </c>
    </row>
    <row r="3472" spans="1:5" x14ac:dyDescent="0.25">
      <c r="A3472" s="1">
        <v>44217</v>
      </c>
      <c r="B3472">
        <v>131126</v>
      </c>
      <c r="C3472" t="s">
        <v>3247</v>
      </c>
      <c r="D3472" t="s">
        <v>3248</v>
      </c>
      <c r="E3472" s="2">
        <v>398.97</v>
      </c>
    </row>
    <row r="3473" spans="1:5" x14ac:dyDescent="0.25">
      <c r="A3473" s="1">
        <v>44217</v>
      </c>
      <c r="B3473">
        <v>131127</v>
      </c>
      <c r="C3473" t="s">
        <v>3062</v>
      </c>
      <c r="D3473" t="s">
        <v>3249</v>
      </c>
      <c r="E3473" s="2">
        <v>200</v>
      </c>
    </row>
    <row r="3474" spans="1:5" x14ac:dyDescent="0.25">
      <c r="A3474" s="1">
        <v>44217</v>
      </c>
      <c r="B3474">
        <v>131128</v>
      </c>
      <c r="C3474" t="s">
        <v>97</v>
      </c>
      <c r="D3474" t="s">
        <v>3250</v>
      </c>
      <c r="E3474" s="2">
        <v>3375</v>
      </c>
    </row>
    <row r="3475" spans="1:5" x14ac:dyDescent="0.25">
      <c r="A3475" s="1">
        <v>44217</v>
      </c>
      <c r="B3475">
        <v>131129</v>
      </c>
      <c r="C3475" t="s">
        <v>70</v>
      </c>
      <c r="D3475" t="s">
        <v>2529</v>
      </c>
      <c r="E3475" s="2">
        <f>449.5+917.93</f>
        <v>1367.4299999999998</v>
      </c>
    </row>
    <row r="3476" spans="1:5" x14ac:dyDescent="0.25">
      <c r="A3476" s="1">
        <v>44217</v>
      </c>
      <c r="B3476">
        <v>131129</v>
      </c>
      <c r="C3476" t="s">
        <v>70</v>
      </c>
      <c r="D3476" t="s">
        <v>3251</v>
      </c>
      <c r="E3476" s="2">
        <f>55.24+132.63</f>
        <v>187.87</v>
      </c>
    </row>
    <row r="3477" spans="1:5" x14ac:dyDescent="0.25">
      <c r="A3477" s="1">
        <v>44217</v>
      </c>
      <c r="B3477">
        <v>131130</v>
      </c>
      <c r="C3477" t="s">
        <v>2897</v>
      </c>
      <c r="D3477" t="s">
        <v>3252</v>
      </c>
      <c r="E3477" s="2">
        <v>159.99</v>
      </c>
    </row>
    <row r="3478" spans="1:5" x14ac:dyDescent="0.25">
      <c r="A3478" s="1">
        <v>44217</v>
      </c>
      <c r="B3478">
        <v>131131</v>
      </c>
      <c r="C3478" t="s">
        <v>674</v>
      </c>
      <c r="D3478" t="s">
        <v>2901</v>
      </c>
      <c r="E3478" s="2">
        <v>857</v>
      </c>
    </row>
    <row r="3479" spans="1:5" x14ac:dyDescent="0.25">
      <c r="A3479" s="1">
        <v>44217</v>
      </c>
      <c r="B3479">
        <v>131132</v>
      </c>
      <c r="C3479" t="s">
        <v>213</v>
      </c>
      <c r="D3479" t="s">
        <v>3253</v>
      </c>
      <c r="E3479" s="2">
        <v>65.400000000000006</v>
      </c>
    </row>
    <row r="3480" spans="1:5" x14ac:dyDescent="0.25">
      <c r="A3480" s="1">
        <v>44217</v>
      </c>
      <c r="B3480">
        <v>131133</v>
      </c>
      <c r="C3480" t="s">
        <v>803</v>
      </c>
      <c r="D3480" t="s">
        <v>1408</v>
      </c>
      <c r="E3480" s="2">
        <v>128.94999999999999</v>
      </c>
    </row>
    <row r="3481" spans="1:5" x14ac:dyDescent="0.25">
      <c r="A3481" s="1">
        <v>44217</v>
      </c>
      <c r="B3481">
        <v>131134</v>
      </c>
      <c r="C3481" t="s">
        <v>82</v>
      </c>
      <c r="D3481" t="s">
        <v>3254</v>
      </c>
      <c r="E3481" s="2">
        <v>445</v>
      </c>
    </row>
    <row r="3482" spans="1:5" x14ac:dyDescent="0.25">
      <c r="A3482" s="1">
        <v>44217</v>
      </c>
      <c r="B3482">
        <v>131134</v>
      </c>
      <c r="C3482" t="s">
        <v>82</v>
      </c>
      <c r="D3482" t="s">
        <v>3255</v>
      </c>
      <c r="E3482" s="2">
        <v>1040</v>
      </c>
    </row>
    <row r="3483" spans="1:5" x14ac:dyDescent="0.25">
      <c r="A3483" s="1">
        <v>44217</v>
      </c>
      <c r="B3483">
        <v>131134</v>
      </c>
      <c r="C3483" t="s">
        <v>82</v>
      </c>
      <c r="D3483" t="s">
        <v>3256</v>
      </c>
      <c r="E3483" s="2">
        <v>3090</v>
      </c>
    </row>
    <row r="3484" spans="1:5" x14ac:dyDescent="0.25">
      <c r="A3484" s="1">
        <v>44217</v>
      </c>
      <c r="B3484">
        <v>131135</v>
      </c>
      <c r="C3484" t="s">
        <v>419</v>
      </c>
      <c r="D3484" t="s">
        <v>3257</v>
      </c>
      <c r="E3484" s="2">
        <v>69.400000000000006</v>
      </c>
    </row>
    <row r="3485" spans="1:5" x14ac:dyDescent="0.25">
      <c r="A3485" s="1">
        <v>44217</v>
      </c>
      <c r="B3485">
        <v>131135</v>
      </c>
      <c r="C3485" t="s">
        <v>419</v>
      </c>
      <c r="D3485" t="s">
        <v>3257</v>
      </c>
      <c r="E3485" s="2">
        <v>53.5</v>
      </c>
    </row>
    <row r="3486" spans="1:5" x14ac:dyDescent="0.25">
      <c r="A3486" s="1">
        <v>44217</v>
      </c>
      <c r="B3486">
        <v>131136</v>
      </c>
      <c r="C3486" t="s">
        <v>1637</v>
      </c>
      <c r="D3486" t="s">
        <v>1638</v>
      </c>
      <c r="E3486" s="2">
        <v>90</v>
      </c>
    </row>
    <row r="3487" spans="1:5" x14ac:dyDescent="0.25">
      <c r="A3487" s="1">
        <v>44217</v>
      </c>
      <c r="B3487">
        <v>131137</v>
      </c>
      <c r="C3487" t="s">
        <v>581</v>
      </c>
      <c r="D3487" t="s">
        <v>3258</v>
      </c>
      <c r="E3487" s="2">
        <v>70.95</v>
      </c>
    </row>
    <row r="3488" spans="1:5" x14ac:dyDescent="0.25">
      <c r="A3488" s="1">
        <v>44217</v>
      </c>
      <c r="B3488">
        <v>131138</v>
      </c>
      <c r="C3488" t="s">
        <v>75</v>
      </c>
      <c r="D3488" t="s">
        <v>3161</v>
      </c>
      <c r="E3488" s="2">
        <f>1130+40</f>
        <v>1170</v>
      </c>
    </row>
    <row r="3489" spans="1:5" x14ac:dyDescent="0.25">
      <c r="A3489" s="1">
        <v>44217</v>
      </c>
      <c r="B3489">
        <v>131139</v>
      </c>
      <c r="C3489" t="s">
        <v>3259</v>
      </c>
      <c r="D3489" t="s">
        <v>3249</v>
      </c>
      <c r="E3489" s="2">
        <v>150</v>
      </c>
    </row>
    <row r="3490" spans="1:5" x14ac:dyDescent="0.25">
      <c r="A3490" s="1">
        <v>44217</v>
      </c>
      <c r="B3490">
        <v>131140</v>
      </c>
      <c r="C3490" t="s">
        <v>1416</v>
      </c>
      <c r="D3490" t="s">
        <v>3260</v>
      </c>
      <c r="E3490" s="2">
        <v>3700</v>
      </c>
    </row>
    <row r="3491" spans="1:5" x14ac:dyDescent="0.25">
      <c r="A3491" s="1">
        <v>44217</v>
      </c>
      <c r="B3491">
        <v>131141</v>
      </c>
      <c r="C3491" t="s">
        <v>21</v>
      </c>
      <c r="D3491" t="s">
        <v>124</v>
      </c>
      <c r="E3491" s="2">
        <f>5.99+63.79</f>
        <v>69.78</v>
      </c>
    </row>
    <row r="3492" spans="1:5" x14ac:dyDescent="0.25">
      <c r="A3492" s="1">
        <v>44217</v>
      </c>
      <c r="B3492">
        <v>131143</v>
      </c>
      <c r="C3492" t="s">
        <v>818</v>
      </c>
      <c r="D3492" t="s">
        <v>3261</v>
      </c>
      <c r="E3492" s="2">
        <v>266</v>
      </c>
    </row>
    <row r="3493" spans="1:5" x14ac:dyDescent="0.25">
      <c r="A3493" s="1">
        <v>44217</v>
      </c>
      <c r="B3493">
        <v>131144</v>
      </c>
      <c r="C3493" t="s">
        <v>40</v>
      </c>
      <c r="D3493" t="s">
        <v>41</v>
      </c>
      <c r="E3493" s="2">
        <v>124</v>
      </c>
    </row>
    <row r="3494" spans="1:5" x14ac:dyDescent="0.25">
      <c r="A3494" s="1">
        <v>44217</v>
      </c>
      <c r="B3494">
        <v>131145</v>
      </c>
      <c r="C3494" t="s">
        <v>42</v>
      </c>
      <c r="D3494" t="s">
        <v>821</v>
      </c>
      <c r="E3494" s="2">
        <v>143.91999999999999</v>
      </c>
    </row>
    <row r="3495" spans="1:5" x14ac:dyDescent="0.25">
      <c r="A3495" s="1">
        <v>44217</v>
      </c>
      <c r="B3495">
        <v>131146</v>
      </c>
      <c r="C3495" t="s">
        <v>2923</v>
      </c>
      <c r="D3495" t="s">
        <v>3262</v>
      </c>
      <c r="E3495" s="2">
        <v>1035.5899999999999</v>
      </c>
    </row>
    <row r="3496" spans="1:5" x14ac:dyDescent="0.25">
      <c r="A3496" s="1">
        <v>44217</v>
      </c>
      <c r="B3496">
        <v>131147</v>
      </c>
      <c r="C3496" t="s">
        <v>43</v>
      </c>
      <c r="D3496" t="s">
        <v>3263</v>
      </c>
      <c r="E3496" s="2">
        <v>98.41</v>
      </c>
    </row>
    <row r="3497" spans="1:5" x14ac:dyDescent="0.25">
      <c r="A3497" s="1">
        <v>44217</v>
      </c>
      <c r="B3497">
        <v>131148</v>
      </c>
      <c r="C3497" t="s">
        <v>77</v>
      </c>
      <c r="D3497" t="s">
        <v>3264</v>
      </c>
      <c r="E3497" s="2">
        <f>395+195</f>
        <v>590</v>
      </c>
    </row>
    <row r="3498" spans="1:5" x14ac:dyDescent="0.25">
      <c r="A3498" s="1">
        <v>44217</v>
      </c>
      <c r="B3498">
        <v>131149</v>
      </c>
      <c r="C3498" t="s">
        <v>22</v>
      </c>
      <c r="D3498" t="s">
        <v>3265</v>
      </c>
      <c r="E3498" s="2">
        <v>835</v>
      </c>
    </row>
    <row r="3499" spans="1:5" x14ac:dyDescent="0.25">
      <c r="A3499" s="1">
        <v>44217</v>
      </c>
      <c r="B3499">
        <v>131152</v>
      </c>
      <c r="C3499" t="s">
        <v>1057</v>
      </c>
      <c r="D3499" t="s">
        <v>3266</v>
      </c>
      <c r="E3499" s="2">
        <v>24753.82</v>
      </c>
    </row>
    <row r="3500" spans="1:5" x14ac:dyDescent="0.25">
      <c r="A3500" s="1">
        <v>44217</v>
      </c>
      <c r="B3500">
        <v>131153</v>
      </c>
      <c r="C3500" t="s">
        <v>887</v>
      </c>
      <c r="D3500" t="s">
        <v>3267</v>
      </c>
      <c r="E3500" s="2">
        <v>1610</v>
      </c>
    </row>
    <row r="3501" spans="1:5" x14ac:dyDescent="0.25">
      <c r="A3501" s="1">
        <v>44217</v>
      </c>
      <c r="B3501">
        <v>131154</v>
      </c>
      <c r="C3501" t="s">
        <v>374</v>
      </c>
      <c r="D3501" t="s">
        <v>3268</v>
      </c>
      <c r="E3501" s="2">
        <v>21905</v>
      </c>
    </row>
    <row r="3502" spans="1:5" x14ac:dyDescent="0.25">
      <c r="A3502" s="1">
        <v>44217</v>
      </c>
      <c r="B3502">
        <v>131155</v>
      </c>
      <c r="C3502" t="s">
        <v>3269</v>
      </c>
      <c r="D3502" t="s">
        <v>3270</v>
      </c>
      <c r="E3502" s="2">
        <v>2418.1</v>
      </c>
    </row>
    <row r="3503" spans="1:5" x14ac:dyDescent="0.25">
      <c r="A3503" s="1">
        <v>44217</v>
      </c>
      <c r="B3503">
        <v>131156</v>
      </c>
      <c r="C3503" t="s">
        <v>3271</v>
      </c>
      <c r="D3503" t="s">
        <v>3272</v>
      </c>
      <c r="E3503" s="2">
        <v>2375</v>
      </c>
    </row>
    <row r="3504" spans="1:5" x14ac:dyDescent="0.25">
      <c r="A3504" s="1">
        <v>44217</v>
      </c>
      <c r="B3504">
        <v>131157</v>
      </c>
      <c r="C3504" t="s">
        <v>104</v>
      </c>
      <c r="D3504" t="s">
        <v>3273</v>
      </c>
      <c r="E3504" s="2">
        <v>149.38</v>
      </c>
    </row>
    <row r="3505" spans="1:5" x14ac:dyDescent="0.25">
      <c r="A3505" s="1">
        <v>44217</v>
      </c>
      <c r="B3505">
        <v>131158</v>
      </c>
      <c r="C3505" t="s">
        <v>80</v>
      </c>
      <c r="D3505" t="s">
        <v>3274</v>
      </c>
      <c r="E3505" s="2">
        <v>910.45</v>
      </c>
    </row>
    <row r="3506" spans="1:5" x14ac:dyDescent="0.25">
      <c r="A3506" s="1">
        <v>44217</v>
      </c>
      <c r="B3506">
        <v>131158</v>
      </c>
      <c r="C3506" t="s">
        <v>80</v>
      </c>
      <c r="D3506" t="s">
        <v>3275</v>
      </c>
      <c r="E3506" s="2">
        <f>383.44-44.88</f>
        <v>338.56</v>
      </c>
    </row>
    <row r="3507" spans="1:5" x14ac:dyDescent="0.25">
      <c r="A3507" s="1">
        <v>44217</v>
      </c>
      <c r="B3507">
        <v>131161</v>
      </c>
      <c r="C3507" t="s">
        <v>81</v>
      </c>
      <c r="D3507" t="s">
        <v>3276</v>
      </c>
      <c r="E3507" s="2">
        <f>347.1+70.66</f>
        <v>417.76</v>
      </c>
    </row>
    <row r="3508" spans="1:5" x14ac:dyDescent="0.25">
      <c r="A3508" s="1">
        <v>44217</v>
      </c>
      <c r="B3508">
        <v>131161</v>
      </c>
      <c r="C3508" t="s">
        <v>81</v>
      </c>
      <c r="D3508" t="s">
        <v>3277</v>
      </c>
      <c r="E3508" s="2">
        <v>270.06</v>
      </c>
    </row>
    <row r="3509" spans="1:5" x14ac:dyDescent="0.25">
      <c r="A3509" s="1">
        <v>44217</v>
      </c>
      <c r="B3509">
        <v>131161</v>
      </c>
      <c r="C3509" t="s">
        <v>81</v>
      </c>
      <c r="D3509" t="s">
        <v>3278</v>
      </c>
      <c r="E3509" s="2">
        <f>56.58+27.44</f>
        <v>84.02</v>
      </c>
    </row>
    <row r="3510" spans="1:5" x14ac:dyDescent="0.25">
      <c r="A3510" s="1">
        <v>44217</v>
      </c>
      <c r="B3510">
        <v>131161</v>
      </c>
      <c r="C3510" t="s">
        <v>81</v>
      </c>
      <c r="D3510" t="s">
        <v>2081</v>
      </c>
      <c r="E3510" s="2">
        <v>131.41</v>
      </c>
    </row>
    <row r="3511" spans="1:5" x14ac:dyDescent="0.25">
      <c r="A3511" s="1">
        <v>44217</v>
      </c>
      <c r="B3511">
        <v>131161</v>
      </c>
      <c r="C3511" t="s">
        <v>81</v>
      </c>
      <c r="D3511" t="s">
        <v>3279</v>
      </c>
      <c r="E3511" s="2">
        <v>84.22</v>
      </c>
    </row>
    <row r="3512" spans="1:5" x14ac:dyDescent="0.25">
      <c r="A3512" s="1">
        <v>44217</v>
      </c>
      <c r="B3512">
        <v>131161</v>
      </c>
      <c r="C3512" t="s">
        <v>81</v>
      </c>
      <c r="D3512" t="s">
        <v>3175</v>
      </c>
      <c r="E3512" s="2">
        <f>92.44+34.88</f>
        <v>127.32</v>
      </c>
    </row>
    <row r="3513" spans="1:5" x14ac:dyDescent="0.25">
      <c r="A3513" s="1">
        <v>44217</v>
      </c>
      <c r="B3513">
        <v>131161</v>
      </c>
      <c r="C3513" t="s">
        <v>81</v>
      </c>
      <c r="D3513" t="s">
        <v>3280</v>
      </c>
      <c r="E3513" s="2">
        <v>149.49</v>
      </c>
    </row>
    <row r="3514" spans="1:5" x14ac:dyDescent="0.25">
      <c r="A3514" s="1">
        <v>44217</v>
      </c>
      <c r="B3514">
        <v>131162</v>
      </c>
      <c r="C3514" t="s">
        <v>3089</v>
      </c>
      <c r="D3514" t="s">
        <v>789</v>
      </c>
      <c r="E3514" s="2">
        <v>847.5</v>
      </c>
    </row>
    <row r="3515" spans="1:5" x14ac:dyDescent="0.25">
      <c r="A3515" s="1">
        <v>44217</v>
      </c>
      <c r="B3515">
        <v>131163</v>
      </c>
      <c r="C3515" t="s">
        <v>364</v>
      </c>
      <c r="D3515" t="s">
        <v>3281</v>
      </c>
      <c r="E3515" s="2">
        <v>2424</v>
      </c>
    </row>
    <row r="3516" spans="1:5" x14ac:dyDescent="0.25">
      <c r="A3516" s="1">
        <v>44223</v>
      </c>
      <c r="B3516">
        <v>131164</v>
      </c>
      <c r="C3516" t="s">
        <v>2123</v>
      </c>
      <c r="D3516" t="s">
        <v>3282</v>
      </c>
      <c r="E3516" s="2">
        <v>43.43</v>
      </c>
    </row>
    <row r="3517" spans="1:5" x14ac:dyDescent="0.25">
      <c r="A3517" s="1">
        <v>44223</v>
      </c>
      <c r="B3517">
        <v>131165</v>
      </c>
      <c r="C3517" t="s">
        <v>1822</v>
      </c>
      <c r="D3517" t="s">
        <v>3283</v>
      </c>
      <c r="E3517" s="2">
        <v>4000</v>
      </c>
    </row>
    <row r="3518" spans="1:5" x14ac:dyDescent="0.25">
      <c r="A3518" s="1">
        <v>44223</v>
      </c>
      <c r="B3518">
        <v>131166</v>
      </c>
      <c r="C3518" t="s">
        <v>858</v>
      </c>
      <c r="D3518" t="s">
        <v>2131</v>
      </c>
      <c r="E3518" s="2">
        <v>182.82</v>
      </c>
    </row>
    <row r="3519" spans="1:5" x14ac:dyDescent="0.25">
      <c r="A3519" s="1">
        <v>44223</v>
      </c>
      <c r="B3519">
        <v>131167</v>
      </c>
      <c r="C3519" t="s">
        <v>870</v>
      </c>
      <c r="D3519" t="s">
        <v>3284</v>
      </c>
      <c r="E3519" s="2">
        <v>466.2</v>
      </c>
    </row>
    <row r="3520" spans="1:5" x14ac:dyDescent="0.25">
      <c r="A3520" s="1">
        <v>44223</v>
      </c>
      <c r="B3520">
        <v>131168</v>
      </c>
      <c r="C3520" t="s">
        <v>708</v>
      </c>
      <c r="D3520" t="s">
        <v>3285</v>
      </c>
      <c r="E3520" s="2">
        <v>111.72</v>
      </c>
    </row>
    <row r="3521" spans="1:5" x14ac:dyDescent="0.25">
      <c r="A3521" s="1">
        <v>44223</v>
      </c>
      <c r="B3521">
        <v>131169</v>
      </c>
      <c r="C3521" t="s">
        <v>3</v>
      </c>
      <c r="D3521" t="s">
        <v>3286</v>
      </c>
      <c r="E3521" s="2">
        <v>94.25</v>
      </c>
    </row>
    <row r="3522" spans="1:5" x14ac:dyDescent="0.25">
      <c r="A3522" s="1">
        <v>44223</v>
      </c>
      <c r="B3522">
        <v>131170</v>
      </c>
      <c r="C3522" t="s">
        <v>82</v>
      </c>
      <c r="D3522" t="s">
        <v>3287</v>
      </c>
      <c r="E3522" s="2">
        <v>49.63</v>
      </c>
    </row>
    <row r="3523" spans="1:5" x14ac:dyDescent="0.25">
      <c r="A3523" s="1">
        <v>44223</v>
      </c>
      <c r="B3523">
        <v>131171</v>
      </c>
      <c r="C3523" t="s">
        <v>372</v>
      </c>
      <c r="D3523" t="s">
        <v>149</v>
      </c>
      <c r="E3523" s="2">
        <v>164.19</v>
      </c>
    </row>
    <row r="3524" spans="1:5" x14ac:dyDescent="0.25">
      <c r="A3524" s="1">
        <v>44223</v>
      </c>
      <c r="B3524">
        <v>131171</v>
      </c>
      <c r="C3524" t="s">
        <v>372</v>
      </c>
      <c r="D3524" t="s">
        <v>3288</v>
      </c>
      <c r="E3524" s="2">
        <v>272.95</v>
      </c>
    </row>
    <row r="3525" spans="1:5" x14ac:dyDescent="0.25">
      <c r="A3525" s="1">
        <v>44223</v>
      </c>
      <c r="B3525">
        <v>131172</v>
      </c>
      <c r="C3525" t="s">
        <v>2572</v>
      </c>
      <c r="D3525" t="s">
        <v>3289</v>
      </c>
      <c r="E3525" s="2">
        <v>200</v>
      </c>
    </row>
    <row r="3526" spans="1:5" x14ac:dyDescent="0.25">
      <c r="A3526" s="1">
        <v>44223</v>
      </c>
      <c r="B3526">
        <v>131173</v>
      </c>
      <c r="C3526" t="s">
        <v>1763</v>
      </c>
      <c r="D3526" t="s">
        <v>3290</v>
      </c>
      <c r="E3526" s="2">
        <v>1272</v>
      </c>
    </row>
    <row r="3527" spans="1:5" x14ac:dyDescent="0.25">
      <c r="A3527" s="1">
        <v>44223</v>
      </c>
      <c r="B3527">
        <v>131174</v>
      </c>
      <c r="C3527" t="s">
        <v>3291</v>
      </c>
      <c r="D3527" t="s">
        <v>3292</v>
      </c>
      <c r="E3527" s="2">
        <v>8702.68</v>
      </c>
    </row>
    <row r="3528" spans="1:5" x14ac:dyDescent="0.25">
      <c r="A3528" s="1">
        <v>44223</v>
      </c>
      <c r="B3528">
        <v>131176</v>
      </c>
      <c r="C3528" t="s">
        <v>372</v>
      </c>
      <c r="D3528" t="s">
        <v>3293</v>
      </c>
      <c r="E3528" s="2">
        <v>349.6</v>
      </c>
    </row>
    <row r="3529" spans="1:5" x14ac:dyDescent="0.25">
      <c r="A3529" s="1">
        <v>44223</v>
      </c>
      <c r="B3529">
        <v>131176</v>
      </c>
      <c r="C3529" t="s">
        <v>372</v>
      </c>
      <c r="D3529" t="s">
        <v>3294</v>
      </c>
      <c r="E3529" s="2">
        <f>118.26</f>
        <v>118.26</v>
      </c>
    </row>
    <row r="3530" spans="1:5" x14ac:dyDescent="0.25">
      <c r="A3530" s="1">
        <v>44223</v>
      </c>
      <c r="B3530">
        <v>131176</v>
      </c>
      <c r="C3530" t="s">
        <v>372</v>
      </c>
      <c r="D3530" t="s">
        <v>3295</v>
      </c>
      <c r="E3530" s="2">
        <v>104.99</v>
      </c>
    </row>
    <row r="3531" spans="1:5" x14ac:dyDescent="0.25">
      <c r="A3531" s="1">
        <v>44223</v>
      </c>
      <c r="B3531">
        <v>131176</v>
      </c>
      <c r="C3531" t="s">
        <v>372</v>
      </c>
      <c r="D3531" t="s">
        <v>3296</v>
      </c>
      <c r="E3531" s="2">
        <v>247.22</v>
      </c>
    </row>
    <row r="3532" spans="1:5" x14ac:dyDescent="0.25">
      <c r="A3532" s="1">
        <v>44223</v>
      </c>
      <c r="B3532">
        <v>131176</v>
      </c>
      <c r="C3532" t="s">
        <v>372</v>
      </c>
      <c r="D3532" t="s">
        <v>3297</v>
      </c>
      <c r="E3532" s="2">
        <v>163.44</v>
      </c>
    </row>
    <row r="3533" spans="1:5" x14ac:dyDescent="0.25">
      <c r="A3533" s="1">
        <v>44224</v>
      </c>
      <c r="B3533">
        <v>131177</v>
      </c>
      <c r="C3533" t="s">
        <v>3298</v>
      </c>
      <c r="D3533" t="s">
        <v>991</v>
      </c>
      <c r="E3533" s="2">
        <v>1295</v>
      </c>
    </row>
    <row r="3534" spans="1:5" x14ac:dyDescent="0.25">
      <c r="A3534" s="1">
        <v>44224</v>
      </c>
      <c r="B3534">
        <v>131178</v>
      </c>
      <c r="C3534" t="s">
        <v>181</v>
      </c>
      <c r="D3534" t="s">
        <v>3299</v>
      </c>
      <c r="E3534" s="2">
        <v>7887.01</v>
      </c>
    </row>
    <row r="3535" spans="1:5" x14ac:dyDescent="0.25">
      <c r="A3535" s="1">
        <v>44224</v>
      </c>
      <c r="B3535">
        <v>131179</v>
      </c>
      <c r="C3535" t="s">
        <v>183</v>
      </c>
      <c r="D3535" t="s">
        <v>3300</v>
      </c>
      <c r="E3535" s="2">
        <v>2090.5</v>
      </c>
    </row>
    <row r="3536" spans="1:5" x14ac:dyDescent="0.25">
      <c r="A3536" s="1">
        <v>44224</v>
      </c>
      <c r="B3536">
        <v>131180</v>
      </c>
      <c r="C3536" t="s">
        <v>3301</v>
      </c>
      <c r="D3536" t="s">
        <v>3302</v>
      </c>
      <c r="E3536" s="2">
        <v>118.87</v>
      </c>
    </row>
    <row r="3537" spans="1:5" x14ac:dyDescent="0.25">
      <c r="A3537" s="1">
        <v>44224</v>
      </c>
      <c r="B3537">
        <v>131181</v>
      </c>
      <c r="C3537" t="s">
        <v>55</v>
      </c>
      <c r="D3537" t="s">
        <v>3303</v>
      </c>
      <c r="E3537" s="2">
        <v>1.5</v>
      </c>
    </row>
    <row r="3538" spans="1:5" x14ac:dyDescent="0.25">
      <c r="A3538" s="1">
        <v>44224</v>
      </c>
      <c r="B3538">
        <v>131182</v>
      </c>
      <c r="C3538" t="s">
        <v>3304</v>
      </c>
      <c r="D3538" t="s">
        <v>3305</v>
      </c>
      <c r="E3538" s="2">
        <v>227.5</v>
      </c>
    </row>
    <row r="3539" spans="1:5" x14ac:dyDescent="0.25">
      <c r="A3539" s="1">
        <v>44224</v>
      </c>
      <c r="B3539">
        <v>131183</v>
      </c>
      <c r="C3539" t="s">
        <v>383</v>
      </c>
      <c r="D3539" t="s">
        <v>3306</v>
      </c>
      <c r="E3539" s="2">
        <v>2260.75</v>
      </c>
    </row>
    <row r="3540" spans="1:5" x14ac:dyDescent="0.25">
      <c r="A3540" s="1">
        <v>44224</v>
      </c>
      <c r="B3540">
        <v>131184</v>
      </c>
      <c r="C3540" t="s">
        <v>467</v>
      </c>
      <c r="D3540" t="s">
        <v>2330</v>
      </c>
      <c r="E3540" s="2">
        <v>7013.08</v>
      </c>
    </row>
    <row r="3541" spans="1:5" x14ac:dyDescent="0.25">
      <c r="A3541" s="1">
        <v>44224</v>
      </c>
      <c r="B3541">
        <v>131184</v>
      </c>
      <c r="C3541" t="s">
        <v>467</v>
      </c>
      <c r="D3541" t="s">
        <v>1701</v>
      </c>
      <c r="E3541" s="2">
        <v>1887.68</v>
      </c>
    </row>
    <row r="3542" spans="1:5" x14ac:dyDescent="0.25">
      <c r="A3542" s="1">
        <v>44224</v>
      </c>
      <c r="B3542">
        <v>131185</v>
      </c>
      <c r="C3542" t="s">
        <v>265</v>
      </c>
      <c r="D3542" t="s">
        <v>3307</v>
      </c>
      <c r="E3542" s="2">
        <v>56.99</v>
      </c>
    </row>
    <row r="3543" spans="1:5" x14ac:dyDescent="0.25">
      <c r="A3543" s="1">
        <v>44224</v>
      </c>
      <c r="B3543">
        <v>131185</v>
      </c>
      <c r="C3543" t="s">
        <v>265</v>
      </c>
      <c r="D3543" t="s">
        <v>3308</v>
      </c>
      <c r="E3543" s="2">
        <v>68</v>
      </c>
    </row>
    <row r="3544" spans="1:5" x14ac:dyDescent="0.25">
      <c r="A3544" s="1">
        <v>44224</v>
      </c>
      <c r="B3544">
        <v>131187</v>
      </c>
      <c r="C3544" t="s">
        <v>89</v>
      </c>
      <c r="D3544" t="s">
        <v>3309</v>
      </c>
      <c r="E3544" s="2">
        <v>24.99</v>
      </c>
    </row>
    <row r="3545" spans="1:5" x14ac:dyDescent="0.25">
      <c r="A3545" s="1">
        <v>44224</v>
      </c>
      <c r="B3545">
        <v>131187</v>
      </c>
      <c r="C3545" t="s">
        <v>89</v>
      </c>
      <c r="D3545" t="s">
        <v>3310</v>
      </c>
      <c r="E3545" s="2">
        <v>466.89</v>
      </c>
    </row>
    <row r="3546" spans="1:5" x14ac:dyDescent="0.25">
      <c r="A3546" s="1">
        <v>44224</v>
      </c>
      <c r="B3546">
        <v>131187</v>
      </c>
      <c r="C3546" t="s">
        <v>89</v>
      </c>
      <c r="D3546" t="s">
        <v>3311</v>
      </c>
      <c r="E3546" s="2">
        <v>1745.03</v>
      </c>
    </row>
    <row r="3547" spans="1:5" x14ac:dyDescent="0.25">
      <c r="A3547" s="1">
        <v>44224</v>
      </c>
      <c r="B3547">
        <v>131187</v>
      </c>
      <c r="C3547" t="s">
        <v>89</v>
      </c>
      <c r="D3547" t="s">
        <v>2209</v>
      </c>
      <c r="E3547" s="2">
        <v>154.91999999999999</v>
      </c>
    </row>
    <row r="3548" spans="1:5" x14ac:dyDescent="0.25">
      <c r="A3548" s="1">
        <v>44224</v>
      </c>
      <c r="B3548">
        <v>131187</v>
      </c>
      <c r="C3548" t="s">
        <v>89</v>
      </c>
      <c r="D3548" t="s">
        <v>3309</v>
      </c>
      <c r="E3548" s="2">
        <v>173.98</v>
      </c>
    </row>
    <row r="3549" spans="1:5" x14ac:dyDescent="0.25">
      <c r="A3549" s="1">
        <v>44224</v>
      </c>
      <c r="B3549">
        <v>131187</v>
      </c>
      <c r="C3549" t="s">
        <v>89</v>
      </c>
      <c r="D3549" t="s">
        <v>3312</v>
      </c>
      <c r="E3549" s="2">
        <v>233.06</v>
      </c>
    </row>
    <row r="3550" spans="1:5" x14ac:dyDescent="0.25">
      <c r="A3550" s="1">
        <v>44224</v>
      </c>
      <c r="B3550">
        <v>131187</v>
      </c>
      <c r="C3550" t="s">
        <v>89</v>
      </c>
      <c r="D3550" t="s">
        <v>3313</v>
      </c>
      <c r="E3550" s="2">
        <v>115.43</v>
      </c>
    </row>
    <row r="3551" spans="1:5" x14ac:dyDescent="0.25">
      <c r="A3551" s="1">
        <v>44224</v>
      </c>
      <c r="B3551">
        <v>131188</v>
      </c>
      <c r="C3551" t="s">
        <v>59</v>
      </c>
      <c r="D3551" t="s">
        <v>3314</v>
      </c>
      <c r="E3551" s="2">
        <v>12826.86</v>
      </c>
    </row>
    <row r="3552" spans="1:5" x14ac:dyDescent="0.25">
      <c r="A3552" s="1">
        <v>44224</v>
      </c>
      <c r="B3552">
        <v>131190</v>
      </c>
      <c r="C3552" t="s">
        <v>10</v>
      </c>
      <c r="D3552" t="s">
        <v>3315</v>
      </c>
      <c r="E3552" s="2">
        <v>4529.05</v>
      </c>
    </row>
    <row r="3553" spans="1:5" x14ac:dyDescent="0.25">
      <c r="A3553" s="1">
        <v>44224</v>
      </c>
      <c r="B3553">
        <v>131191</v>
      </c>
      <c r="C3553" t="s">
        <v>3316</v>
      </c>
      <c r="D3553" t="s">
        <v>3317</v>
      </c>
      <c r="E3553" s="2">
        <v>1105</v>
      </c>
    </row>
    <row r="3554" spans="1:5" x14ac:dyDescent="0.25">
      <c r="A3554" s="1">
        <v>44224</v>
      </c>
      <c r="B3554">
        <v>131192</v>
      </c>
      <c r="C3554" t="s">
        <v>2845</v>
      </c>
      <c r="D3554" t="s">
        <v>3318</v>
      </c>
      <c r="E3554" s="2">
        <v>832</v>
      </c>
    </row>
    <row r="3555" spans="1:5" x14ac:dyDescent="0.25">
      <c r="A3555" s="1">
        <v>44224</v>
      </c>
      <c r="B3555">
        <v>131193</v>
      </c>
      <c r="C3555" t="s">
        <v>2850</v>
      </c>
      <c r="D3555" t="s">
        <v>3319</v>
      </c>
      <c r="E3555" s="2">
        <v>1119.93</v>
      </c>
    </row>
    <row r="3556" spans="1:5" x14ac:dyDescent="0.25">
      <c r="A3556" s="1">
        <v>44224</v>
      </c>
      <c r="B3556">
        <v>131194</v>
      </c>
      <c r="C3556" t="s">
        <v>756</v>
      </c>
      <c r="D3556" t="s">
        <v>3320</v>
      </c>
      <c r="E3556" s="2">
        <v>100.8</v>
      </c>
    </row>
    <row r="3557" spans="1:5" x14ac:dyDescent="0.25">
      <c r="A3557" s="1">
        <v>44224</v>
      </c>
      <c r="B3557">
        <v>131195</v>
      </c>
      <c r="C3557" t="s">
        <v>522</v>
      </c>
      <c r="D3557" t="s">
        <v>3321</v>
      </c>
      <c r="E3557" s="2">
        <v>184.78</v>
      </c>
    </row>
    <row r="3558" spans="1:5" x14ac:dyDescent="0.25">
      <c r="A3558" s="1">
        <v>44224</v>
      </c>
      <c r="B3558">
        <v>131196</v>
      </c>
      <c r="C3558" t="s">
        <v>1385</v>
      </c>
      <c r="D3558" t="s">
        <v>3322</v>
      </c>
      <c r="E3558" s="2">
        <v>603.9</v>
      </c>
    </row>
    <row r="3559" spans="1:5" x14ac:dyDescent="0.25">
      <c r="A3559" s="1">
        <v>44224</v>
      </c>
      <c r="B3559">
        <v>131197</v>
      </c>
      <c r="C3559" t="s">
        <v>326</v>
      </c>
      <c r="D3559" t="s">
        <v>2488</v>
      </c>
      <c r="E3559" s="2">
        <v>41.17</v>
      </c>
    </row>
    <row r="3560" spans="1:5" x14ac:dyDescent="0.25">
      <c r="A3560" s="1">
        <v>44224</v>
      </c>
      <c r="B3560">
        <v>131198</v>
      </c>
      <c r="C3560" t="s">
        <v>33</v>
      </c>
      <c r="D3560" t="s">
        <v>2879</v>
      </c>
      <c r="E3560" s="2">
        <f>165+49.99</f>
        <v>214.99</v>
      </c>
    </row>
    <row r="3561" spans="1:5" x14ac:dyDescent="0.25">
      <c r="A3561" s="1">
        <v>44224</v>
      </c>
      <c r="B3561">
        <v>131199</v>
      </c>
      <c r="C3561" t="s">
        <v>3323</v>
      </c>
      <c r="D3561" t="s">
        <v>3324</v>
      </c>
      <c r="E3561" s="2">
        <v>2549.58</v>
      </c>
    </row>
    <row r="3562" spans="1:5" x14ac:dyDescent="0.25">
      <c r="A3562" s="1">
        <v>44224</v>
      </c>
      <c r="B3562">
        <v>131200</v>
      </c>
      <c r="C3562" t="s">
        <v>26</v>
      </c>
      <c r="D3562" t="s">
        <v>1450</v>
      </c>
      <c r="E3562" s="2">
        <v>119.8</v>
      </c>
    </row>
    <row r="3563" spans="1:5" x14ac:dyDescent="0.25">
      <c r="A3563" s="1">
        <v>44224</v>
      </c>
      <c r="B3563">
        <v>131200</v>
      </c>
      <c r="C3563" t="s">
        <v>26</v>
      </c>
      <c r="D3563" t="s">
        <v>3325</v>
      </c>
      <c r="E3563" s="2">
        <v>92.99</v>
      </c>
    </row>
    <row r="3564" spans="1:5" x14ac:dyDescent="0.25">
      <c r="A3564" s="1">
        <v>44224</v>
      </c>
      <c r="B3564">
        <v>131201</v>
      </c>
      <c r="C3564" t="s">
        <v>2188</v>
      </c>
      <c r="D3564" t="s">
        <v>3326</v>
      </c>
      <c r="E3564" s="2">
        <v>7000</v>
      </c>
    </row>
    <row r="3565" spans="1:5" x14ac:dyDescent="0.25">
      <c r="A3565" s="1">
        <v>44224</v>
      </c>
      <c r="B3565">
        <v>131202</v>
      </c>
      <c r="C3565" t="s">
        <v>708</v>
      </c>
      <c r="D3565" t="s">
        <v>3175</v>
      </c>
      <c r="E3565" s="2">
        <v>196.93</v>
      </c>
    </row>
    <row r="3566" spans="1:5" x14ac:dyDescent="0.25">
      <c r="A3566" s="1">
        <v>44224</v>
      </c>
      <c r="B3566">
        <v>131203</v>
      </c>
      <c r="C3566" t="s">
        <v>2780</v>
      </c>
      <c r="D3566" t="s">
        <v>3327</v>
      </c>
      <c r="E3566" s="2">
        <v>27750</v>
      </c>
    </row>
    <row r="3567" spans="1:5" x14ac:dyDescent="0.25">
      <c r="A3567" s="1">
        <v>44224</v>
      </c>
      <c r="B3567">
        <v>131204</v>
      </c>
      <c r="C3567" t="s">
        <v>2536</v>
      </c>
      <c r="D3567" t="s">
        <v>3328</v>
      </c>
      <c r="E3567" s="2">
        <v>17.84</v>
      </c>
    </row>
    <row r="3568" spans="1:5" x14ac:dyDescent="0.25">
      <c r="A3568" s="1">
        <v>44224</v>
      </c>
      <c r="B3568">
        <v>131204</v>
      </c>
      <c r="C3568" t="s">
        <v>2536</v>
      </c>
      <c r="D3568" t="s">
        <v>3329</v>
      </c>
      <c r="E3568" s="2">
        <v>28</v>
      </c>
    </row>
    <row r="3569" spans="1:5" x14ac:dyDescent="0.25">
      <c r="A3569" s="1">
        <v>44224</v>
      </c>
      <c r="B3569">
        <v>131205</v>
      </c>
      <c r="C3569" t="s">
        <v>3330</v>
      </c>
      <c r="D3569" t="s">
        <v>3331</v>
      </c>
      <c r="E3569" s="2">
        <v>49.95</v>
      </c>
    </row>
    <row r="3570" spans="1:5" x14ac:dyDescent="0.25">
      <c r="A3570" s="1">
        <v>44224</v>
      </c>
      <c r="B3570">
        <v>131206</v>
      </c>
      <c r="C3570" t="s">
        <v>213</v>
      </c>
      <c r="D3570" t="s">
        <v>3332</v>
      </c>
      <c r="E3570" s="2">
        <v>18.809999999999999</v>
      </c>
    </row>
    <row r="3571" spans="1:5" x14ac:dyDescent="0.25">
      <c r="A3571" s="1">
        <v>44224</v>
      </c>
      <c r="B3571">
        <v>131207</v>
      </c>
      <c r="C3571" t="s">
        <v>3333</v>
      </c>
      <c r="D3571" t="s">
        <v>3334</v>
      </c>
      <c r="E3571" s="2">
        <v>2756.25</v>
      </c>
    </row>
    <row r="3572" spans="1:5" x14ac:dyDescent="0.25">
      <c r="A3572" s="1">
        <v>44224</v>
      </c>
      <c r="B3572">
        <v>131208</v>
      </c>
      <c r="C3572" t="s">
        <v>414</v>
      </c>
      <c r="D3572" t="s">
        <v>799</v>
      </c>
      <c r="E3572" s="2">
        <v>130.72</v>
      </c>
    </row>
    <row r="3573" spans="1:5" x14ac:dyDescent="0.25">
      <c r="A3573" s="1">
        <v>44224</v>
      </c>
      <c r="B3573">
        <v>131209</v>
      </c>
      <c r="C3573" t="s">
        <v>570</v>
      </c>
      <c r="D3573" t="s">
        <v>3335</v>
      </c>
      <c r="E3573" s="2">
        <v>3000</v>
      </c>
    </row>
    <row r="3574" spans="1:5" x14ac:dyDescent="0.25">
      <c r="A3574" s="1">
        <v>44224</v>
      </c>
      <c r="B3574">
        <v>131210</v>
      </c>
      <c r="C3574" t="s">
        <v>3336</v>
      </c>
      <c r="D3574" t="s">
        <v>3337</v>
      </c>
      <c r="E3574" s="2">
        <v>1899</v>
      </c>
    </row>
    <row r="3575" spans="1:5" x14ac:dyDescent="0.25">
      <c r="A3575" s="1">
        <v>44224</v>
      </c>
      <c r="B3575">
        <v>131210</v>
      </c>
      <c r="C3575" t="s">
        <v>3336</v>
      </c>
      <c r="D3575" t="s">
        <v>3338</v>
      </c>
      <c r="E3575" s="2">
        <v>94.95</v>
      </c>
    </row>
    <row r="3576" spans="1:5" x14ac:dyDescent="0.25">
      <c r="A3576" s="1">
        <v>44224</v>
      </c>
      <c r="B3576">
        <v>131211</v>
      </c>
      <c r="C3576" t="s">
        <v>810</v>
      </c>
      <c r="D3576" t="s">
        <v>3339</v>
      </c>
      <c r="E3576" s="2">
        <v>335.64</v>
      </c>
    </row>
    <row r="3577" spans="1:5" x14ac:dyDescent="0.25">
      <c r="A3577" s="1">
        <v>44224</v>
      </c>
      <c r="B3577">
        <v>131212</v>
      </c>
      <c r="C3577" t="s">
        <v>2788</v>
      </c>
      <c r="D3577" t="s">
        <v>3340</v>
      </c>
      <c r="E3577" s="2">
        <v>450</v>
      </c>
    </row>
    <row r="3578" spans="1:5" x14ac:dyDescent="0.25">
      <c r="A3578" s="1">
        <v>44224</v>
      </c>
      <c r="B3578">
        <v>131212</v>
      </c>
      <c r="C3578" t="s">
        <v>2788</v>
      </c>
      <c r="D3578" t="s">
        <v>3341</v>
      </c>
      <c r="E3578" s="2">
        <v>218.5</v>
      </c>
    </row>
    <row r="3579" spans="1:5" x14ac:dyDescent="0.25">
      <c r="A3579" s="1">
        <v>44224</v>
      </c>
      <c r="B3579">
        <v>131213</v>
      </c>
      <c r="C3579" t="s">
        <v>372</v>
      </c>
      <c r="D3579" t="s">
        <v>3342</v>
      </c>
      <c r="E3579" s="2">
        <v>165.86</v>
      </c>
    </row>
    <row r="3580" spans="1:5" x14ac:dyDescent="0.25">
      <c r="A3580" s="1">
        <v>44224</v>
      </c>
      <c r="B3580">
        <v>131214</v>
      </c>
      <c r="C3580" t="s">
        <v>419</v>
      </c>
      <c r="D3580" t="s">
        <v>3343</v>
      </c>
      <c r="E3580" s="2">
        <f>1119.61+407.39</f>
        <v>1527</v>
      </c>
    </row>
    <row r="3581" spans="1:5" x14ac:dyDescent="0.25">
      <c r="A3581" s="1">
        <v>44224</v>
      </c>
      <c r="B3581">
        <v>131214</v>
      </c>
      <c r="C3581" t="s">
        <v>419</v>
      </c>
      <c r="D3581" t="s">
        <v>3344</v>
      </c>
      <c r="E3581" s="2">
        <v>407.39</v>
      </c>
    </row>
    <row r="3582" spans="1:5" x14ac:dyDescent="0.25">
      <c r="A3582" s="1">
        <v>44224</v>
      </c>
      <c r="B3582">
        <v>131215</v>
      </c>
      <c r="C3582" t="s">
        <v>21</v>
      </c>
      <c r="D3582" t="s">
        <v>1795</v>
      </c>
      <c r="E3582" s="2">
        <f>34.95+41.84</f>
        <v>76.790000000000006</v>
      </c>
    </row>
    <row r="3583" spans="1:5" x14ac:dyDescent="0.25">
      <c r="A3583" s="1">
        <v>44224</v>
      </c>
      <c r="B3583">
        <v>131217</v>
      </c>
      <c r="C3583" t="s">
        <v>588</v>
      </c>
      <c r="D3583" t="s">
        <v>3345</v>
      </c>
      <c r="E3583" s="2">
        <v>80</v>
      </c>
    </row>
    <row r="3584" spans="1:5" x14ac:dyDescent="0.25">
      <c r="A3584" s="1">
        <v>44224</v>
      </c>
      <c r="B3584">
        <v>131218</v>
      </c>
      <c r="C3584" t="s">
        <v>3346</v>
      </c>
      <c r="D3584" t="s">
        <v>3347</v>
      </c>
      <c r="E3584" s="2">
        <v>428.4</v>
      </c>
    </row>
    <row r="3585" spans="1:5" x14ac:dyDescent="0.25">
      <c r="A3585" s="1">
        <v>44224</v>
      </c>
      <c r="B3585">
        <v>131219</v>
      </c>
      <c r="C3585" t="s">
        <v>42</v>
      </c>
      <c r="D3585" t="s">
        <v>3348</v>
      </c>
      <c r="E3585" s="2">
        <v>107.99</v>
      </c>
    </row>
    <row r="3586" spans="1:5" x14ac:dyDescent="0.25">
      <c r="A3586" s="1">
        <v>44224</v>
      </c>
      <c r="B3586">
        <v>131219</v>
      </c>
      <c r="C3586" t="s">
        <v>42</v>
      </c>
      <c r="D3586" t="s">
        <v>3349</v>
      </c>
      <c r="E3586" s="2">
        <v>55.45</v>
      </c>
    </row>
    <row r="3587" spans="1:5" x14ac:dyDescent="0.25">
      <c r="A3587" s="1">
        <v>44224</v>
      </c>
      <c r="B3587">
        <v>131220</v>
      </c>
      <c r="C3587" t="s">
        <v>43</v>
      </c>
      <c r="D3587" t="s">
        <v>171</v>
      </c>
      <c r="E3587" s="2">
        <v>54563.02</v>
      </c>
    </row>
    <row r="3588" spans="1:5" x14ac:dyDescent="0.25">
      <c r="A3588" s="1">
        <v>44224</v>
      </c>
      <c r="B3588">
        <v>131220</v>
      </c>
      <c r="C3588" t="s">
        <v>43</v>
      </c>
      <c r="D3588" t="s">
        <v>3350</v>
      </c>
      <c r="E3588" s="2">
        <v>8711.09</v>
      </c>
    </row>
    <row r="3589" spans="1:5" x14ac:dyDescent="0.25">
      <c r="A3589" s="1">
        <v>44224</v>
      </c>
      <c r="B3589">
        <v>131223</v>
      </c>
      <c r="C3589" t="s">
        <v>22</v>
      </c>
      <c r="D3589" t="s">
        <v>3351</v>
      </c>
      <c r="E3589" s="2">
        <v>4825</v>
      </c>
    </row>
    <row r="3590" spans="1:5" x14ac:dyDescent="0.25">
      <c r="A3590" s="1">
        <v>44224</v>
      </c>
      <c r="B3590">
        <v>131225</v>
      </c>
      <c r="C3590" t="s">
        <v>104</v>
      </c>
      <c r="D3590" t="s">
        <v>3352</v>
      </c>
      <c r="E3590" s="2">
        <v>409.18</v>
      </c>
    </row>
    <row r="3591" spans="1:5" x14ac:dyDescent="0.25">
      <c r="A3591" s="1">
        <v>44224</v>
      </c>
      <c r="B3591">
        <v>131226</v>
      </c>
      <c r="C3591" t="s">
        <v>80</v>
      </c>
      <c r="D3591" t="s">
        <v>3353</v>
      </c>
      <c r="E3591" s="2">
        <v>61.51</v>
      </c>
    </row>
    <row r="3592" spans="1:5" x14ac:dyDescent="0.25">
      <c r="A3592" s="1">
        <v>44224</v>
      </c>
      <c r="B3592">
        <v>131227</v>
      </c>
      <c r="C3592" t="s">
        <v>372</v>
      </c>
      <c r="D3592" t="s">
        <v>149</v>
      </c>
      <c r="E3592" s="2">
        <v>134.07</v>
      </c>
    </row>
    <row r="3593" spans="1:5" x14ac:dyDescent="0.25">
      <c r="A3593" s="1">
        <v>44224</v>
      </c>
      <c r="B3593">
        <v>131227</v>
      </c>
      <c r="C3593" t="s">
        <v>372</v>
      </c>
      <c r="D3593" t="s">
        <v>1022</v>
      </c>
      <c r="E3593" s="2">
        <f>126.5+126.9</f>
        <v>253.4</v>
      </c>
    </row>
    <row r="3594" spans="1:5" x14ac:dyDescent="0.25">
      <c r="A3594" s="1">
        <v>44224</v>
      </c>
      <c r="B3594">
        <v>131227</v>
      </c>
      <c r="C3594" t="s">
        <v>372</v>
      </c>
      <c r="D3594" t="s">
        <v>3354</v>
      </c>
      <c r="E3594" s="2">
        <v>166.74</v>
      </c>
    </row>
    <row r="3595" spans="1:5" x14ac:dyDescent="0.25">
      <c r="A3595" s="1">
        <v>44201</v>
      </c>
      <c r="B3595">
        <v>202000087</v>
      </c>
      <c r="C3595" t="s">
        <v>2083</v>
      </c>
      <c r="D3595" t="s">
        <v>3355</v>
      </c>
      <c r="E3595" s="2">
        <v>396.26</v>
      </c>
    </row>
    <row r="3596" spans="1:5" x14ac:dyDescent="0.25">
      <c r="A3596" s="1">
        <v>44201</v>
      </c>
      <c r="B3596">
        <v>202000088</v>
      </c>
      <c r="C3596" t="s">
        <v>3356</v>
      </c>
      <c r="D3596" t="s">
        <v>3357</v>
      </c>
      <c r="E3596" s="2">
        <v>139</v>
      </c>
    </row>
    <row r="3597" spans="1:5" x14ac:dyDescent="0.25">
      <c r="A3597" s="1">
        <v>44201</v>
      </c>
      <c r="B3597">
        <v>202000089</v>
      </c>
      <c r="C3597" t="s">
        <v>2594</v>
      </c>
      <c r="D3597" t="s">
        <v>149</v>
      </c>
      <c r="E3597" s="2">
        <f>16+74</f>
        <v>90</v>
      </c>
    </row>
    <row r="3598" spans="1:5" x14ac:dyDescent="0.25">
      <c r="A3598" s="1">
        <v>44201</v>
      </c>
      <c r="B3598">
        <v>202000090</v>
      </c>
      <c r="C3598" t="s">
        <v>1067</v>
      </c>
      <c r="D3598" t="s">
        <v>1068</v>
      </c>
      <c r="E3598" s="2">
        <v>5464.43</v>
      </c>
    </row>
    <row r="3599" spans="1:5" x14ac:dyDescent="0.25">
      <c r="A3599" s="1">
        <v>44201</v>
      </c>
      <c r="B3599">
        <v>202000091</v>
      </c>
      <c r="C3599" t="s">
        <v>1043</v>
      </c>
      <c r="D3599" t="s">
        <v>3358</v>
      </c>
      <c r="E3599" s="2">
        <v>64.52</v>
      </c>
    </row>
    <row r="3600" spans="1:5" x14ac:dyDescent="0.25">
      <c r="A3600" s="1">
        <v>44201</v>
      </c>
      <c r="B3600">
        <v>202000092</v>
      </c>
      <c r="C3600" t="s">
        <v>1055</v>
      </c>
      <c r="D3600" t="s">
        <v>1056</v>
      </c>
      <c r="E3600" s="2">
        <f>49.25+49.25</f>
        <v>98.5</v>
      </c>
    </row>
    <row r="3601" spans="1:5" x14ac:dyDescent="0.25">
      <c r="A3601" s="1">
        <v>44201</v>
      </c>
      <c r="B3601">
        <v>202000093</v>
      </c>
      <c r="C3601" t="s">
        <v>2091</v>
      </c>
      <c r="D3601" t="s">
        <v>3359</v>
      </c>
      <c r="E3601" s="2">
        <v>31.92</v>
      </c>
    </row>
    <row r="3602" spans="1:5" x14ac:dyDescent="0.25">
      <c r="A3602" s="1">
        <v>44201</v>
      </c>
      <c r="B3602">
        <v>202000094</v>
      </c>
      <c r="C3602" t="s">
        <v>3360</v>
      </c>
      <c r="D3602" t="s">
        <v>3361</v>
      </c>
      <c r="E3602" s="2">
        <v>128.11000000000001</v>
      </c>
    </row>
    <row r="3603" spans="1:5" x14ac:dyDescent="0.25">
      <c r="A3603" s="1">
        <v>44201</v>
      </c>
      <c r="B3603">
        <v>202000095</v>
      </c>
      <c r="C3603" t="s">
        <v>109</v>
      </c>
      <c r="D3603" t="s">
        <v>3328</v>
      </c>
      <c r="E3603" s="2">
        <f>3.52+10.97</f>
        <v>14.49</v>
      </c>
    </row>
    <row r="3604" spans="1:5" x14ac:dyDescent="0.25">
      <c r="A3604" s="1">
        <v>44201</v>
      </c>
      <c r="B3604">
        <v>202000096</v>
      </c>
      <c r="C3604" t="s">
        <v>2947</v>
      </c>
      <c r="D3604" t="s">
        <v>3362</v>
      </c>
      <c r="E3604" s="2">
        <v>610</v>
      </c>
    </row>
    <row r="3605" spans="1:5" x14ac:dyDescent="0.25">
      <c r="A3605" s="1">
        <v>44201</v>
      </c>
      <c r="B3605">
        <v>202000097</v>
      </c>
      <c r="C3605" t="s">
        <v>733</v>
      </c>
      <c r="D3605" t="s">
        <v>3363</v>
      </c>
      <c r="E3605" s="2">
        <v>1110</v>
      </c>
    </row>
    <row r="3606" spans="1:5" x14ac:dyDescent="0.25">
      <c r="A3606" s="1">
        <v>44201</v>
      </c>
      <c r="B3606">
        <v>202000098</v>
      </c>
      <c r="C3606" t="s">
        <v>3364</v>
      </c>
      <c r="D3606" t="s">
        <v>3365</v>
      </c>
      <c r="E3606" s="2">
        <v>240</v>
      </c>
    </row>
    <row r="3607" spans="1:5" x14ac:dyDescent="0.25">
      <c r="A3607" s="1">
        <v>44201</v>
      </c>
      <c r="B3607">
        <v>202000099</v>
      </c>
      <c r="C3607" t="s">
        <v>1057</v>
      </c>
      <c r="D3607" t="s">
        <v>2088</v>
      </c>
      <c r="E3607" s="2">
        <v>70.25</v>
      </c>
    </row>
    <row r="3608" spans="1:5" x14ac:dyDescent="0.25">
      <c r="A3608" s="1">
        <v>44201</v>
      </c>
      <c r="B3608">
        <v>202000100</v>
      </c>
      <c r="C3608" t="s">
        <v>201</v>
      </c>
      <c r="D3608" t="s">
        <v>3366</v>
      </c>
      <c r="E3608" s="2">
        <v>99.61</v>
      </c>
    </row>
    <row r="3609" spans="1:5" x14ac:dyDescent="0.25">
      <c r="A3609" s="1">
        <v>44201</v>
      </c>
      <c r="B3609">
        <v>202000101</v>
      </c>
      <c r="C3609" t="s">
        <v>3367</v>
      </c>
      <c r="D3609" t="s">
        <v>1882</v>
      </c>
      <c r="E3609" s="2">
        <v>96</v>
      </c>
    </row>
    <row r="3610" spans="1:5" x14ac:dyDescent="0.25">
      <c r="A3610" s="1">
        <v>44204</v>
      </c>
      <c r="B3610">
        <v>202000102</v>
      </c>
      <c r="C3610" t="s">
        <v>3368</v>
      </c>
      <c r="D3610" t="s">
        <v>3369</v>
      </c>
      <c r="E3610" s="2">
        <v>900</v>
      </c>
    </row>
    <row r="3611" spans="1:5" x14ac:dyDescent="0.25">
      <c r="A3611" s="1">
        <v>44208</v>
      </c>
      <c r="B3611">
        <v>202000104</v>
      </c>
      <c r="C3611" t="s">
        <v>2960</v>
      </c>
      <c r="D3611" t="s">
        <v>2961</v>
      </c>
      <c r="E3611" s="2">
        <v>20.05</v>
      </c>
    </row>
    <row r="3612" spans="1:5" x14ac:dyDescent="0.25">
      <c r="A3612" s="1">
        <v>44209</v>
      </c>
      <c r="B3612">
        <v>202000105</v>
      </c>
      <c r="C3612" t="s">
        <v>3370</v>
      </c>
      <c r="D3612" t="s">
        <v>3371</v>
      </c>
      <c r="E3612" s="2">
        <v>18.28</v>
      </c>
    </row>
    <row r="3613" spans="1:5" x14ac:dyDescent="0.25">
      <c r="A3613" s="1">
        <v>44202</v>
      </c>
      <c r="B3613">
        <v>202100117</v>
      </c>
      <c r="C3613" t="s">
        <v>452</v>
      </c>
      <c r="D3613" t="s">
        <v>623</v>
      </c>
      <c r="E3613" s="2">
        <v>800</v>
      </c>
    </row>
    <row r="3614" spans="1:5" x14ac:dyDescent="0.25">
      <c r="A3614" s="1">
        <v>44202</v>
      </c>
      <c r="B3614">
        <v>202100118</v>
      </c>
      <c r="C3614" t="s">
        <v>456</v>
      </c>
      <c r="D3614" t="s">
        <v>2748</v>
      </c>
      <c r="E3614" s="2">
        <v>50</v>
      </c>
    </row>
    <row r="3615" spans="1:5" x14ac:dyDescent="0.25">
      <c r="A3615" s="1">
        <v>44202</v>
      </c>
      <c r="B3615">
        <v>202100119</v>
      </c>
      <c r="C3615" t="s">
        <v>110</v>
      </c>
      <c r="D3615" t="s">
        <v>1128</v>
      </c>
      <c r="E3615" s="2">
        <v>185.4</v>
      </c>
    </row>
    <row r="3616" spans="1:5" x14ac:dyDescent="0.25">
      <c r="A3616" s="1">
        <v>44203</v>
      </c>
      <c r="B3616">
        <v>202100120</v>
      </c>
      <c r="C3616" t="s">
        <v>453</v>
      </c>
      <c r="D3616" t="s">
        <v>3372</v>
      </c>
      <c r="E3616" s="2">
        <v>247.93</v>
      </c>
    </row>
    <row r="3617" spans="1:5" x14ac:dyDescent="0.25">
      <c r="A3617" s="1">
        <v>44203</v>
      </c>
      <c r="B3617">
        <v>202100121</v>
      </c>
      <c r="C3617" t="s">
        <v>448</v>
      </c>
      <c r="D3617" t="s">
        <v>3373</v>
      </c>
      <c r="E3617" s="2">
        <v>136</v>
      </c>
    </row>
    <row r="3618" spans="1:5" x14ac:dyDescent="0.25">
      <c r="A3618" s="1">
        <v>44203</v>
      </c>
      <c r="B3618">
        <v>202100122</v>
      </c>
      <c r="C3618" t="s">
        <v>112</v>
      </c>
      <c r="D3618" t="s">
        <v>3374</v>
      </c>
      <c r="E3618" s="2">
        <f>4158.12+2351.9</f>
        <v>6510.02</v>
      </c>
    </row>
    <row r="3619" spans="1:5" x14ac:dyDescent="0.25">
      <c r="A3619" s="1">
        <v>44203</v>
      </c>
      <c r="B3619">
        <v>202100123</v>
      </c>
      <c r="C3619" t="s">
        <v>458</v>
      </c>
      <c r="D3619" t="s">
        <v>3375</v>
      </c>
      <c r="E3619" s="2">
        <f>24.29+46.18</f>
        <v>70.47</v>
      </c>
    </row>
    <row r="3620" spans="1:5" x14ac:dyDescent="0.25">
      <c r="A3620" s="1">
        <v>44209</v>
      </c>
      <c r="B3620">
        <v>202100124</v>
      </c>
      <c r="C3620" t="s">
        <v>456</v>
      </c>
      <c r="D3620" t="s">
        <v>623</v>
      </c>
      <c r="E3620" s="2">
        <v>83.95</v>
      </c>
    </row>
    <row r="3621" spans="1:5" x14ac:dyDescent="0.25">
      <c r="A3621" s="1">
        <v>44210</v>
      </c>
      <c r="B3621">
        <v>202100125</v>
      </c>
      <c r="C3621" t="s">
        <v>111</v>
      </c>
      <c r="D3621" t="s">
        <v>2619</v>
      </c>
      <c r="E3621" s="2">
        <v>138037.96</v>
      </c>
    </row>
    <row r="3622" spans="1:5" x14ac:dyDescent="0.25">
      <c r="A3622" s="1">
        <v>44210</v>
      </c>
      <c r="B3622">
        <v>202100125</v>
      </c>
      <c r="C3622" t="s">
        <v>111</v>
      </c>
      <c r="D3622" t="s">
        <v>3376</v>
      </c>
      <c r="E3622" s="2">
        <v>96.34</v>
      </c>
    </row>
    <row r="3623" spans="1:5" x14ac:dyDescent="0.25">
      <c r="A3623" s="1">
        <v>44210</v>
      </c>
      <c r="B3623">
        <v>202100126</v>
      </c>
      <c r="C3623" t="s">
        <v>110</v>
      </c>
      <c r="D3623" t="s">
        <v>3377</v>
      </c>
      <c r="E3623" s="2">
        <v>57.94</v>
      </c>
    </row>
    <row r="3624" spans="1:5" x14ac:dyDescent="0.25">
      <c r="A3624" s="1">
        <v>44210</v>
      </c>
      <c r="B3624">
        <v>202100128</v>
      </c>
      <c r="C3624" t="s">
        <v>228</v>
      </c>
      <c r="D3624" t="s">
        <v>2971</v>
      </c>
      <c r="E3624" s="2">
        <v>433.9</v>
      </c>
    </row>
    <row r="3625" spans="1:5" x14ac:dyDescent="0.25">
      <c r="A3625" s="1">
        <v>44216</v>
      </c>
      <c r="B3625">
        <v>202100129</v>
      </c>
      <c r="C3625" t="s">
        <v>2617</v>
      </c>
      <c r="D3625" t="s">
        <v>3378</v>
      </c>
      <c r="E3625" s="2">
        <v>43.98</v>
      </c>
    </row>
    <row r="3626" spans="1:5" x14ac:dyDescent="0.25">
      <c r="A3626" s="1">
        <v>44216</v>
      </c>
      <c r="B3626">
        <v>202100130</v>
      </c>
      <c r="C3626" t="s">
        <v>2626</v>
      </c>
      <c r="D3626" t="s">
        <v>3379</v>
      </c>
      <c r="E3626" s="2">
        <v>400</v>
      </c>
    </row>
    <row r="3627" spans="1:5" x14ac:dyDescent="0.25">
      <c r="A3627" s="1">
        <v>44217</v>
      </c>
      <c r="B3627">
        <v>202100135</v>
      </c>
      <c r="C3627" t="s">
        <v>3380</v>
      </c>
      <c r="D3627" t="s">
        <v>3381</v>
      </c>
      <c r="E3627" s="2">
        <f>128+75</f>
        <v>203</v>
      </c>
    </row>
    <row r="3628" spans="1:5" x14ac:dyDescent="0.25">
      <c r="A3628" s="1">
        <v>44217</v>
      </c>
      <c r="B3628">
        <v>202100136</v>
      </c>
      <c r="C3628" t="s">
        <v>3382</v>
      </c>
      <c r="D3628" t="s">
        <v>3383</v>
      </c>
      <c r="E3628" s="2">
        <v>40.58</v>
      </c>
    </row>
    <row r="3629" spans="1:5" x14ac:dyDescent="0.25">
      <c r="A3629" s="1">
        <v>44217</v>
      </c>
      <c r="B3629">
        <v>202100137</v>
      </c>
      <c r="C3629" t="s">
        <v>448</v>
      </c>
      <c r="D3629" t="s">
        <v>3384</v>
      </c>
      <c r="E3629" s="2">
        <v>1257</v>
      </c>
    </row>
    <row r="3630" spans="1:5" x14ac:dyDescent="0.25">
      <c r="A3630" s="1">
        <v>44217</v>
      </c>
      <c r="B3630">
        <v>202100138</v>
      </c>
      <c r="C3630" t="s">
        <v>112</v>
      </c>
      <c r="D3630" t="s">
        <v>3374</v>
      </c>
      <c r="E3630" s="2">
        <f>4673.66+3501.3</f>
        <v>8174.96</v>
      </c>
    </row>
    <row r="3631" spans="1:5" x14ac:dyDescent="0.25">
      <c r="A3631" s="1">
        <v>44224</v>
      </c>
      <c r="B3631">
        <v>202100139</v>
      </c>
      <c r="C3631" t="s">
        <v>3385</v>
      </c>
      <c r="D3631" t="s">
        <v>3386</v>
      </c>
      <c r="E3631" s="2">
        <v>84.3</v>
      </c>
    </row>
    <row r="3632" spans="1:5" x14ac:dyDescent="0.25">
      <c r="A3632" s="1">
        <v>44224</v>
      </c>
      <c r="B3632">
        <v>202100140</v>
      </c>
      <c r="C3632" t="s">
        <v>3387</v>
      </c>
      <c r="D3632" t="s">
        <v>3331</v>
      </c>
      <c r="E3632" s="2">
        <v>49.95</v>
      </c>
    </row>
    <row r="3633" spans="1:6" x14ac:dyDescent="0.25">
      <c r="D3633" s="5" t="s">
        <v>167</v>
      </c>
      <c r="E3633" s="6"/>
      <c r="F3633" s="7">
        <f>SUM(E3156:E3632)</f>
        <v>1610891.8999999985</v>
      </c>
    </row>
    <row r="3635" spans="1:6" x14ac:dyDescent="0.25">
      <c r="A3635" s="1">
        <v>44230</v>
      </c>
      <c r="B3635">
        <v>131228</v>
      </c>
      <c r="C3635" t="s">
        <v>3388</v>
      </c>
      <c r="D3635" t="s">
        <v>166</v>
      </c>
      <c r="E3635" s="9">
        <v>0</v>
      </c>
    </row>
    <row r="3636" spans="1:6" x14ac:dyDescent="0.25">
      <c r="A3636" s="1">
        <v>44230</v>
      </c>
      <c r="B3636">
        <v>131229</v>
      </c>
      <c r="C3636" t="s">
        <v>3388</v>
      </c>
      <c r="D3636" t="s">
        <v>166</v>
      </c>
      <c r="E3636" s="9">
        <v>0</v>
      </c>
    </row>
    <row r="3637" spans="1:6" x14ac:dyDescent="0.25">
      <c r="A3637" s="1">
        <v>44230</v>
      </c>
      <c r="B3637">
        <v>131230</v>
      </c>
      <c r="C3637" t="s">
        <v>3388</v>
      </c>
      <c r="D3637" t="s">
        <v>166</v>
      </c>
      <c r="E3637" s="9">
        <v>0</v>
      </c>
    </row>
    <row r="3638" spans="1:6" x14ac:dyDescent="0.25">
      <c r="A3638" s="1">
        <v>44230</v>
      </c>
      <c r="B3638">
        <v>131231</v>
      </c>
      <c r="C3638" t="s">
        <v>3388</v>
      </c>
      <c r="D3638" t="s">
        <v>166</v>
      </c>
      <c r="E3638" s="9">
        <v>0</v>
      </c>
    </row>
    <row r="3639" spans="1:6" x14ac:dyDescent="0.25">
      <c r="A3639" s="1">
        <v>44230</v>
      </c>
      <c r="B3639">
        <v>131232</v>
      </c>
      <c r="C3639" t="s">
        <v>3388</v>
      </c>
      <c r="D3639" t="s">
        <v>166</v>
      </c>
      <c r="E3639" s="9">
        <v>0</v>
      </c>
    </row>
    <row r="3640" spans="1:6" x14ac:dyDescent="0.25">
      <c r="A3640" s="1">
        <v>44230</v>
      </c>
      <c r="B3640">
        <v>131233</v>
      </c>
      <c r="C3640" t="s">
        <v>3388</v>
      </c>
      <c r="D3640" t="s">
        <v>166</v>
      </c>
      <c r="E3640" s="9">
        <v>0</v>
      </c>
    </row>
    <row r="3641" spans="1:6" x14ac:dyDescent="0.25">
      <c r="A3641" s="1">
        <v>44230</v>
      </c>
      <c r="B3641">
        <v>131234</v>
      </c>
      <c r="C3641" t="s">
        <v>3388</v>
      </c>
      <c r="D3641" t="s">
        <v>166</v>
      </c>
      <c r="E3641" s="9">
        <v>0</v>
      </c>
    </row>
    <row r="3642" spans="1:6" x14ac:dyDescent="0.25">
      <c r="A3642" s="1">
        <v>44230</v>
      </c>
      <c r="B3642">
        <v>131235</v>
      </c>
      <c r="C3642" t="s">
        <v>3388</v>
      </c>
      <c r="D3642" t="s">
        <v>166</v>
      </c>
      <c r="E3642" s="9">
        <v>0</v>
      </c>
    </row>
    <row r="3643" spans="1:6" x14ac:dyDescent="0.25">
      <c r="A3643" s="1">
        <v>44230</v>
      </c>
      <c r="B3643">
        <v>131236</v>
      </c>
      <c r="C3643" t="s">
        <v>3388</v>
      </c>
      <c r="D3643" t="s">
        <v>166</v>
      </c>
      <c r="E3643" s="9">
        <v>0</v>
      </c>
    </row>
    <row r="3644" spans="1:6" x14ac:dyDescent="0.25">
      <c r="A3644" s="1">
        <v>44230</v>
      </c>
      <c r="B3644">
        <v>131237</v>
      </c>
      <c r="C3644" t="s">
        <v>3388</v>
      </c>
      <c r="D3644" t="s">
        <v>3582</v>
      </c>
      <c r="E3644" s="9">
        <v>0</v>
      </c>
    </row>
    <row r="3645" spans="1:6" x14ac:dyDescent="0.25">
      <c r="A3645" s="1">
        <v>44230</v>
      </c>
      <c r="B3645">
        <v>131238</v>
      </c>
      <c r="C3645" t="s">
        <v>3388</v>
      </c>
      <c r="D3645" t="s">
        <v>166</v>
      </c>
      <c r="E3645" s="9">
        <v>0</v>
      </c>
    </row>
    <row r="3646" spans="1:6" x14ac:dyDescent="0.25">
      <c r="A3646" s="1">
        <v>44230</v>
      </c>
      <c r="B3646">
        <v>131239</v>
      </c>
      <c r="C3646" t="s">
        <v>92</v>
      </c>
      <c r="D3646" t="s">
        <v>3389</v>
      </c>
      <c r="E3646" s="2">
        <v>480</v>
      </c>
    </row>
    <row r="3647" spans="1:6" x14ac:dyDescent="0.25">
      <c r="A3647" s="1">
        <v>44230</v>
      </c>
      <c r="B3647">
        <v>131240</v>
      </c>
      <c r="C3647" t="s">
        <v>238</v>
      </c>
      <c r="D3647" t="s">
        <v>3390</v>
      </c>
      <c r="E3647" s="2">
        <v>400</v>
      </c>
    </row>
    <row r="3648" spans="1:6" x14ac:dyDescent="0.25">
      <c r="A3648" s="1">
        <v>44230</v>
      </c>
      <c r="B3648">
        <v>131241</v>
      </c>
      <c r="C3648" t="s">
        <v>368</v>
      </c>
      <c r="D3648" t="s">
        <v>3391</v>
      </c>
      <c r="E3648" s="2">
        <v>204</v>
      </c>
    </row>
    <row r="3649" spans="1:5" x14ac:dyDescent="0.25">
      <c r="A3649" s="1">
        <v>44230</v>
      </c>
      <c r="B3649">
        <v>131242</v>
      </c>
      <c r="C3649" t="s">
        <v>3396</v>
      </c>
      <c r="D3649" t="s">
        <v>3392</v>
      </c>
      <c r="E3649" s="2">
        <v>906.7</v>
      </c>
    </row>
    <row r="3650" spans="1:5" x14ac:dyDescent="0.25">
      <c r="A3650" s="1">
        <v>44230</v>
      </c>
      <c r="B3650">
        <v>131243</v>
      </c>
      <c r="C3650" t="s">
        <v>870</v>
      </c>
      <c r="D3650" t="s">
        <v>2736</v>
      </c>
      <c r="E3650" s="2">
        <v>775.8</v>
      </c>
    </row>
    <row r="3651" spans="1:5" x14ac:dyDescent="0.25">
      <c r="A3651" s="1">
        <v>44230</v>
      </c>
      <c r="B3651">
        <v>131244</v>
      </c>
      <c r="C3651" t="s">
        <v>708</v>
      </c>
      <c r="D3651" t="s">
        <v>3393</v>
      </c>
      <c r="E3651" s="2">
        <v>335.36</v>
      </c>
    </row>
    <row r="3652" spans="1:5" x14ac:dyDescent="0.25">
      <c r="A3652" s="1">
        <v>44230</v>
      </c>
      <c r="B3652">
        <v>131245</v>
      </c>
      <c r="C3652" t="s">
        <v>3397</v>
      </c>
      <c r="D3652" t="s">
        <v>3394</v>
      </c>
      <c r="E3652" s="2">
        <v>500</v>
      </c>
    </row>
    <row r="3653" spans="1:5" x14ac:dyDescent="0.25">
      <c r="A3653" s="1">
        <v>44230</v>
      </c>
      <c r="B3653">
        <v>131246</v>
      </c>
      <c r="C3653" t="s">
        <v>82</v>
      </c>
      <c r="D3653" t="s">
        <v>3395</v>
      </c>
      <c r="E3653" s="2">
        <v>106.38</v>
      </c>
    </row>
    <row r="3654" spans="1:5" x14ac:dyDescent="0.25">
      <c r="A3654" s="1">
        <v>44230</v>
      </c>
      <c r="B3654">
        <v>131247</v>
      </c>
      <c r="C3654" t="s">
        <v>3398</v>
      </c>
      <c r="D3654" t="s">
        <v>3399</v>
      </c>
      <c r="E3654" s="2">
        <v>64</v>
      </c>
    </row>
    <row r="3655" spans="1:5" x14ac:dyDescent="0.25">
      <c r="A3655" s="1">
        <v>44230</v>
      </c>
      <c r="B3655">
        <v>131248</v>
      </c>
      <c r="C3655" t="s">
        <v>3400</v>
      </c>
      <c r="D3655" t="s">
        <v>3401</v>
      </c>
      <c r="E3655" s="2">
        <v>360</v>
      </c>
    </row>
    <row r="3656" spans="1:5" x14ac:dyDescent="0.25">
      <c r="A3656" s="1">
        <v>44230</v>
      </c>
      <c r="B3656">
        <v>131249</v>
      </c>
      <c r="C3656" t="s">
        <v>21</v>
      </c>
      <c r="D3656" t="s">
        <v>1795</v>
      </c>
      <c r="E3656" s="2">
        <v>99.77</v>
      </c>
    </row>
    <row r="3657" spans="1:5" x14ac:dyDescent="0.25">
      <c r="A3657" s="1">
        <v>44230</v>
      </c>
      <c r="B3657">
        <v>131252</v>
      </c>
      <c r="C3657" t="s">
        <v>3388</v>
      </c>
      <c r="E3657" s="2">
        <v>0</v>
      </c>
    </row>
    <row r="3658" spans="1:5" x14ac:dyDescent="0.25">
      <c r="A3658" s="1">
        <v>44231</v>
      </c>
      <c r="B3658">
        <v>131253</v>
      </c>
      <c r="C3658" t="s">
        <v>375</v>
      </c>
      <c r="D3658" t="s">
        <v>3403</v>
      </c>
      <c r="E3658" s="2">
        <v>273.95</v>
      </c>
    </row>
    <row r="3659" spans="1:5" x14ac:dyDescent="0.25">
      <c r="A3659" s="1">
        <v>44231</v>
      </c>
      <c r="B3659">
        <v>131254</v>
      </c>
      <c r="C3659" t="s">
        <v>3404</v>
      </c>
      <c r="D3659" t="s">
        <v>3405</v>
      </c>
      <c r="E3659" s="2">
        <v>500</v>
      </c>
    </row>
    <row r="3660" spans="1:5" x14ac:dyDescent="0.25">
      <c r="A3660" s="1">
        <v>44231</v>
      </c>
      <c r="B3660">
        <v>131255</v>
      </c>
      <c r="C3660" t="s">
        <v>381</v>
      </c>
      <c r="D3660" t="s">
        <v>3406</v>
      </c>
      <c r="E3660" s="2">
        <v>71</v>
      </c>
    </row>
    <row r="3661" spans="1:5" x14ac:dyDescent="0.25">
      <c r="A3661" s="1">
        <v>44231</v>
      </c>
      <c r="B3661">
        <v>131256</v>
      </c>
      <c r="C3661" t="s">
        <v>3388</v>
      </c>
      <c r="E3661" s="2">
        <v>0</v>
      </c>
    </row>
    <row r="3662" spans="1:5" x14ac:dyDescent="0.25">
      <c r="A3662" s="1">
        <v>44231</v>
      </c>
      <c r="B3662">
        <v>131257</v>
      </c>
      <c r="C3662" t="s">
        <v>3388</v>
      </c>
      <c r="E3662" s="2">
        <v>0</v>
      </c>
    </row>
    <row r="3663" spans="1:5" x14ac:dyDescent="0.25">
      <c r="A3663" s="1">
        <v>44231</v>
      </c>
      <c r="B3663">
        <v>131258</v>
      </c>
      <c r="C3663" t="s">
        <v>9</v>
      </c>
      <c r="D3663" t="s">
        <v>3407</v>
      </c>
      <c r="E3663" s="2">
        <v>4175.55</v>
      </c>
    </row>
    <row r="3664" spans="1:5" x14ac:dyDescent="0.25">
      <c r="A3664" s="1">
        <v>44231</v>
      </c>
      <c r="B3664">
        <v>131259</v>
      </c>
      <c r="C3664" t="s">
        <v>9</v>
      </c>
      <c r="D3664" t="s">
        <v>2823</v>
      </c>
      <c r="E3664" s="2">
        <v>3533.51</v>
      </c>
    </row>
    <row r="3665" spans="1:5" x14ac:dyDescent="0.25">
      <c r="A3665" s="1">
        <v>44231</v>
      </c>
      <c r="B3665">
        <v>131260</v>
      </c>
      <c r="C3665" t="s">
        <v>9</v>
      </c>
      <c r="D3665" t="s">
        <v>185</v>
      </c>
      <c r="E3665" s="2">
        <v>1766.8</v>
      </c>
    </row>
    <row r="3666" spans="1:5" x14ac:dyDescent="0.25">
      <c r="A3666" s="1">
        <v>44231</v>
      </c>
      <c r="B3666">
        <v>131261</v>
      </c>
      <c r="C3666" t="s">
        <v>2656</v>
      </c>
      <c r="D3666" t="s">
        <v>3408</v>
      </c>
      <c r="E3666" s="2">
        <v>0.14000000000000001</v>
      </c>
    </row>
    <row r="3667" spans="1:5" x14ac:dyDescent="0.25">
      <c r="A3667" s="1">
        <v>44231</v>
      </c>
      <c r="B3667">
        <v>131262</v>
      </c>
      <c r="C3667" t="s">
        <v>1817</v>
      </c>
      <c r="D3667" t="s">
        <v>3409</v>
      </c>
      <c r="E3667" s="2">
        <v>99.99</v>
      </c>
    </row>
    <row r="3668" spans="1:5" x14ac:dyDescent="0.25">
      <c r="A3668" s="1">
        <v>44231</v>
      </c>
      <c r="B3668">
        <v>131263</v>
      </c>
      <c r="C3668" t="s">
        <v>88</v>
      </c>
      <c r="D3668" t="s">
        <v>149</v>
      </c>
      <c r="E3668" s="2">
        <v>85.93</v>
      </c>
    </row>
    <row r="3669" spans="1:5" x14ac:dyDescent="0.25">
      <c r="A3669" s="1">
        <v>44231</v>
      </c>
      <c r="B3669">
        <v>131264</v>
      </c>
      <c r="C3669" t="s">
        <v>2664</v>
      </c>
      <c r="D3669" t="s">
        <v>3410</v>
      </c>
      <c r="E3669" s="2">
        <v>11000</v>
      </c>
    </row>
    <row r="3670" spans="1:5" x14ac:dyDescent="0.25">
      <c r="A3670" s="1">
        <v>44231</v>
      </c>
      <c r="B3670">
        <v>131265</v>
      </c>
      <c r="C3670" t="s">
        <v>3388</v>
      </c>
      <c r="E3670" s="2">
        <v>0</v>
      </c>
    </row>
    <row r="3671" spans="1:5" x14ac:dyDescent="0.25">
      <c r="A3671" s="1">
        <v>44231</v>
      </c>
      <c r="B3671">
        <v>131266</v>
      </c>
      <c r="C3671" t="s">
        <v>3388</v>
      </c>
      <c r="D3671" t="s">
        <v>166</v>
      </c>
      <c r="E3671" s="2">
        <v>0</v>
      </c>
    </row>
    <row r="3672" spans="1:5" x14ac:dyDescent="0.25">
      <c r="A3672" s="1">
        <v>44231</v>
      </c>
      <c r="B3672">
        <v>131267</v>
      </c>
      <c r="C3672" t="s">
        <v>3412</v>
      </c>
      <c r="D3672" t="s">
        <v>180</v>
      </c>
      <c r="E3672" s="2" t="s">
        <v>5060</v>
      </c>
    </row>
    <row r="3673" spans="1:5" x14ac:dyDescent="0.25">
      <c r="A3673" s="1">
        <v>44231</v>
      </c>
      <c r="B3673">
        <v>131268</v>
      </c>
      <c r="C3673" t="s">
        <v>3388</v>
      </c>
      <c r="E3673" s="2">
        <v>0</v>
      </c>
    </row>
    <row r="3674" spans="1:5" x14ac:dyDescent="0.25">
      <c r="A3674" s="1">
        <v>44231</v>
      </c>
      <c r="B3674">
        <v>131269</v>
      </c>
      <c r="C3674" t="s">
        <v>89</v>
      </c>
      <c r="D3674" t="s">
        <v>3414</v>
      </c>
      <c r="E3674" s="2">
        <v>989.59</v>
      </c>
    </row>
    <row r="3675" spans="1:5" x14ac:dyDescent="0.25">
      <c r="A3675" s="1">
        <v>44231</v>
      </c>
      <c r="B3675">
        <v>131270</v>
      </c>
      <c r="C3675" t="s">
        <v>3415</v>
      </c>
      <c r="D3675" t="s">
        <v>2688</v>
      </c>
      <c r="E3675" s="2">
        <v>459.42</v>
      </c>
    </row>
    <row r="3676" spans="1:5" x14ac:dyDescent="0.25">
      <c r="A3676" s="1">
        <v>44231</v>
      </c>
      <c r="B3676">
        <v>131271</v>
      </c>
      <c r="C3676" t="s">
        <v>1365</v>
      </c>
      <c r="D3676" t="s">
        <v>3416</v>
      </c>
      <c r="E3676" s="2">
        <v>2700</v>
      </c>
    </row>
    <row r="3677" spans="1:5" x14ac:dyDescent="0.25">
      <c r="A3677" s="1">
        <v>44231</v>
      </c>
      <c r="B3677">
        <v>131272</v>
      </c>
      <c r="C3677" t="s">
        <v>267</v>
      </c>
      <c r="D3677" t="s">
        <v>3417</v>
      </c>
      <c r="E3677" s="2">
        <v>738.77</v>
      </c>
    </row>
    <row r="3678" spans="1:5" x14ac:dyDescent="0.25">
      <c r="A3678" s="1">
        <v>44231</v>
      </c>
      <c r="B3678">
        <v>131273</v>
      </c>
      <c r="C3678" t="s">
        <v>58</v>
      </c>
      <c r="D3678" t="s">
        <v>149</v>
      </c>
      <c r="E3678" s="2">
        <v>59.58</v>
      </c>
    </row>
    <row r="3679" spans="1:5" x14ac:dyDescent="0.25">
      <c r="A3679" s="1">
        <v>44231</v>
      </c>
      <c r="B3679">
        <v>131274</v>
      </c>
      <c r="C3679" t="s">
        <v>60</v>
      </c>
      <c r="D3679" t="s">
        <v>149</v>
      </c>
      <c r="E3679" s="2">
        <v>264.08</v>
      </c>
    </row>
    <row r="3680" spans="1:5" x14ac:dyDescent="0.25">
      <c r="A3680" s="1">
        <v>44231</v>
      </c>
      <c r="B3680">
        <v>131275</v>
      </c>
      <c r="C3680" t="s">
        <v>3418</v>
      </c>
      <c r="D3680" t="s">
        <v>3419</v>
      </c>
      <c r="E3680" s="2">
        <v>7500</v>
      </c>
    </row>
    <row r="3681" spans="1:5" x14ac:dyDescent="0.25">
      <c r="A3681" s="1">
        <v>44231</v>
      </c>
      <c r="B3681">
        <v>131276</v>
      </c>
      <c r="C3681" t="s">
        <v>3388</v>
      </c>
      <c r="E3681" s="2">
        <v>0</v>
      </c>
    </row>
    <row r="3682" spans="1:5" x14ac:dyDescent="0.25">
      <c r="A3682" s="1">
        <v>44231</v>
      </c>
      <c r="B3682">
        <v>131277</v>
      </c>
      <c r="C3682" t="s">
        <v>3420</v>
      </c>
      <c r="D3682" t="s">
        <v>3421</v>
      </c>
      <c r="E3682" s="2">
        <v>1782.9</v>
      </c>
    </row>
    <row r="3683" spans="1:5" x14ac:dyDescent="0.25">
      <c r="A3683" s="1">
        <v>44231</v>
      </c>
      <c r="B3683">
        <v>131278</v>
      </c>
      <c r="C3683" t="s">
        <v>63</v>
      </c>
      <c r="D3683" t="s">
        <v>2676</v>
      </c>
      <c r="E3683" s="2">
        <v>58575.11</v>
      </c>
    </row>
    <row r="3684" spans="1:5" x14ac:dyDescent="0.25">
      <c r="A3684" s="1">
        <v>44231</v>
      </c>
      <c r="B3684">
        <v>131279</v>
      </c>
      <c r="C3684" t="s">
        <v>396</v>
      </c>
      <c r="D3684" t="s">
        <v>2688</v>
      </c>
      <c r="E3684" s="2">
        <v>393.75</v>
      </c>
    </row>
    <row r="3685" spans="1:5" x14ac:dyDescent="0.25">
      <c r="A3685" s="1">
        <v>44231</v>
      </c>
      <c r="B3685">
        <v>131280</v>
      </c>
      <c r="C3685" t="s">
        <v>95</v>
      </c>
      <c r="D3685" t="s">
        <v>3422</v>
      </c>
      <c r="E3685" s="2">
        <v>275</v>
      </c>
    </row>
    <row r="3686" spans="1:5" x14ac:dyDescent="0.25">
      <c r="A3686" s="1">
        <v>44231</v>
      </c>
      <c r="B3686">
        <v>131281</v>
      </c>
      <c r="C3686" t="s">
        <v>3423</v>
      </c>
      <c r="D3686" t="s">
        <v>149</v>
      </c>
      <c r="E3686" s="2">
        <v>2084.5</v>
      </c>
    </row>
    <row r="3687" spans="1:5" x14ac:dyDescent="0.25">
      <c r="A3687" s="1">
        <v>44231</v>
      </c>
      <c r="B3687">
        <v>131282</v>
      </c>
      <c r="C3687" t="s">
        <v>15</v>
      </c>
      <c r="D3687" t="s">
        <v>149</v>
      </c>
      <c r="E3687" s="2">
        <v>4073.75</v>
      </c>
    </row>
    <row r="3688" spans="1:5" x14ac:dyDescent="0.25">
      <c r="A3688" s="1">
        <v>44231</v>
      </c>
      <c r="B3688">
        <v>131284</v>
      </c>
      <c r="C3688" t="s">
        <v>16</v>
      </c>
      <c r="D3688" t="s">
        <v>3424</v>
      </c>
      <c r="E3688" s="2">
        <v>539.02</v>
      </c>
    </row>
    <row r="3689" spans="1:5" x14ac:dyDescent="0.25">
      <c r="A3689" s="1">
        <v>44231</v>
      </c>
      <c r="B3689">
        <v>131285</v>
      </c>
      <c r="C3689" t="s">
        <v>16</v>
      </c>
      <c r="D3689" t="s">
        <v>272</v>
      </c>
      <c r="E3689" s="2">
        <v>173555.88</v>
      </c>
    </row>
    <row r="3690" spans="1:5" x14ac:dyDescent="0.25">
      <c r="A3690" s="1">
        <v>44231</v>
      </c>
      <c r="B3690">
        <v>131286</v>
      </c>
      <c r="C3690" t="s">
        <v>2683</v>
      </c>
      <c r="D3690" t="s">
        <v>3425</v>
      </c>
      <c r="E3690" s="2">
        <v>2531.56</v>
      </c>
    </row>
    <row r="3691" spans="1:5" x14ac:dyDescent="0.25">
      <c r="A3691" s="1">
        <v>44231</v>
      </c>
      <c r="B3691">
        <v>131287</v>
      </c>
      <c r="C3691" t="s">
        <v>3388</v>
      </c>
      <c r="D3691" t="s">
        <v>166</v>
      </c>
      <c r="E3691" s="2">
        <v>0</v>
      </c>
    </row>
    <row r="3692" spans="1:5" x14ac:dyDescent="0.25">
      <c r="A3692" s="1">
        <v>44231</v>
      </c>
      <c r="B3692">
        <v>131288</v>
      </c>
      <c r="C3692" t="s">
        <v>3388</v>
      </c>
      <c r="D3692" t="s">
        <v>166</v>
      </c>
      <c r="E3692" s="2">
        <v>0</v>
      </c>
    </row>
    <row r="3693" spans="1:5" x14ac:dyDescent="0.25">
      <c r="A3693" s="1">
        <v>44231</v>
      </c>
      <c r="B3693">
        <v>131289</v>
      </c>
      <c r="C3693" t="s">
        <v>325</v>
      </c>
      <c r="D3693" t="s">
        <v>3426</v>
      </c>
      <c r="E3693" s="2">
        <v>150</v>
      </c>
    </row>
    <row r="3694" spans="1:5" x14ac:dyDescent="0.25">
      <c r="A3694" s="1">
        <v>44231</v>
      </c>
      <c r="B3694">
        <v>131290</v>
      </c>
      <c r="C3694" t="s">
        <v>2165</v>
      </c>
      <c r="D3694" t="s">
        <v>2688</v>
      </c>
      <c r="E3694" s="2">
        <v>1540</v>
      </c>
    </row>
    <row r="3695" spans="1:5" x14ac:dyDescent="0.25">
      <c r="A3695" s="1">
        <v>44231</v>
      </c>
      <c r="B3695">
        <v>131297</v>
      </c>
      <c r="C3695" t="s">
        <v>3427</v>
      </c>
      <c r="D3695" t="s">
        <v>3428</v>
      </c>
      <c r="E3695" s="2">
        <v>16675</v>
      </c>
    </row>
    <row r="3696" spans="1:5" x14ac:dyDescent="0.25">
      <c r="A3696" s="1">
        <v>44231</v>
      </c>
      <c r="B3696">
        <v>131298</v>
      </c>
      <c r="C3696" t="s">
        <v>3323</v>
      </c>
      <c r="D3696" t="s">
        <v>3429</v>
      </c>
      <c r="E3696" s="2">
        <v>86.12</v>
      </c>
    </row>
    <row r="3697" spans="1:5" x14ac:dyDescent="0.25">
      <c r="A3697" s="1">
        <v>44231</v>
      </c>
      <c r="B3697">
        <v>131299</v>
      </c>
      <c r="C3697" t="s">
        <v>3430</v>
      </c>
      <c r="D3697" t="s">
        <v>3431</v>
      </c>
      <c r="E3697" s="2">
        <v>1400</v>
      </c>
    </row>
    <row r="3698" spans="1:5" x14ac:dyDescent="0.25">
      <c r="A3698" s="1">
        <v>44231</v>
      </c>
      <c r="B3698">
        <v>131300</v>
      </c>
      <c r="C3698" t="s">
        <v>3388</v>
      </c>
      <c r="D3698" t="s">
        <v>166</v>
      </c>
      <c r="E3698" s="2">
        <v>0</v>
      </c>
    </row>
    <row r="3699" spans="1:5" x14ac:dyDescent="0.25">
      <c r="A3699" s="1">
        <v>44231</v>
      </c>
      <c r="B3699">
        <v>131301</v>
      </c>
      <c r="C3699" t="s">
        <v>636</v>
      </c>
      <c r="D3699" t="s">
        <v>2881</v>
      </c>
      <c r="E3699" s="2">
        <v>1275</v>
      </c>
    </row>
    <row r="3700" spans="1:5" x14ac:dyDescent="0.25">
      <c r="A3700" s="1">
        <v>44231</v>
      </c>
      <c r="B3700">
        <v>131302</v>
      </c>
      <c r="C3700" t="s">
        <v>3432</v>
      </c>
      <c r="D3700" t="s">
        <v>180</v>
      </c>
      <c r="E3700" s="2">
        <v>22.2</v>
      </c>
    </row>
    <row r="3701" spans="1:5" x14ac:dyDescent="0.25">
      <c r="A3701" s="1">
        <v>44231</v>
      </c>
      <c r="B3701">
        <v>131303</v>
      </c>
      <c r="C3701" t="s">
        <v>2882</v>
      </c>
      <c r="D3701" t="s">
        <v>3433</v>
      </c>
      <c r="E3701" s="2">
        <v>324</v>
      </c>
    </row>
    <row r="3702" spans="1:5" x14ac:dyDescent="0.25">
      <c r="A3702" s="1">
        <v>44231</v>
      </c>
      <c r="B3702">
        <v>131304</v>
      </c>
      <c r="C3702" t="s">
        <v>530</v>
      </c>
      <c r="D3702" t="s">
        <v>3434</v>
      </c>
      <c r="E3702" s="2">
        <v>52.72</v>
      </c>
    </row>
    <row r="3703" spans="1:5" x14ac:dyDescent="0.25">
      <c r="A3703" s="1">
        <v>44231</v>
      </c>
      <c r="B3703">
        <v>131305</v>
      </c>
      <c r="C3703" t="s">
        <v>3435</v>
      </c>
      <c r="D3703" t="s">
        <v>893</v>
      </c>
      <c r="E3703" s="2">
        <v>195</v>
      </c>
    </row>
    <row r="3704" spans="1:5" x14ac:dyDescent="0.25">
      <c r="A3704" s="1">
        <v>44231</v>
      </c>
      <c r="B3704">
        <v>131306</v>
      </c>
      <c r="C3704" t="s">
        <v>406</v>
      </c>
      <c r="D3704" t="s">
        <v>2464</v>
      </c>
      <c r="E3704" s="2">
        <v>2760</v>
      </c>
    </row>
    <row r="3705" spans="1:5" x14ac:dyDescent="0.25">
      <c r="A3705" s="1">
        <v>44231</v>
      </c>
      <c r="B3705">
        <v>131307</v>
      </c>
      <c r="C3705" t="s">
        <v>36</v>
      </c>
      <c r="D3705" t="s">
        <v>2678</v>
      </c>
      <c r="E3705" s="2">
        <v>26.71</v>
      </c>
    </row>
    <row r="3706" spans="1:5" x14ac:dyDescent="0.25">
      <c r="A3706" s="1">
        <v>44231</v>
      </c>
      <c r="B3706">
        <v>131308</v>
      </c>
      <c r="C3706" t="s">
        <v>2773</v>
      </c>
      <c r="D3706" t="s">
        <v>3436</v>
      </c>
      <c r="E3706" s="2">
        <v>2763.22</v>
      </c>
    </row>
    <row r="3707" spans="1:5" x14ac:dyDescent="0.25">
      <c r="A3707" s="1">
        <v>44231</v>
      </c>
      <c r="B3707">
        <v>131308</v>
      </c>
      <c r="C3707" t="s">
        <v>2773</v>
      </c>
      <c r="D3707" t="s">
        <v>3437</v>
      </c>
      <c r="E3707" s="2">
        <v>694.06</v>
      </c>
    </row>
    <row r="3708" spans="1:5" x14ac:dyDescent="0.25">
      <c r="A3708" s="1">
        <v>44231</v>
      </c>
      <c r="B3708">
        <v>131310</v>
      </c>
      <c r="C3708" t="s">
        <v>26</v>
      </c>
      <c r="D3708" t="s">
        <v>149</v>
      </c>
      <c r="E3708" s="2">
        <v>1372.94</v>
      </c>
    </row>
    <row r="3709" spans="1:5" x14ac:dyDescent="0.25">
      <c r="A3709" s="1">
        <v>44231</v>
      </c>
      <c r="B3709">
        <v>131311</v>
      </c>
      <c r="C3709" t="s">
        <v>208</v>
      </c>
      <c r="D3709" t="s">
        <v>3438</v>
      </c>
      <c r="E3709" s="2">
        <v>25.5</v>
      </c>
    </row>
    <row r="3710" spans="1:5" x14ac:dyDescent="0.25">
      <c r="A3710" s="1">
        <v>44231</v>
      </c>
      <c r="B3710">
        <v>131312</v>
      </c>
      <c r="C3710" t="s">
        <v>2031</v>
      </c>
      <c r="D3710" t="s">
        <v>3439</v>
      </c>
      <c r="E3710" s="2">
        <v>2500</v>
      </c>
    </row>
    <row r="3711" spans="1:5" x14ac:dyDescent="0.25">
      <c r="A3711" s="1">
        <v>44231</v>
      </c>
      <c r="B3711">
        <v>131313</v>
      </c>
      <c r="C3711" t="s">
        <v>281</v>
      </c>
      <c r="D3711" t="s">
        <v>3440</v>
      </c>
      <c r="E3711" s="2">
        <v>2706.95</v>
      </c>
    </row>
    <row r="3712" spans="1:5" x14ac:dyDescent="0.25">
      <c r="A3712" s="1">
        <v>44231</v>
      </c>
      <c r="B3712">
        <v>131314</v>
      </c>
      <c r="C3712" t="s">
        <v>3441</v>
      </c>
      <c r="D3712" t="s">
        <v>3405</v>
      </c>
      <c r="E3712" s="2">
        <v>500</v>
      </c>
    </row>
    <row r="3713" spans="1:5" x14ac:dyDescent="0.25">
      <c r="A3713" s="1">
        <v>44231</v>
      </c>
      <c r="B3713">
        <v>131316</v>
      </c>
      <c r="C3713" t="s">
        <v>70</v>
      </c>
      <c r="D3713" t="s">
        <v>149</v>
      </c>
      <c r="E3713" s="2">
        <v>269.45</v>
      </c>
    </row>
    <row r="3714" spans="1:5" x14ac:dyDescent="0.25">
      <c r="A3714" s="1">
        <v>44231</v>
      </c>
      <c r="B3714">
        <v>131317</v>
      </c>
      <c r="C3714" t="s">
        <v>3442</v>
      </c>
      <c r="D3714" t="s">
        <v>3443</v>
      </c>
      <c r="E3714" s="2">
        <v>3260</v>
      </c>
    </row>
    <row r="3715" spans="1:5" x14ac:dyDescent="0.25">
      <c r="A3715" s="1">
        <v>44231</v>
      </c>
      <c r="B3715">
        <v>131318</v>
      </c>
      <c r="C3715" t="s">
        <v>2641</v>
      </c>
      <c r="D3715" t="s">
        <v>3444</v>
      </c>
      <c r="E3715" s="2">
        <v>1812.5</v>
      </c>
    </row>
    <row r="3716" spans="1:5" x14ac:dyDescent="0.25">
      <c r="A3716" s="1">
        <v>44231</v>
      </c>
      <c r="B3716">
        <v>131319</v>
      </c>
      <c r="C3716" t="s">
        <v>577</v>
      </c>
      <c r="D3716" t="s">
        <v>3445</v>
      </c>
      <c r="E3716" s="2">
        <v>117.5</v>
      </c>
    </row>
    <row r="3717" spans="1:5" x14ac:dyDescent="0.25">
      <c r="A3717" s="1">
        <v>44231</v>
      </c>
      <c r="B3717">
        <v>131320</v>
      </c>
      <c r="C3717" t="s">
        <v>3446</v>
      </c>
      <c r="D3717" t="s">
        <v>180</v>
      </c>
      <c r="E3717" s="2">
        <v>126.47</v>
      </c>
    </row>
    <row r="3718" spans="1:5" x14ac:dyDescent="0.25">
      <c r="A3718" s="1">
        <v>44231</v>
      </c>
      <c r="B3718">
        <v>131321</v>
      </c>
      <c r="C3718" t="s">
        <v>3447</v>
      </c>
      <c r="D3718" t="s">
        <v>1434</v>
      </c>
      <c r="E3718" s="2">
        <v>2272.94</v>
      </c>
    </row>
    <row r="3719" spans="1:5" x14ac:dyDescent="0.25">
      <c r="A3719" s="1">
        <v>44231</v>
      </c>
      <c r="B3719">
        <v>131322</v>
      </c>
      <c r="C3719" t="s">
        <v>1637</v>
      </c>
      <c r="D3719" t="s">
        <v>2203</v>
      </c>
      <c r="E3719" s="2">
        <v>90</v>
      </c>
    </row>
    <row r="3720" spans="1:5" x14ac:dyDescent="0.25">
      <c r="A3720" s="1">
        <v>44231</v>
      </c>
      <c r="B3720">
        <v>131323</v>
      </c>
      <c r="C3720" t="s">
        <v>100</v>
      </c>
      <c r="D3720" t="s">
        <v>3448</v>
      </c>
      <c r="E3720" s="2">
        <v>9189</v>
      </c>
    </row>
    <row r="3721" spans="1:5" x14ac:dyDescent="0.25">
      <c r="A3721" s="1">
        <v>44231</v>
      </c>
      <c r="B3721">
        <v>131324</v>
      </c>
      <c r="C3721" t="s">
        <v>3398</v>
      </c>
      <c r="D3721" t="s">
        <v>3449</v>
      </c>
      <c r="E3721" s="2">
        <v>120</v>
      </c>
    </row>
    <row r="3722" spans="1:5" x14ac:dyDescent="0.25">
      <c r="A3722" s="1">
        <v>44231</v>
      </c>
      <c r="B3722">
        <v>131325</v>
      </c>
      <c r="C3722" t="s">
        <v>101</v>
      </c>
      <c r="D3722" t="s">
        <v>3450</v>
      </c>
      <c r="E3722" s="2">
        <v>600</v>
      </c>
    </row>
    <row r="3723" spans="1:5" x14ac:dyDescent="0.25">
      <c r="A3723" s="1">
        <v>44231</v>
      </c>
      <c r="B3723">
        <v>131326</v>
      </c>
      <c r="C3723" t="s">
        <v>20</v>
      </c>
      <c r="D3723" t="s">
        <v>3451</v>
      </c>
      <c r="E3723" s="2">
        <v>64311</v>
      </c>
    </row>
    <row r="3724" spans="1:5" x14ac:dyDescent="0.25">
      <c r="A3724" s="1">
        <v>44231</v>
      </c>
      <c r="B3724">
        <v>131327</v>
      </c>
      <c r="C3724" t="s">
        <v>21</v>
      </c>
      <c r="D3724" t="s">
        <v>3452</v>
      </c>
      <c r="E3724" s="2">
        <v>20</v>
      </c>
    </row>
    <row r="3725" spans="1:5" x14ac:dyDescent="0.25">
      <c r="A3725" s="1">
        <v>44231</v>
      </c>
      <c r="B3725">
        <v>131328</v>
      </c>
      <c r="C3725" t="s">
        <v>21</v>
      </c>
      <c r="D3725" t="s">
        <v>3452</v>
      </c>
      <c r="E3725" s="2">
        <v>8.35</v>
      </c>
    </row>
    <row r="3726" spans="1:5" x14ac:dyDescent="0.25">
      <c r="A3726" s="1">
        <v>44231</v>
      </c>
      <c r="B3726">
        <v>131329</v>
      </c>
      <c r="C3726" t="s">
        <v>42</v>
      </c>
      <c r="D3726" t="s">
        <v>3453</v>
      </c>
      <c r="E3726" s="2">
        <v>477.91</v>
      </c>
    </row>
    <row r="3727" spans="1:5" x14ac:dyDescent="0.25">
      <c r="A3727" s="1">
        <v>44231</v>
      </c>
      <c r="B3727">
        <v>131330</v>
      </c>
      <c r="C3727" t="s">
        <v>2923</v>
      </c>
      <c r="D3727" t="s">
        <v>3454</v>
      </c>
      <c r="E3727" s="2">
        <v>533.5</v>
      </c>
    </row>
    <row r="3728" spans="1:5" x14ac:dyDescent="0.25">
      <c r="A3728" s="1">
        <v>44231</v>
      </c>
      <c r="B3728">
        <v>131331</v>
      </c>
      <c r="C3728" t="s">
        <v>3455</v>
      </c>
      <c r="D3728" t="s">
        <v>1108</v>
      </c>
      <c r="E3728" s="2">
        <v>39.049999999999997</v>
      </c>
    </row>
    <row r="3729" spans="1:5" x14ac:dyDescent="0.25">
      <c r="A3729" s="1">
        <v>44231</v>
      </c>
      <c r="B3729">
        <v>131332</v>
      </c>
      <c r="C3729" t="s">
        <v>3456</v>
      </c>
      <c r="D3729" t="s">
        <v>3457</v>
      </c>
      <c r="E3729" s="2">
        <v>90</v>
      </c>
    </row>
    <row r="3730" spans="1:5" x14ac:dyDescent="0.25">
      <c r="A3730" s="1">
        <v>44231</v>
      </c>
      <c r="B3730">
        <v>131333</v>
      </c>
      <c r="C3730" t="s">
        <v>990</v>
      </c>
      <c r="D3730" t="s">
        <v>3458</v>
      </c>
      <c r="E3730" s="2">
        <v>304.27</v>
      </c>
    </row>
    <row r="3731" spans="1:5" x14ac:dyDescent="0.25">
      <c r="A3731" s="1">
        <v>44231</v>
      </c>
      <c r="B3731">
        <v>131334</v>
      </c>
      <c r="C3731" t="s">
        <v>2930</v>
      </c>
      <c r="D3731" t="s">
        <v>1890</v>
      </c>
      <c r="E3731" s="2">
        <v>7.84</v>
      </c>
    </row>
    <row r="3732" spans="1:5" x14ac:dyDescent="0.25">
      <c r="A3732" s="1">
        <v>44231</v>
      </c>
      <c r="B3732">
        <v>131335</v>
      </c>
      <c r="C3732" t="s">
        <v>104</v>
      </c>
      <c r="D3732" t="s">
        <v>3459</v>
      </c>
      <c r="E3732" s="2">
        <v>60</v>
      </c>
    </row>
    <row r="3733" spans="1:5" x14ac:dyDescent="0.25">
      <c r="A3733" s="1">
        <v>44231</v>
      </c>
      <c r="B3733">
        <v>131336</v>
      </c>
      <c r="C3733" t="s">
        <v>45</v>
      </c>
      <c r="D3733" t="s">
        <v>3460</v>
      </c>
      <c r="E3733" s="2">
        <v>400</v>
      </c>
    </row>
    <row r="3734" spans="1:5" x14ac:dyDescent="0.25">
      <c r="A3734" s="1">
        <v>44231</v>
      </c>
      <c r="B3734">
        <v>131337</v>
      </c>
      <c r="C3734" t="s">
        <v>1763</v>
      </c>
      <c r="D3734" t="s">
        <v>3461</v>
      </c>
      <c r="E3734" s="2">
        <v>540</v>
      </c>
    </row>
    <row r="3735" spans="1:5" x14ac:dyDescent="0.25">
      <c r="A3735" s="1">
        <v>44231</v>
      </c>
      <c r="B3735">
        <v>131338</v>
      </c>
      <c r="C3735" t="s">
        <v>3462</v>
      </c>
      <c r="D3735" t="s">
        <v>3463</v>
      </c>
      <c r="E3735" s="2">
        <v>44</v>
      </c>
    </row>
    <row r="3736" spans="1:5" x14ac:dyDescent="0.25">
      <c r="A3736" s="1">
        <v>44231</v>
      </c>
      <c r="B3736">
        <v>131339</v>
      </c>
      <c r="C3736" t="s">
        <v>49</v>
      </c>
      <c r="D3736" t="s">
        <v>1660</v>
      </c>
      <c r="E3736" s="2">
        <v>1455.5</v>
      </c>
    </row>
    <row r="3737" spans="1:5" x14ac:dyDescent="0.25">
      <c r="A3737" s="1">
        <v>44231</v>
      </c>
      <c r="B3737">
        <v>131340</v>
      </c>
      <c r="C3737" t="s">
        <v>50</v>
      </c>
      <c r="D3737" t="s">
        <v>3088</v>
      </c>
      <c r="E3737" s="2">
        <v>291</v>
      </c>
    </row>
    <row r="3738" spans="1:5" x14ac:dyDescent="0.25">
      <c r="A3738" s="1">
        <v>44231</v>
      </c>
      <c r="B3738">
        <v>131341</v>
      </c>
      <c r="C3738" t="s">
        <v>50</v>
      </c>
      <c r="D3738" t="s">
        <v>3088</v>
      </c>
      <c r="E3738" s="2">
        <v>145.5</v>
      </c>
    </row>
    <row r="3739" spans="1:5" x14ac:dyDescent="0.25">
      <c r="A3739" s="1">
        <v>44231</v>
      </c>
      <c r="B3739">
        <v>131342</v>
      </c>
      <c r="C3739" t="s">
        <v>50</v>
      </c>
      <c r="D3739" t="s">
        <v>3088</v>
      </c>
      <c r="E3739" s="2">
        <v>3249.23</v>
      </c>
    </row>
    <row r="3740" spans="1:5" x14ac:dyDescent="0.25">
      <c r="A3740" s="1">
        <v>44231</v>
      </c>
      <c r="B3740">
        <v>131343</v>
      </c>
      <c r="C3740" t="s">
        <v>50</v>
      </c>
      <c r="D3740" t="s">
        <v>3088</v>
      </c>
      <c r="E3740" s="2">
        <v>1700.97</v>
      </c>
    </row>
    <row r="3741" spans="1:5" x14ac:dyDescent="0.25">
      <c r="A3741" s="1">
        <v>44231</v>
      </c>
      <c r="B3741">
        <v>131344</v>
      </c>
      <c r="C3741" t="s">
        <v>50</v>
      </c>
      <c r="D3741" t="s">
        <v>3088</v>
      </c>
      <c r="E3741" s="2">
        <v>3446.16</v>
      </c>
    </row>
    <row r="3742" spans="1:5" x14ac:dyDescent="0.25">
      <c r="A3742" s="1">
        <v>44231</v>
      </c>
      <c r="B3742">
        <v>131345</v>
      </c>
      <c r="C3742" t="s">
        <v>50</v>
      </c>
      <c r="D3742" t="s">
        <v>3088</v>
      </c>
      <c r="E3742" s="2">
        <v>10400.85</v>
      </c>
    </row>
    <row r="3743" spans="1:5" x14ac:dyDescent="0.25">
      <c r="A3743" s="1">
        <v>44231</v>
      </c>
      <c r="B3743">
        <v>131346</v>
      </c>
      <c r="C3743" t="s">
        <v>50</v>
      </c>
      <c r="D3743" t="s">
        <v>3088</v>
      </c>
      <c r="E3743" s="2">
        <v>3297.31</v>
      </c>
    </row>
    <row r="3744" spans="1:5" x14ac:dyDescent="0.25">
      <c r="A3744" s="1">
        <v>44231</v>
      </c>
      <c r="B3744">
        <v>131347</v>
      </c>
      <c r="C3744" t="s">
        <v>50</v>
      </c>
      <c r="D3744" t="s">
        <v>3088</v>
      </c>
      <c r="E3744" s="2">
        <v>543.9</v>
      </c>
    </row>
    <row r="3745" spans="1:5" x14ac:dyDescent="0.25">
      <c r="A3745" s="1">
        <v>44231</v>
      </c>
      <c r="B3745">
        <v>131348</v>
      </c>
      <c r="C3745" t="s">
        <v>50</v>
      </c>
      <c r="D3745" t="s">
        <v>3088</v>
      </c>
      <c r="E3745" s="2">
        <v>159.4</v>
      </c>
    </row>
    <row r="3746" spans="1:5" x14ac:dyDescent="0.25">
      <c r="A3746" s="1">
        <v>44231</v>
      </c>
      <c r="B3746">
        <v>131349</v>
      </c>
      <c r="C3746" t="s">
        <v>3388</v>
      </c>
      <c r="D3746" t="s">
        <v>166</v>
      </c>
      <c r="E3746" s="2">
        <v>0</v>
      </c>
    </row>
    <row r="3747" spans="1:5" x14ac:dyDescent="0.25">
      <c r="A3747" s="1">
        <v>44231</v>
      </c>
      <c r="B3747">
        <v>131350</v>
      </c>
      <c r="C3747" t="s">
        <v>3089</v>
      </c>
      <c r="D3747" t="s">
        <v>789</v>
      </c>
      <c r="E3747" s="2">
        <v>847.5</v>
      </c>
    </row>
    <row r="3748" spans="1:5" x14ac:dyDescent="0.25">
      <c r="A3748" s="1">
        <v>44231</v>
      </c>
      <c r="B3748">
        <v>131351</v>
      </c>
      <c r="C3748" t="s">
        <v>230</v>
      </c>
      <c r="D3748" t="s">
        <v>231</v>
      </c>
      <c r="E3748" s="2">
        <v>15628.41</v>
      </c>
    </row>
    <row r="3749" spans="1:5" x14ac:dyDescent="0.25">
      <c r="A3749" s="1">
        <v>44231</v>
      </c>
      <c r="B3749">
        <v>131371</v>
      </c>
      <c r="C3749" t="s">
        <v>51</v>
      </c>
      <c r="D3749" t="s">
        <v>149</v>
      </c>
      <c r="E3749" s="2">
        <v>11199.91</v>
      </c>
    </row>
    <row r="3750" spans="1:5" x14ac:dyDescent="0.25">
      <c r="A3750" s="1">
        <v>44231</v>
      </c>
      <c r="B3750">
        <v>131372</v>
      </c>
      <c r="C3750" t="s">
        <v>2442</v>
      </c>
      <c r="D3750" t="s">
        <v>3204</v>
      </c>
      <c r="E3750" s="2">
        <v>1700</v>
      </c>
    </row>
    <row r="3751" spans="1:5" x14ac:dyDescent="0.25">
      <c r="A3751" s="1">
        <v>44237</v>
      </c>
      <c r="B3751">
        <v>131373</v>
      </c>
      <c r="C3751" t="s">
        <v>2442</v>
      </c>
      <c r="D3751" t="s">
        <v>3464</v>
      </c>
      <c r="E3751" s="2">
        <v>3480</v>
      </c>
    </row>
    <row r="3752" spans="1:5" x14ac:dyDescent="0.25">
      <c r="A3752" s="1">
        <v>44237</v>
      </c>
      <c r="B3752">
        <v>131374</v>
      </c>
      <c r="C3752" t="s">
        <v>838</v>
      </c>
      <c r="D3752" t="s">
        <v>3465</v>
      </c>
      <c r="E3752" s="2">
        <v>65</v>
      </c>
    </row>
    <row r="3753" spans="1:5" x14ac:dyDescent="0.25">
      <c r="A3753" s="1">
        <v>44237</v>
      </c>
      <c r="B3753">
        <v>131375</v>
      </c>
      <c r="C3753" t="s">
        <v>3388</v>
      </c>
      <c r="D3753" t="s">
        <v>166</v>
      </c>
      <c r="E3753" s="2">
        <v>0</v>
      </c>
    </row>
    <row r="3754" spans="1:5" x14ac:dyDescent="0.25">
      <c r="A3754" s="1">
        <v>44237</v>
      </c>
      <c r="B3754">
        <v>131377</v>
      </c>
      <c r="C3754" t="s">
        <v>467</v>
      </c>
      <c r="D3754" t="s">
        <v>3467</v>
      </c>
      <c r="E3754" s="2">
        <v>1109.95</v>
      </c>
    </row>
    <row r="3755" spans="1:5" x14ac:dyDescent="0.25">
      <c r="A3755" s="1">
        <v>44237</v>
      </c>
      <c r="B3755">
        <v>131378</v>
      </c>
      <c r="C3755" t="s">
        <v>858</v>
      </c>
      <c r="D3755" t="s">
        <v>3468</v>
      </c>
      <c r="E3755" s="2">
        <v>140.78</v>
      </c>
    </row>
    <row r="3756" spans="1:5" x14ac:dyDescent="0.25">
      <c r="A3756" s="1">
        <v>44237</v>
      </c>
      <c r="B3756">
        <v>131379</v>
      </c>
      <c r="C3756" t="s">
        <v>3469</v>
      </c>
      <c r="D3756" t="s">
        <v>3465</v>
      </c>
      <c r="E3756" s="2">
        <v>65</v>
      </c>
    </row>
    <row r="3757" spans="1:5" x14ac:dyDescent="0.25">
      <c r="A3757" s="1">
        <v>44237</v>
      </c>
      <c r="B3757">
        <v>131380</v>
      </c>
      <c r="C3757" t="s">
        <v>60</v>
      </c>
      <c r="D3757" t="s">
        <v>3470</v>
      </c>
      <c r="E3757" s="2">
        <v>192.56</v>
      </c>
    </row>
    <row r="3758" spans="1:5" x14ac:dyDescent="0.25">
      <c r="A3758" s="1">
        <v>44237</v>
      </c>
      <c r="B3758">
        <v>131381</v>
      </c>
      <c r="C3758" t="s">
        <v>2810</v>
      </c>
      <c r="D3758" t="s">
        <v>3471</v>
      </c>
      <c r="E3758" s="2">
        <v>7327</v>
      </c>
    </row>
    <row r="3759" spans="1:5" x14ac:dyDescent="0.25">
      <c r="A3759" s="1">
        <v>44237</v>
      </c>
      <c r="B3759">
        <v>131382</v>
      </c>
      <c r="C3759" t="s">
        <v>3418</v>
      </c>
      <c r="D3759" t="s">
        <v>3472</v>
      </c>
      <c r="E3759" s="2">
        <v>2500</v>
      </c>
    </row>
    <row r="3760" spans="1:5" x14ac:dyDescent="0.25">
      <c r="A3760" s="1">
        <v>44237</v>
      </c>
      <c r="B3760">
        <v>131383</v>
      </c>
      <c r="C3760" t="s">
        <v>3388</v>
      </c>
      <c r="D3760" t="s">
        <v>166</v>
      </c>
      <c r="E3760" s="2">
        <v>0</v>
      </c>
    </row>
    <row r="3761" spans="1:5" x14ac:dyDescent="0.25">
      <c r="A3761" s="1">
        <v>44237</v>
      </c>
      <c r="B3761">
        <v>131384</v>
      </c>
      <c r="C3761" t="s">
        <v>3473</v>
      </c>
      <c r="D3761" t="s">
        <v>3465</v>
      </c>
      <c r="E3761" s="2">
        <v>65</v>
      </c>
    </row>
    <row r="3762" spans="1:5" x14ac:dyDescent="0.25">
      <c r="A3762" s="1">
        <v>44237</v>
      </c>
      <c r="B3762">
        <v>131385</v>
      </c>
      <c r="C3762" t="s">
        <v>863</v>
      </c>
      <c r="D3762" t="s">
        <v>3465</v>
      </c>
      <c r="E3762" s="2">
        <v>65</v>
      </c>
    </row>
    <row r="3763" spans="1:5" x14ac:dyDescent="0.25">
      <c r="A3763" s="1">
        <v>44237</v>
      </c>
      <c r="B3763">
        <v>131386</v>
      </c>
      <c r="C3763" t="s">
        <v>368</v>
      </c>
      <c r="D3763" t="s">
        <v>3474</v>
      </c>
      <c r="E3763" s="2">
        <v>369</v>
      </c>
    </row>
    <row r="3764" spans="1:5" x14ac:dyDescent="0.25">
      <c r="A3764" s="1">
        <v>44237</v>
      </c>
      <c r="B3764">
        <v>131387</v>
      </c>
      <c r="C3764" t="s">
        <v>3228</v>
      </c>
      <c r="D3764" t="s">
        <v>149</v>
      </c>
      <c r="E3764" s="2">
        <v>144.53</v>
      </c>
    </row>
    <row r="3765" spans="1:5" x14ac:dyDescent="0.25">
      <c r="A3765" s="1">
        <v>44237</v>
      </c>
      <c r="B3765">
        <v>131388</v>
      </c>
      <c r="C3765" t="s">
        <v>867</v>
      </c>
      <c r="D3765" t="s">
        <v>3465</v>
      </c>
      <c r="E3765" s="2">
        <v>65</v>
      </c>
    </row>
    <row r="3766" spans="1:5" x14ac:dyDescent="0.25">
      <c r="A3766" s="1">
        <v>44237</v>
      </c>
      <c r="B3766">
        <v>131389</v>
      </c>
      <c r="C3766" t="s">
        <v>870</v>
      </c>
      <c r="D3766" t="s">
        <v>2736</v>
      </c>
      <c r="E3766" s="2">
        <v>642.41999999999996</v>
      </c>
    </row>
    <row r="3767" spans="1:5" x14ac:dyDescent="0.25">
      <c r="A3767" s="1">
        <v>44237</v>
      </c>
      <c r="B3767">
        <v>131390</v>
      </c>
      <c r="C3767" t="s">
        <v>3475</v>
      </c>
      <c r="D3767" t="s">
        <v>3465</v>
      </c>
      <c r="E3767" s="2">
        <v>65</v>
      </c>
    </row>
    <row r="3768" spans="1:5" x14ac:dyDescent="0.25">
      <c r="A3768" s="1">
        <v>44237</v>
      </c>
      <c r="B3768">
        <v>131391</v>
      </c>
      <c r="C3768" t="s">
        <v>3476</v>
      </c>
      <c r="D3768" t="s">
        <v>3465</v>
      </c>
      <c r="E3768" s="2">
        <v>65</v>
      </c>
    </row>
    <row r="3769" spans="1:5" x14ac:dyDescent="0.25">
      <c r="A3769" s="1">
        <v>44237</v>
      </c>
      <c r="B3769">
        <v>131392</v>
      </c>
      <c r="C3769" t="s">
        <v>3477</v>
      </c>
      <c r="D3769" t="s">
        <v>3465</v>
      </c>
      <c r="E3769" s="2">
        <v>65</v>
      </c>
    </row>
    <row r="3770" spans="1:5" x14ac:dyDescent="0.25">
      <c r="A3770" s="1">
        <v>44237</v>
      </c>
      <c r="B3770">
        <v>131393</v>
      </c>
      <c r="C3770" t="s">
        <v>3478</v>
      </c>
      <c r="D3770" t="s">
        <v>3465</v>
      </c>
      <c r="E3770" s="2">
        <v>65</v>
      </c>
    </row>
    <row r="3771" spans="1:5" x14ac:dyDescent="0.25">
      <c r="A3771" s="1">
        <v>44237</v>
      </c>
      <c r="B3771">
        <v>131394</v>
      </c>
      <c r="C3771" t="s">
        <v>175</v>
      </c>
      <c r="D3771" t="s">
        <v>2997</v>
      </c>
      <c r="E3771" s="2">
        <v>53.21</v>
      </c>
    </row>
    <row r="3772" spans="1:5" x14ac:dyDescent="0.25">
      <c r="A3772" s="1">
        <v>44237</v>
      </c>
      <c r="B3772">
        <v>131395</v>
      </c>
      <c r="C3772" t="s">
        <v>2139</v>
      </c>
      <c r="D3772" t="s">
        <v>3479</v>
      </c>
      <c r="E3772" s="2">
        <v>192.76</v>
      </c>
    </row>
    <row r="3773" spans="1:5" x14ac:dyDescent="0.25">
      <c r="A3773" s="1">
        <v>44237</v>
      </c>
      <c r="B3773">
        <v>131396</v>
      </c>
      <c r="C3773" t="s">
        <v>3480</v>
      </c>
      <c r="D3773" t="s">
        <v>3465</v>
      </c>
      <c r="E3773" s="2">
        <v>65</v>
      </c>
    </row>
    <row r="3774" spans="1:5" x14ac:dyDescent="0.25">
      <c r="A3774" s="1">
        <v>44237</v>
      </c>
      <c r="B3774">
        <v>131397</v>
      </c>
      <c r="C3774" t="s">
        <v>3481</v>
      </c>
      <c r="D3774" t="s">
        <v>3465</v>
      </c>
      <c r="E3774" s="2">
        <v>65</v>
      </c>
    </row>
    <row r="3775" spans="1:5" x14ac:dyDescent="0.25">
      <c r="A3775" s="1">
        <v>44237</v>
      </c>
      <c r="B3775">
        <v>131398</v>
      </c>
      <c r="C3775" t="s">
        <v>21</v>
      </c>
      <c r="D3775" t="s">
        <v>1795</v>
      </c>
      <c r="E3775" s="2">
        <v>97.77</v>
      </c>
    </row>
    <row r="3776" spans="1:5" x14ac:dyDescent="0.25">
      <c r="A3776" s="1">
        <v>44237</v>
      </c>
      <c r="B3776">
        <v>131399</v>
      </c>
      <c r="C3776" t="s">
        <v>3482</v>
      </c>
      <c r="D3776" t="s">
        <v>3465</v>
      </c>
      <c r="E3776" s="2">
        <v>65</v>
      </c>
    </row>
    <row r="3777" spans="1:5" x14ac:dyDescent="0.25">
      <c r="A3777" s="1">
        <v>44238</v>
      </c>
      <c r="B3777">
        <v>131400</v>
      </c>
      <c r="C3777" t="s">
        <v>375</v>
      </c>
      <c r="D3777" t="s">
        <v>3483</v>
      </c>
      <c r="E3777" s="2">
        <v>1383</v>
      </c>
    </row>
    <row r="3778" spans="1:5" x14ac:dyDescent="0.25">
      <c r="A3778" s="1">
        <v>44238</v>
      </c>
      <c r="B3778">
        <v>131401</v>
      </c>
      <c r="C3778" t="s">
        <v>377</v>
      </c>
      <c r="D3778" t="s">
        <v>3484</v>
      </c>
      <c r="E3778" s="2">
        <v>3600</v>
      </c>
    </row>
    <row r="3779" spans="1:5" x14ac:dyDescent="0.25">
      <c r="A3779" s="1">
        <v>44238</v>
      </c>
      <c r="B3779">
        <v>131402</v>
      </c>
      <c r="C3779" t="s">
        <v>3485</v>
      </c>
      <c r="D3779" t="s">
        <v>3486</v>
      </c>
      <c r="E3779" s="2">
        <v>543.96</v>
      </c>
    </row>
    <row r="3780" spans="1:5" x14ac:dyDescent="0.25">
      <c r="A3780" s="1">
        <v>44238</v>
      </c>
      <c r="B3780">
        <v>131403</v>
      </c>
      <c r="C3780" t="s">
        <v>381</v>
      </c>
      <c r="D3780" t="s">
        <v>3487</v>
      </c>
      <c r="E3780" s="2">
        <v>259</v>
      </c>
    </row>
    <row r="3781" spans="1:5" x14ac:dyDescent="0.25">
      <c r="A3781" s="1">
        <v>44238</v>
      </c>
      <c r="B3781">
        <v>131403</v>
      </c>
      <c r="C3781" t="s">
        <v>381</v>
      </c>
      <c r="D3781" t="s">
        <v>3487</v>
      </c>
      <c r="E3781" s="2">
        <v>17.5</v>
      </c>
    </row>
    <row r="3782" spans="1:5" x14ac:dyDescent="0.25">
      <c r="A3782" s="1">
        <v>44238</v>
      </c>
      <c r="B3782">
        <v>131403</v>
      </c>
      <c r="C3782" t="s">
        <v>381</v>
      </c>
      <c r="D3782" t="s">
        <v>3487</v>
      </c>
      <c r="E3782" s="2">
        <v>275</v>
      </c>
    </row>
    <row r="3783" spans="1:5" x14ac:dyDescent="0.25">
      <c r="A3783" s="1">
        <v>44238</v>
      </c>
      <c r="B3783">
        <v>131406</v>
      </c>
      <c r="C3783" t="s">
        <v>29</v>
      </c>
      <c r="D3783" t="s">
        <v>734</v>
      </c>
      <c r="E3783" s="2">
        <v>11543.77</v>
      </c>
    </row>
    <row r="3784" spans="1:5" x14ac:dyDescent="0.25">
      <c r="A3784" s="1">
        <v>44238</v>
      </c>
      <c r="B3784">
        <v>131407</v>
      </c>
      <c r="C3784" t="s">
        <v>2656</v>
      </c>
      <c r="D3784" t="s">
        <v>3488</v>
      </c>
      <c r="E3784" s="2">
        <v>896.55</v>
      </c>
    </row>
    <row r="3785" spans="1:5" x14ac:dyDescent="0.25">
      <c r="A3785" s="1">
        <v>44238</v>
      </c>
      <c r="B3785">
        <v>131408</v>
      </c>
      <c r="C3785" t="s">
        <v>2146</v>
      </c>
      <c r="D3785" t="s">
        <v>3489</v>
      </c>
      <c r="E3785" s="2">
        <v>51837.4</v>
      </c>
    </row>
    <row r="3786" spans="1:5" x14ac:dyDescent="0.25">
      <c r="A3786" s="1">
        <v>44238</v>
      </c>
      <c r="B3786">
        <v>131409</v>
      </c>
      <c r="C3786" t="s">
        <v>2667</v>
      </c>
      <c r="D3786" t="s">
        <v>3490</v>
      </c>
      <c r="E3786" s="2">
        <v>947</v>
      </c>
    </row>
    <row r="3787" spans="1:5" x14ac:dyDescent="0.25">
      <c r="A3787" s="1">
        <v>44238</v>
      </c>
      <c r="B3787">
        <v>131410</v>
      </c>
      <c r="C3787" t="s">
        <v>89</v>
      </c>
      <c r="D3787" t="s">
        <v>3034</v>
      </c>
      <c r="E3787" s="2">
        <v>334.38</v>
      </c>
    </row>
    <row r="3788" spans="1:5" x14ac:dyDescent="0.25">
      <c r="A3788" s="1">
        <v>44238</v>
      </c>
      <c r="B3788">
        <v>131411</v>
      </c>
      <c r="C3788" t="s">
        <v>90</v>
      </c>
      <c r="D3788" t="s">
        <v>3491</v>
      </c>
      <c r="E3788" s="2">
        <v>224</v>
      </c>
    </row>
    <row r="3789" spans="1:5" x14ac:dyDescent="0.25">
      <c r="A3789" s="1">
        <v>44238</v>
      </c>
      <c r="B3789">
        <v>131415</v>
      </c>
      <c r="C3789" t="s">
        <v>10</v>
      </c>
      <c r="D3789" t="s">
        <v>124</v>
      </c>
      <c r="E3789" s="2">
        <v>8849.3700000000008</v>
      </c>
    </row>
    <row r="3790" spans="1:5" x14ac:dyDescent="0.25">
      <c r="A3790" s="1">
        <v>44238</v>
      </c>
      <c r="B3790">
        <v>131416</v>
      </c>
      <c r="C3790" t="s">
        <v>3043</v>
      </c>
      <c r="D3790" t="s">
        <v>3492</v>
      </c>
      <c r="E3790" s="2">
        <v>1090</v>
      </c>
    </row>
    <row r="3791" spans="1:5" x14ac:dyDescent="0.25">
      <c r="A3791" s="1">
        <v>44238</v>
      </c>
      <c r="B3791">
        <v>131417</v>
      </c>
      <c r="C3791" t="s">
        <v>3420</v>
      </c>
      <c r="D3791" t="s">
        <v>3493</v>
      </c>
      <c r="E3791" s="2">
        <v>399</v>
      </c>
    </row>
    <row r="3792" spans="1:5" x14ac:dyDescent="0.25">
      <c r="A3792" s="1">
        <v>44238</v>
      </c>
      <c r="B3792">
        <v>131418</v>
      </c>
      <c r="C3792" t="s">
        <v>3494</v>
      </c>
      <c r="D3792" t="s">
        <v>3402</v>
      </c>
      <c r="E3792" s="2">
        <v>553.16</v>
      </c>
    </row>
    <row r="3793" spans="1:5" x14ac:dyDescent="0.25">
      <c r="A3793" s="1">
        <v>44238</v>
      </c>
      <c r="B3793">
        <v>131419</v>
      </c>
      <c r="C3793" t="s">
        <v>3128</v>
      </c>
      <c r="D3793" t="s">
        <v>3402</v>
      </c>
      <c r="E3793" s="2">
        <v>2413.0700000000002</v>
      </c>
    </row>
    <row r="3794" spans="1:5" x14ac:dyDescent="0.25">
      <c r="A3794" s="1">
        <v>44238</v>
      </c>
      <c r="B3794">
        <v>131420</v>
      </c>
      <c r="C3794" t="s">
        <v>394</v>
      </c>
      <c r="D3794" t="s">
        <v>3495</v>
      </c>
      <c r="E3794" s="2">
        <v>2500</v>
      </c>
    </row>
    <row r="3795" spans="1:5" x14ac:dyDescent="0.25">
      <c r="A3795" s="1">
        <v>44238</v>
      </c>
      <c r="B3795">
        <v>131421</v>
      </c>
      <c r="C3795" t="s">
        <v>3496</v>
      </c>
      <c r="D3795" t="s">
        <v>3497</v>
      </c>
      <c r="E3795" s="2">
        <v>1020</v>
      </c>
    </row>
    <row r="3796" spans="1:5" x14ac:dyDescent="0.25">
      <c r="A3796" s="1">
        <v>44238</v>
      </c>
      <c r="B3796">
        <v>131422</v>
      </c>
      <c r="C3796" t="s">
        <v>65</v>
      </c>
      <c r="D3796" t="s">
        <v>3402</v>
      </c>
      <c r="E3796" s="2">
        <v>295.77999999999997</v>
      </c>
    </row>
    <row r="3797" spans="1:5" x14ac:dyDescent="0.25">
      <c r="A3797" s="1">
        <v>44238</v>
      </c>
      <c r="B3797">
        <v>131423</v>
      </c>
      <c r="C3797" t="s">
        <v>15</v>
      </c>
      <c r="D3797" t="s">
        <v>3498</v>
      </c>
      <c r="E3797" s="2">
        <v>185.04</v>
      </c>
    </row>
    <row r="3798" spans="1:5" x14ac:dyDescent="0.25">
      <c r="A3798" s="1">
        <v>44238</v>
      </c>
      <c r="B3798">
        <v>131424</v>
      </c>
      <c r="C3798" t="s">
        <v>3499</v>
      </c>
      <c r="D3798" t="s">
        <v>3500</v>
      </c>
      <c r="E3798" s="2">
        <v>368</v>
      </c>
    </row>
    <row r="3799" spans="1:5" x14ac:dyDescent="0.25">
      <c r="A3799" s="1">
        <v>44238</v>
      </c>
      <c r="B3799">
        <v>131425</v>
      </c>
      <c r="C3799" t="s">
        <v>25</v>
      </c>
      <c r="D3799" t="s">
        <v>3402</v>
      </c>
      <c r="E3799" s="2">
        <v>19.32</v>
      </c>
    </row>
    <row r="3800" spans="1:5" x14ac:dyDescent="0.25">
      <c r="A3800" s="1">
        <v>44238</v>
      </c>
      <c r="B3800">
        <v>131426</v>
      </c>
      <c r="C3800" t="s">
        <v>32</v>
      </c>
      <c r="D3800" t="s">
        <v>2796</v>
      </c>
      <c r="E3800" s="2">
        <v>650.9</v>
      </c>
    </row>
    <row r="3801" spans="1:5" x14ac:dyDescent="0.25">
      <c r="A3801" s="1">
        <v>44238</v>
      </c>
      <c r="B3801">
        <v>131427</v>
      </c>
      <c r="C3801" t="s">
        <v>2692</v>
      </c>
      <c r="D3801" t="s">
        <v>2693</v>
      </c>
      <c r="E3801" s="2">
        <v>190</v>
      </c>
    </row>
    <row r="3802" spans="1:5" x14ac:dyDescent="0.25">
      <c r="A3802" s="1">
        <v>44238</v>
      </c>
      <c r="B3802">
        <v>131428</v>
      </c>
      <c r="C3802" t="s">
        <v>3501</v>
      </c>
      <c r="D3802" t="s">
        <v>3502</v>
      </c>
      <c r="E3802" s="2">
        <v>600</v>
      </c>
    </row>
    <row r="3803" spans="1:5" x14ac:dyDescent="0.25">
      <c r="A3803" s="1">
        <v>44238</v>
      </c>
      <c r="B3803">
        <v>131429</v>
      </c>
      <c r="C3803" t="s">
        <v>201</v>
      </c>
      <c r="D3803" t="s">
        <v>3503</v>
      </c>
      <c r="E3803" s="2">
        <v>116.16</v>
      </c>
    </row>
    <row r="3804" spans="1:5" x14ac:dyDescent="0.25">
      <c r="A3804" s="1">
        <v>44238</v>
      </c>
      <c r="B3804">
        <v>131430</v>
      </c>
      <c r="C3804" t="s">
        <v>530</v>
      </c>
      <c r="D3804" t="s">
        <v>3402</v>
      </c>
      <c r="E3804" s="2">
        <v>207.32</v>
      </c>
    </row>
    <row r="3805" spans="1:5" x14ac:dyDescent="0.25">
      <c r="A3805" s="1">
        <v>44238</v>
      </c>
      <c r="B3805">
        <v>131431</v>
      </c>
      <c r="C3805" t="s">
        <v>2773</v>
      </c>
      <c r="D3805" t="s">
        <v>3402</v>
      </c>
      <c r="E3805" s="2">
        <v>669.76</v>
      </c>
    </row>
    <row r="3806" spans="1:5" x14ac:dyDescent="0.25">
      <c r="A3806" s="1">
        <v>44238</v>
      </c>
      <c r="B3806">
        <v>131432</v>
      </c>
      <c r="C3806" t="s">
        <v>26</v>
      </c>
      <c r="D3806" t="s">
        <v>3402</v>
      </c>
      <c r="E3806" s="2">
        <v>4042.23</v>
      </c>
    </row>
    <row r="3807" spans="1:5" x14ac:dyDescent="0.25">
      <c r="A3807" s="1">
        <v>44238</v>
      </c>
      <c r="B3807">
        <v>131433</v>
      </c>
      <c r="C3807" t="s">
        <v>1043</v>
      </c>
      <c r="D3807" t="s">
        <v>3503</v>
      </c>
      <c r="E3807" s="2">
        <v>102.4</v>
      </c>
    </row>
    <row r="3808" spans="1:5" x14ac:dyDescent="0.25">
      <c r="A3808" s="1">
        <v>44238</v>
      </c>
      <c r="B3808">
        <v>131434</v>
      </c>
      <c r="C3808" t="s">
        <v>2183</v>
      </c>
      <c r="D3808" t="s">
        <v>3504</v>
      </c>
      <c r="E3808" s="2">
        <v>223</v>
      </c>
    </row>
    <row r="3809" spans="1:5" x14ac:dyDescent="0.25">
      <c r="A3809" s="1">
        <v>44238</v>
      </c>
      <c r="B3809">
        <v>131435</v>
      </c>
      <c r="C3809" t="s">
        <v>208</v>
      </c>
      <c r="D3809" t="s">
        <v>3438</v>
      </c>
      <c r="E3809" s="2">
        <v>25.5</v>
      </c>
    </row>
    <row r="3810" spans="1:5" x14ac:dyDescent="0.25">
      <c r="A3810" s="1">
        <v>44238</v>
      </c>
      <c r="B3810">
        <v>131436</v>
      </c>
      <c r="C3810" t="s">
        <v>3388</v>
      </c>
      <c r="D3810" t="s">
        <v>166</v>
      </c>
      <c r="E3810" s="2">
        <v>0</v>
      </c>
    </row>
    <row r="3811" spans="1:5" x14ac:dyDescent="0.25">
      <c r="A3811" s="1">
        <v>44238</v>
      </c>
      <c r="B3811">
        <v>131437</v>
      </c>
      <c r="C3811" t="s">
        <v>3505</v>
      </c>
      <c r="D3811" t="s">
        <v>292</v>
      </c>
      <c r="E3811" s="2">
        <v>149</v>
      </c>
    </row>
    <row r="3812" spans="1:5" x14ac:dyDescent="0.25">
      <c r="A3812" s="1">
        <v>44238</v>
      </c>
      <c r="B3812">
        <v>131438</v>
      </c>
      <c r="C3812" t="s">
        <v>2776</v>
      </c>
      <c r="D3812" t="s">
        <v>1747</v>
      </c>
      <c r="E3812" s="2">
        <v>293.2</v>
      </c>
    </row>
    <row r="3813" spans="1:5" x14ac:dyDescent="0.25">
      <c r="A3813" s="1">
        <v>44238</v>
      </c>
      <c r="B3813">
        <v>131439</v>
      </c>
      <c r="C3813" t="s">
        <v>3506</v>
      </c>
      <c r="D3813" t="s">
        <v>2757</v>
      </c>
      <c r="E3813" s="2">
        <v>1500</v>
      </c>
    </row>
    <row r="3814" spans="1:5" x14ac:dyDescent="0.25">
      <c r="A3814" s="1">
        <v>44238</v>
      </c>
      <c r="B3814">
        <v>131440</v>
      </c>
      <c r="C3814" t="s">
        <v>70</v>
      </c>
      <c r="D3814" t="s">
        <v>3507</v>
      </c>
      <c r="E3814" s="2">
        <v>506.58</v>
      </c>
    </row>
    <row r="3815" spans="1:5" x14ac:dyDescent="0.25">
      <c r="A3815" s="1">
        <v>44238</v>
      </c>
      <c r="B3815">
        <v>131443</v>
      </c>
      <c r="C3815" t="s">
        <v>3508</v>
      </c>
      <c r="D3815" t="s">
        <v>3509</v>
      </c>
      <c r="E3815" s="2">
        <v>1795</v>
      </c>
    </row>
    <row r="3816" spans="1:5" x14ac:dyDescent="0.25">
      <c r="A3816" s="1">
        <v>44238</v>
      </c>
      <c r="B3816">
        <v>131444</v>
      </c>
      <c r="C3816" t="s">
        <v>2897</v>
      </c>
      <c r="D3816" t="s">
        <v>3504</v>
      </c>
      <c r="E3816" s="2">
        <v>23.12</v>
      </c>
    </row>
    <row r="3817" spans="1:5" x14ac:dyDescent="0.25">
      <c r="A3817" s="1">
        <v>44238</v>
      </c>
      <c r="B3817">
        <v>131445</v>
      </c>
      <c r="C3817" t="s">
        <v>3510</v>
      </c>
      <c r="D3817" t="s">
        <v>3511</v>
      </c>
      <c r="E3817" s="2">
        <v>228</v>
      </c>
    </row>
    <row r="3818" spans="1:5" x14ac:dyDescent="0.25">
      <c r="A3818" s="1">
        <v>44238</v>
      </c>
      <c r="B3818">
        <v>131446</v>
      </c>
      <c r="C3818" t="s">
        <v>2902</v>
      </c>
      <c r="D3818" t="s">
        <v>2903</v>
      </c>
      <c r="E3818" s="2">
        <v>260.81</v>
      </c>
    </row>
    <row r="3819" spans="1:5" x14ac:dyDescent="0.25">
      <c r="A3819" s="1">
        <v>44238</v>
      </c>
      <c r="B3819">
        <v>131447</v>
      </c>
      <c r="C3819" t="s">
        <v>3154</v>
      </c>
      <c r="D3819" t="s">
        <v>3512</v>
      </c>
      <c r="E3819" s="2">
        <v>2754</v>
      </c>
    </row>
    <row r="3820" spans="1:5" x14ac:dyDescent="0.25">
      <c r="A3820" s="1">
        <v>44238</v>
      </c>
      <c r="B3820">
        <v>131448</v>
      </c>
      <c r="C3820" t="s">
        <v>98</v>
      </c>
      <c r="D3820" t="s">
        <v>3402</v>
      </c>
      <c r="E3820" s="2">
        <v>337.5</v>
      </c>
    </row>
    <row r="3821" spans="1:5" x14ac:dyDescent="0.25">
      <c r="A3821" s="1">
        <v>44238</v>
      </c>
      <c r="B3821">
        <v>131449</v>
      </c>
      <c r="C3821" t="s">
        <v>3513</v>
      </c>
      <c r="D3821" t="s">
        <v>3402</v>
      </c>
      <c r="E3821" s="2">
        <v>1799</v>
      </c>
    </row>
    <row r="3822" spans="1:5" x14ac:dyDescent="0.25">
      <c r="A3822" s="1">
        <v>44238</v>
      </c>
      <c r="B3822">
        <v>131451</v>
      </c>
      <c r="C3822" t="s">
        <v>566</v>
      </c>
      <c r="D3822" t="s">
        <v>3402</v>
      </c>
      <c r="E3822" s="2">
        <v>9466</v>
      </c>
    </row>
    <row r="3823" spans="1:5" x14ac:dyDescent="0.25">
      <c r="A3823" s="1">
        <v>44238</v>
      </c>
      <c r="B3823">
        <v>131452</v>
      </c>
      <c r="C3823" t="s">
        <v>3514</v>
      </c>
      <c r="D3823" t="s">
        <v>3402</v>
      </c>
      <c r="E3823" s="2">
        <v>2760</v>
      </c>
    </row>
    <row r="3824" spans="1:5" x14ac:dyDescent="0.25">
      <c r="A3824" s="1">
        <v>44238</v>
      </c>
      <c r="B3824">
        <v>131453</v>
      </c>
      <c r="C3824" t="s">
        <v>3515</v>
      </c>
      <c r="D3824" t="s">
        <v>3516</v>
      </c>
      <c r="E3824" s="2">
        <v>188</v>
      </c>
    </row>
    <row r="3825" spans="1:5" x14ac:dyDescent="0.25">
      <c r="A3825" s="1">
        <v>44238</v>
      </c>
      <c r="B3825">
        <v>131454</v>
      </c>
      <c r="C3825" t="s">
        <v>82</v>
      </c>
      <c r="D3825" t="s">
        <v>3517</v>
      </c>
      <c r="E3825" s="2">
        <v>720</v>
      </c>
    </row>
    <row r="3826" spans="1:5" x14ac:dyDescent="0.25">
      <c r="A3826" s="1">
        <v>44238</v>
      </c>
      <c r="B3826">
        <v>131455</v>
      </c>
      <c r="C3826" t="s">
        <v>810</v>
      </c>
      <c r="D3826" t="s">
        <v>2197</v>
      </c>
      <c r="E3826" s="2">
        <v>1353.22</v>
      </c>
    </row>
    <row r="3827" spans="1:5" x14ac:dyDescent="0.25">
      <c r="A3827" s="1">
        <v>44238</v>
      </c>
      <c r="B3827">
        <v>131456</v>
      </c>
      <c r="C3827" t="s">
        <v>3518</v>
      </c>
      <c r="D3827" t="s">
        <v>3519</v>
      </c>
      <c r="E3827" s="2">
        <v>499</v>
      </c>
    </row>
    <row r="3828" spans="1:5" x14ac:dyDescent="0.25">
      <c r="A3828" s="1">
        <v>44238</v>
      </c>
      <c r="B3828">
        <v>131457</v>
      </c>
      <c r="C3828" t="s">
        <v>419</v>
      </c>
      <c r="D3828" t="s">
        <v>1450</v>
      </c>
      <c r="E3828" s="2">
        <v>752.78</v>
      </c>
    </row>
    <row r="3829" spans="1:5" x14ac:dyDescent="0.25">
      <c r="A3829" s="1">
        <v>44238</v>
      </c>
      <c r="B3829">
        <v>131458</v>
      </c>
      <c r="C3829" t="s">
        <v>1637</v>
      </c>
      <c r="D3829" t="s">
        <v>3520</v>
      </c>
      <c r="E3829" s="2">
        <v>90</v>
      </c>
    </row>
    <row r="3830" spans="1:5" x14ac:dyDescent="0.25">
      <c r="A3830" s="1">
        <v>44238</v>
      </c>
      <c r="B3830">
        <v>131459</v>
      </c>
      <c r="C3830" t="s">
        <v>100</v>
      </c>
      <c r="D3830" t="s">
        <v>3521</v>
      </c>
      <c r="E3830" s="2">
        <v>4092</v>
      </c>
    </row>
    <row r="3831" spans="1:5" x14ac:dyDescent="0.25">
      <c r="A3831" s="1">
        <v>44238</v>
      </c>
      <c r="B3831">
        <v>131460</v>
      </c>
      <c r="C3831" t="s">
        <v>40</v>
      </c>
      <c r="D3831" t="s">
        <v>2713</v>
      </c>
      <c r="E3831" s="2">
        <v>496</v>
      </c>
    </row>
    <row r="3832" spans="1:5" x14ac:dyDescent="0.25">
      <c r="A3832" s="1">
        <v>44238</v>
      </c>
      <c r="B3832">
        <v>131462</v>
      </c>
      <c r="C3832" t="s">
        <v>42</v>
      </c>
      <c r="D3832" t="s">
        <v>149</v>
      </c>
      <c r="E3832" s="2">
        <v>2797.2</v>
      </c>
    </row>
    <row r="3833" spans="1:5" x14ac:dyDescent="0.25">
      <c r="A3833" s="1">
        <v>44238</v>
      </c>
      <c r="B3833">
        <v>131463</v>
      </c>
      <c r="C3833" t="s">
        <v>356</v>
      </c>
      <c r="D3833" t="s">
        <v>3522</v>
      </c>
      <c r="E3833" s="2">
        <v>22</v>
      </c>
    </row>
    <row r="3834" spans="1:5" x14ac:dyDescent="0.25">
      <c r="A3834" s="1">
        <v>44238</v>
      </c>
      <c r="B3834">
        <v>131464</v>
      </c>
      <c r="C3834" t="s">
        <v>996</v>
      </c>
      <c r="D3834" t="s">
        <v>893</v>
      </c>
      <c r="E3834" s="2">
        <v>70</v>
      </c>
    </row>
    <row r="3835" spans="1:5" x14ac:dyDescent="0.25">
      <c r="A3835" s="1">
        <v>44238</v>
      </c>
      <c r="B3835">
        <v>131465</v>
      </c>
      <c r="C3835" t="s">
        <v>374</v>
      </c>
      <c r="D3835" t="s">
        <v>1651</v>
      </c>
      <c r="E3835" s="2">
        <v>1795</v>
      </c>
    </row>
    <row r="3836" spans="1:5" x14ac:dyDescent="0.25">
      <c r="A3836" s="1">
        <v>44238</v>
      </c>
      <c r="B3836">
        <v>131466</v>
      </c>
      <c r="C3836" t="s">
        <v>221</v>
      </c>
      <c r="D3836" t="s">
        <v>3425</v>
      </c>
      <c r="E3836" s="2">
        <v>310</v>
      </c>
    </row>
    <row r="3837" spans="1:5" x14ac:dyDescent="0.25">
      <c r="A3837" s="1">
        <v>44238</v>
      </c>
      <c r="B3837">
        <v>131467</v>
      </c>
      <c r="C3837" t="s">
        <v>3523</v>
      </c>
      <c r="D3837" t="s">
        <v>3524</v>
      </c>
      <c r="E3837" s="2">
        <v>403.47</v>
      </c>
    </row>
    <row r="3838" spans="1:5" x14ac:dyDescent="0.25">
      <c r="A3838" s="1">
        <v>44238</v>
      </c>
      <c r="B3838">
        <v>131468</v>
      </c>
      <c r="C3838" t="s">
        <v>3525</v>
      </c>
      <c r="D3838" t="s">
        <v>1747</v>
      </c>
      <c r="E3838" s="2">
        <v>200.2</v>
      </c>
    </row>
    <row r="3839" spans="1:5" x14ac:dyDescent="0.25">
      <c r="A3839" s="1">
        <v>44238</v>
      </c>
      <c r="B3839">
        <v>131469</v>
      </c>
      <c r="C3839" t="s">
        <v>226</v>
      </c>
      <c r="D3839" t="s">
        <v>3526</v>
      </c>
      <c r="E3839" s="2">
        <v>1661.79</v>
      </c>
    </row>
    <row r="3840" spans="1:5" x14ac:dyDescent="0.25">
      <c r="A3840" s="1">
        <v>44251</v>
      </c>
      <c r="B3840">
        <v>131470</v>
      </c>
      <c r="C3840" t="s">
        <v>3388</v>
      </c>
      <c r="D3840" t="s">
        <v>166</v>
      </c>
      <c r="E3840" s="9">
        <v>0</v>
      </c>
    </row>
    <row r="3841" spans="1:5" x14ac:dyDescent="0.25">
      <c r="A3841" s="1">
        <v>44251</v>
      </c>
      <c r="B3841">
        <v>131471</v>
      </c>
      <c r="C3841" t="s">
        <v>3388</v>
      </c>
      <c r="D3841" t="s">
        <v>166</v>
      </c>
      <c r="E3841" s="9">
        <v>0</v>
      </c>
    </row>
    <row r="3842" spans="1:5" x14ac:dyDescent="0.25">
      <c r="A3842" s="1">
        <v>44251</v>
      </c>
      <c r="B3842">
        <v>131472</v>
      </c>
      <c r="C3842" t="s">
        <v>3388</v>
      </c>
      <c r="D3842" t="s">
        <v>166</v>
      </c>
      <c r="E3842" s="9">
        <v>0</v>
      </c>
    </row>
    <row r="3843" spans="1:5" x14ac:dyDescent="0.25">
      <c r="A3843" s="1">
        <v>44251</v>
      </c>
      <c r="B3843">
        <v>131473</v>
      </c>
      <c r="C3843" t="s">
        <v>3388</v>
      </c>
      <c r="D3843" t="s">
        <v>166</v>
      </c>
      <c r="E3843" s="9">
        <v>0</v>
      </c>
    </row>
    <row r="3844" spans="1:5" x14ac:dyDescent="0.25">
      <c r="A3844" s="1">
        <v>44251</v>
      </c>
      <c r="B3844">
        <v>131474</v>
      </c>
      <c r="C3844" t="s">
        <v>3388</v>
      </c>
      <c r="D3844" t="s">
        <v>166</v>
      </c>
      <c r="E3844" s="9">
        <v>0</v>
      </c>
    </row>
    <row r="3845" spans="1:5" x14ac:dyDescent="0.25">
      <c r="A3845" s="1">
        <v>44251</v>
      </c>
      <c r="B3845">
        <v>131475</v>
      </c>
      <c r="C3845" t="s">
        <v>3388</v>
      </c>
      <c r="D3845" t="s">
        <v>166</v>
      </c>
      <c r="E3845" s="9">
        <v>0</v>
      </c>
    </row>
    <row r="3846" spans="1:5" x14ac:dyDescent="0.25">
      <c r="A3846" s="1">
        <v>44251</v>
      </c>
      <c r="B3846">
        <v>131476</v>
      </c>
      <c r="C3846" t="s">
        <v>467</v>
      </c>
      <c r="D3846" t="s">
        <v>3527</v>
      </c>
      <c r="E3846" s="2">
        <v>486.85</v>
      </c>
    </row>
    <row r="3847" spans="1:5" x14ac:dyDescent="0.25">
      <c r="A3847" s="1">
        <v>44251</v>
      </c>
      <c r="B3847">
        <v>131477</v>
      </c>
      <c r="C3847" t="s">
        <v>1832</v>
      </c>
      <c r="D3847" t="s">
        <v>3530</v>
      </c>
      <c r="E3847" s="2">
        <v>62</v>
      </c>
    </row>
    <row r="3848" spans="1:5" x14ac:dyDescent="0.25">
      <c r="A3848" s="1">
        <v>44251</v>
      </c>
      <c r="B3848">
        <v>131478</v>
      </c>
      <c r="C3848" t="s">
        <v>870</v>
      </c>
      <c r="D3848" t="s">
        <v>3528</v>
      </c>
      <c r="E3848" s="2">
        <v>356.04</v>
      </c>
    </row>
    <row r="3849" spans="1:5" x14ac:dyDescent="0.25">
      <c r="A3849" s="1">
        <v>44251</v>
      </c>
      <c r="B3849">
        <v>131479</v>
      </c>
      <c r="C3849" t="s">
        <v>3108</v>
      </c>
      <c r="D3849" t="s">
        <v>3109</v>
      </c>
      <c r="E3849" s="2">
        <v>287.5</v>
      </c>
    </row>
    <row r="3850" spans="1:5" x14ac:dyDescent="0.25">
      <c r="A3850" s="1">
        <v>44251</v>
      </c>
      <c r="B3850">
        <v>131480</v>
      </c>
      <c r="C3850" t="s">
        <v>708</v>
      </c>
      <c r="D3850" t="s">
        <v>3531</v>
      </c>
      <c r="E3850" s="2">
        <v>462.05</v>
      </c>
    </row>
    <row r="3851" spans="1:5" x14ac:dyDescent="0.25">
      <c r="A3851" s="1">
        <v>44251</v>
      </c>
      <c r="B3851">
        <v>131481</v>
      </c>
      <c r="C3851" t="s">
        <v>3532</v>
      </c>
      <c r="D3851" t="s">
        <v>3529</v>
      </c>
      <c r="E3851" s="2">
        <v>340</v>
      </c>
    </row>
    <row r="3852" spans="1:5" x14ac:dyDescent="0.25">
      <c r="A3852" s="1">
        <v>44252</v>
      </c>
      <c r="B3852">
        <v>131482</v>
      </c>
      <c r="C3852" t="s">
        <v>306</v>
      </c>
      <c r="D3852" t="s">
        <v>2688</v>
      </c>
      <c r="E3852" s="2">
        <v>1067.76</v>
      </c>
    </row>
    <row r="3853" spans="1:5" x14ac:dyDescent="0.25">
      <c r="A3853" s="1">
        <v>44252</v>
      </c>
      <c r="B3853">
        <v>131483</v>
      </c>
      <c r="C3853" t="s">
        <v>3298</v>
      </c>
      <c r="D3853" t="s">
        <v>991</v>
      </c>
      <c r="E3853" s="2">
        <v>495</v>
      </c>
    </row>
    <row r="3854" spans="1:5" x14ac:dyDescent="0.25">
      <c r="A3854" s="1">
        <v>44252</v>
      </c>
      <c r="B3854">
        <v>131484</v>
      </c>
      <c r="C3854" t="s">
        <v>3533</v>
      </c>
      <c r="D3854" t="s">
        <v>3405</v>
      </c>
      <c r="E3854" s="2">
        <v>275</v>
      </c>
    </row>
    <row r="3855" spans="1:5" x14ac:dyDescent="0.25">
      <c r="A3855" s="1">
        <v>44252</v>
      </c>
      <c r="B3855">
        <v>131485</v>
      </c>
      <c r="C3855" t="s">
        <v>9</v>
      </c>
      <c r="D3855" t="s">
        <v>2688</v>
      </c>
      <c r="E3855" s="2">
        <v>43.11</v>
      </c>
    </row>
    <row r="3856" spans="1:5" x14ac:dyDescent="0.25">
      <c r="A3856" s="1">
        <v>44252</v>
      </c>
      <c r="B3856">
        <v>131486</v>
      </c>
      <c r="C3856" t="s">
        <v>29</v>
      </c>
      <c r="D3856" t="s">
        <v>734</v>
      </c>
      <c r="E3856" s="2">
        <v>1420.6</v>
      </c>
    </row>
    <row r="3857" spans="1:5" x14ac:dyDescent="0.25">
      <c r="A3857" s="1">
        <v>44252</v>
      </c>
      <c r="B3857">
        <v>131487</v>
      </c>
      <c r="C3857" t="s">
        <v>3388</v>
      </c>
      <c r="E3857" s="2">
        <v>0</v>
      </c>
    </row>
    <row r="3858" spans="1:5" x14ac:dyDescent="0.25">
      <c r="A3858" s="1">
        <v>44252</v>
      </c>
      <c r="B3858">
        <v>131488</v>
      </c>
      <c r="C3858" t="s">
        <v>3534</v>
      </c>
      <c r="D3858" t="s">
        <v>3405</v>
      </c>
      <c r="E3858" s="2">
        <v>650</v>
      </c>
    </row>
    <row r="3859" spans="1:5" x14ac:dyDescent="0.25">
      <c r="A3859" s="1">
        <v>44252</v>
      </c>
      <c r="B3859">
        <v>131489</v>
      </c>
      <c r="C3859" t="s">
        <v>2326</v>
      </c>
      <c r="D3859" t="s">
        <v>3535</v>
      </c>
      <c r="E3859" s="2">
        <v>1513.92</v>
      </c>
    </row>
    <row r="3860" spans="1:5" x14ac:dyDescent="0.25">
      <c r="A3860" s="1">
        <v>44252</v>
      </c>
      <c r="B3860">
        <v>131490</v>
      </c>
      <c r="C3860" t="s">
        <v>89</v>
      </c>
      <c r="D3860" t="s">
        <v>149</v>
      </c>
      <c r="E3860" s="2">
        <v>376.57</v>
      </c>
    </row>
    <row r="3861" spans="1:5" x14ac:dyDescent="0.25">
      <c r="A3861" s="1">
        <v>44252</v>
      </c>
      <c r="B3861">
        <v>131491</v>
      </c>
      <c r="C3861" t="s">
        <v>60</v>
      </c>
      <c r="D3861" t="s">
        <v>3536</v>
      </c>
      <c r="E3861" s="2">
        <v>371.48</v>
      </c>
    </row>
    <row r="3862" spans="1:5" x14ac:dyDescent="0.25">
      <c r="A3862" s="1">
        <v>44252</v>
      </c>
      <c r="B3862">
        <v>131492</v>
      </c>
      <c r="C3862" t="s">
        <v>3537</v>
      </c>
      <c r="D3862" t="s">
        <v>3538</v>
      </c>
      <c r="E3862" s="2">
        <v>430</v>
      </c>
    </row>
    <row r="3863" spans="1:5" x14ac:dyDescent="0.25">
      <c r="A3863" s="1">
        <v>44252</v>
      </c>
      <c r="B3863">
        <v>131496</v>
      </c>
      <c r="C3863" t="s">
        <v>501</v>
      </c>
      <c r="D3863" t="s">
        <v>3539</v>
      </c>
      <c r="E3863" s="2">
        <v>300</v>
      </c>
    </row>
    <row r="3864" spans="1:5" x14ac:dyDescent="0.25">
      <c r="A3864" s="1">
        <v>44252</v>
      </c>
      <c r="B3864">
        <v>131497</v>
      </c>
      <c r="C3864" t="s">
        <v>3043</v>
      </c>
      <c r="D3864" t="s">
        <v>2775</v>
      </c>
      <c r="E3864" s="2">
        <v>150</v>
      </c>
    </row>
    <row r="3865" spans="1:5" x14ac:dyDescent="0.25">
      <c r="A3865" s="1">
        <v>44252</v>
      </c>
      <c r="B3865">
        <v>131498</v>
      </c>
      <c r="C3865" t="s">
        <v>192</v>
      </c>
      <c r="D3865" t="s">
        <v>3540</v>
      </c>
      <c r="E3865" s="2">
        <v>2236</v>
      </c>
    </row>
    <row r="3866" spans="1:5" x14ac:dyDescent="0.25">
      <c r="A3866" s="1">
        <v>44252</v>
      </c>
      <c r="B3866">
        <v>131499</v>
      </c>
      <c r="C3866" t="s">
        <v>62</v>
      </c>
      <c r="D3866" t="s">
        <v>2675</v>
      </c>
      <c r="E3866" s="2">
        <v>123.38</v>
      </c>
    </row>
    <row r="3867" spans="1:5" x14ac:dyDescent="0.25">
      <c r="A3867" s="1">
        <v>44252</v>
      </c>
      <c r="B3867">
        <v>131500</v>
      </c>
      <c r="C3867" t="s">
        <v>1529</v>
      </c>
      <c r="D3867" t="s">
        <v>3541</v>
      </c>
      <c r="E3867" s="2">
        <v>192</v>
      </c>
    </row>
    <row r="3868" spans="1:5" x14ac:dyDescent="0.25">
      <c r="A3868" s="1">
        <v>44252</v>
      </c>
      <c r="B3868">
        <v>131501</v>
      </c>
      <c r="C3868" t="s">
        <v>514</v>
      </c>
      <c r="D3868" t="s">
        <v>3542</v>
      </c>
      <c r="E3868" s="2">
        <v>162</v>
      </c>
    </row>
    <row r="3869" spans="1:5" x14ac:dyDescent="0.25">
      <c r="A3869" s="1">
        <v>44252</v>
      </c>
      <c r="B3869">
        <v>131502</v>
      </c>
      <c r="C3869" t="s">
        <v>3543</v>
      </c>
      <c r="D3869" t="s">
        <v>3544</v>
      </c>
      <c r="E3869" s="2">
        <v>50</v>
      </c>
    </row>
    <row r="3870" spans="1:5" x14ac:dyDescent="0.25">
      <c r="A3870" s="1">
        <v>44252</v>
      </c>
      <c r="B3870">
        <v>131503</v>
      </c>
      <c r="C3870" t="s">
        <v>3543</v>
      </c>
      <c r="D3870" t="s">
        <v>3545</v>
      </c>
      <c r="E3870" s="2">
        <v>350</v>
      </c>
    </row>
    <row r="3871" spans="1:5" x14ac:dyDescent="0.25">
      <c r="A3871" s="1">
        <v>44252</v>
      </c>
      <c r="B3871">
        <v>131504</v>
      </c>
      <c r="C3871" t="s">
        <v>65</v>
      </c>
      <c r="D3871" t="s">
        <v>3546</v>
      </c>
      <c r="E3871" s="2">
        <v>2630.03</v>
      </c>
    </row>
    <row r="3872" spans="1:5" x14ac:dyDescent="0.25">
      <c r="A3872" s="1">
        <v>44252</v>
      </c>
      <c r="B3872">
        <v>131505</v>
      </c>
      <c r="C3872" t="s">
        <v>15</v>
      </c>
      <c r="D3872" t="s">
        <v>3547</v>
      </c>
      <c r="E3872" s="2">
        <v>1290.0999999999999</v>
      </c>
    </row>
    <row r="3873" spans="1:5" x14ac:dyDescent="0.25">
      <c r="A3873" s="1">
        <v>44252</v>
      </c>
      <c r="B3873">
        <v>131506</v>
      </c>
      <c r="C3873" t="s">
        <v>1594</v>
      </c>
      <c r="D3873" t="s">
        <v>3405</v>
      </c>
      <c r="E3873" s="2">
        <v>500</v>
      </c>
    </row>
    <row r="3874" spans="1:5" x14ac:dyDescent="0.25">
      <c r="A3874" s="1">
        <v>44252</v>
      </c>
      <c r="B3874">
        <v>131516</v>
      </c>
      <c r="C3874" t="s">
        <v>16</v>
      </c>
      <c r="D3874" t="s">
        <v>3548</v>
      </c>
      <c r="E3874" s="2">
        <v>5104.05</v>
      </c>
    </row>
    <row r="3875" spans="1:5" x14ac:dyDescent="0.25">
      <c r="A3875" s="1">
        <v>44252</v>
      </c>
      <c r="B3875">
        <v>131517</v>
      </c>
      <c r="C3875" t="s">
        <v>2947</v>
      </c>
      <c r="D3875" t="s">
        <v>3539</v>
      </c>
      <c r="E3875" s="2">
        <v>135</v>
      </c>
    </row>
    <row r="3876" spans="1:5" x14ac:dyDescent="0.25">
      <c r="A3876" s="1">
        <v>44252</v>
      </c>
      <c r="B3876">
        <v>131518</v>
      </c>
      <c r="C3876" t="s">
        <v>3388</v>
      </c>
      <c r="D3876" t="s">
        <v>166</v>
      </c>
      <c r="E3876" s="2">
        <v>0</v>
      </c>
    </row>
    <row r="3877" spans="1:5" x14ac:dyDescent="0.25">
      <c r="A3877" s="1">
        <v>44252</v>
      </c>
      <c r="B3877">
        <v>131519</v>
      </c>
      <c r="C3877" t="s">
        <v>3549</v>
      </c>
      <c r="D3877" t="s">
        <v>149</v>
      </c>
      <c r="E3877" s="2">
        <v>79.010000000000005</v>
      </c>
    </row>
    <row r="3878" spans="1:5" x14ac:dyDescent="0.25">
      <c r="A3878" s="1">
        <v>44252</v>
      </c>
      <c r="B3878">
        <v>131529</v>
      </c>
      <c r="C3878" t="s">
        <v>326</v>
      </c>
      <c r="D3878" t="s">
        <v>149</v>
      </c>
      <c r="E3878" s="2">
        <v>2365.48</v>
      </c>
    </row>
    <row r="3879" spans="1:5" x14ac:dyDescent="0.25">
      <c r="A3879" s="1">
        <v>44252</v>
      </c>
      <c r="B3879">
        <v>131530</v>
      </c>
      <c r="C3879" t="s">
        <v>399</v>
      </c>
      <c r="D3879" t="s">
        <v>2688</v>
      </c>
      <c r="E3879" s="2">
        <v>375</v>
      </c>
    </row>
    <row r="3880" spans="1:5" x14ac:dyDescent="0.25">
      <c r="A3880" s="1">
        <v>44252</v>
      </c>
      <c r="B3880">
        <v>131531</v>
      </c>
      <c r="C3880" t="s">
        <v>2349</v>
      </c>
      <c r="D3880" t="s">
        <v>149</v>
      </c>
      <c r="E3880" s="2">
        <v>396</v>
      </c>
    </row>
    <row r="3881" spans="1:5" x14ac:dyDescent="0.25">
      <c r="A3881" s="1">
        <v>44252</v>
      </c>
      <c r="B3881">
        <v>131532</v>
      </c>
      <c r="C3881" t="s">
        <v>2637</v>
      </c>
      <c r="D3881" t="s">
        <v>3550</v>
      </c>
      <c r="E3881" s="2">
        <v>200</v>
      </c>
    </row>
    <row r="3882" spans="1:5" x14ac:dyDescent="0.25">
      <c r="A3882" s="1">
        <v>44252</v>
      </c>
      <c r="B3882">
        <v>131533</v>
      </c>
      <c r="C3882" t="s">
        <v>530</v>
      </c>
      <c r="D3882" t="s">
        <v>1493</v>
      </c>
      <c r="E3882" s="2">
        <v>183.29</v>
      </c>
    </row>
    <row r="3883" spans="1:5" x14ac:dyDescent="0.25">
      <c r="A3883" s="1">
        <v>44252</v>
      </c>
      <c r="B3883">
        <v>131534</v>
      </c>
      <c r="C3883" t="s">
        <v>659</v>
      </c>
      <c r="D3883" t="s">
        <v>149</v>
      </c>
      <c r="E3883" s="2">
        <v>368.7</v>
      </c>
    </row>
    <row r="3884" spans="1:5" x14ac:dyDescent="0.25">
      <c r="A3884" s="1">
        <v>44252</v>
      </c>
      <c r="B3884">
        <v>131535</v>
      </c>
      <c r="C3884" t="s">
        <v>406</v>
      </c>
      <c r="D3884" t="s">
        <v>170</v>
      </c>
      <c r="E3884" s="2">
        <v>6650</v>
      </c>
    </row>
    <row r="3885" spans="1:5" x14ac:dyDescent="0.25">
      <c r="A3885" s="1">
        <v>44252</v>
      </c>
      <c r="B3885">
        <v>131536</v>
      </c>
      <c r="C3885" t="s">
        <v>3551</v>
      </c>
      <c r="D3885" t="s">
        <v>2753</v>
      </c>
      <c r="E3885" s="2">
        <v>8805</v>
      </c>
    </row>
    <row r="3886" spans="1:5" x14ac:dyDescent="0.25">
      <c r="A3886" s="1">
        <v>44252</v>
      </c>
      <c r="B3886">
        <v>131537</v>
      </c>
      <c r="C3886" t="s">
        <v>35</v>
      </c>
      <c r="D3886" t="s">
        <v>149</v>
      </c>
      <c r="E3886" s="2">
        <v>4586.3500000000004</v>
      </c>
    </row>
    <row r="3887" spans="1:5" x14ac:dyDescent="0.25">
      <c r="A3887" s="1">
        <v>44252</v>
      </c>
      <c r="B3887">
        <v>131538</v>
      </c>
      <c r="C3887" t="s">
        <v>36</v>
      </c>
      <c r="D3887" t="s">
        <v>149</v>
      </c>
      <c r="E3887" s="2">
        <v>1116.24</v>
      </c>
    </row>
    <row r="3888" spans="1:5" x14ac:dyDescent="0.25">
      <c r="A3888" s="1">
        <v>44252</v>
      </c>
      <c r="B3888">
        <v>131540</v>
      </c>
      <c r="C3888" t="s">
        <v>26</v>
      </c>
      <c r="D3888" t="s">
        <v>149</v>
      </c>
      <c r="E3888" s="2">
        <v>2698.56</v>
      </c>
    </row>
    <row r="3889" spans="1:5" x14ac:dyDescent="0.25">
      <c r="A3889" s="1">
        <v>44252</v>
      </c>
      <c r="B3889">
        <v>131541</v>
      </c>
      <c r="C3889" t="s">
        <v>96</v>
      </c>
      <c r="D3889" t="s">
        <v>149</v>
      </c>
      <c r="E3889" s="2">
        <v>102.06</v>
      </c>
    </row>
    <row r="3890" spans="1:5" x14ac:dyDescent="0.25">
      <c r="A3890" s="1">
        <v>44252</v>
      </c>
      <c r="B3890">
        <v>131542</v>
      </c>
      <c r="C3890" t="s">
        <v>795</v>
      </c>
      <c r="D3890" t="s">
        <v>3552</v>
      </c>
      <c r="E3890" s="2">
        <v>322.5</v>
      </c>
    </row>
    <row r="3891" spans="1:5" x14ac:dyDescent="0.25">
      <c r="A3891" s="1">
        <v>44252</v>
      </c>
      <c r="B3891">
        <v>131543</v>
      </c>
      <c r="C3891" t="s">
        <v>2190</v>
      </c>
      <c r="D3891" t="s">
        <v>3405</v>
      </c>
      <c r="E3891" s="2">
        <v>350</v>
      </c>
    </row>
    <row r="3892" spans="1:5" x14ac:dyDescent="0.25">
      <c r="A3892" s="1">
        <v>44252</v>
      </c>
      <c r="B3892">
        <v>131544</v>
      </c>
      <c r="C3892" t="s">
        <v>70</v>
      </c>
      <c r="D3892" t="s">
        <v>149</v>
      </c>
      <c r="E3892" s="2">
        <v>68.150000000000006</v>
      </c>
    </row>
    <row r="3893" spans="1:5" x14ac:dyDescent="0.25">
      <c r="A3893" s="1">
        <v>44252</v>
      </c>
      <c r="B3893">
        <v>131545</v>
      </c>
      <c r="C3893" t="s">
        <v>2897</v>
      </c>
      <c r="D3893" t="s">
        <v>149</v>
      </c>
      <c r="E3893" s="2">
        <v>301.92</v>
      </c>
    </row>
    <row r="3894" spans="1:5" x14ac:dyDescent="0.25">
      <c r="A3894" s="1">
        <v>44252</v>
      </c>
      <c r="B3894">
        <v>131546</v>
      </c>
      <c r="C3894" t="s">
        <v>3154</v>
      </c>
      <c r="D3894" t="s">
        <v>3155</v>
      </c>
      <c r="E3894" s="2">
        <v>231</v>
      </c>
    </row>
    <row r="3895" spans="1:5" x14ac:dyDescent="0.25">
      <c r="A3895" s="1">
        <v>44252</v>
      </c>
      <c r="B3895">
        <v>131547</v>
      </c>
      <c r="C3895" t="s">
        <v>564</v>
      </c>
      <c r="D3895" t="s">
        <v>565</v>
      </c>
      <c r="E3895" s="2">
        <v>1502.76</v>
      </c>
    </row>
    <row r="3896" spans="1:5" x14ac:dyDescent="0.25">
      <c r="A3896" s="1">
        <v>44252</v>
      </c>
      <c r="B3896">
        <v>131548</v>
      </c>
      <c r="C3896" t="s">
        <v>3336</v>
      </c>
      <c r="D3896" t="s">
        <v>149</v>
      </c>
      <c r="E3896" s="2">
        <v>2294.8000000000002</v>
      </c>
    </row>
    <row r="3897" spans="1:5" x14ac:dyDescent="0.25">
      <c r="A3897" s="1">
        <v>44252</v>
      </c>
      <c r="B3897">
        <v>131549</v>
      </c>
      <c r="C3897" t="s">
        <v>82</v>
      </c>
      <c r="D3897" t="s">
        <v>149</v>
      </c>
      <c r="E3897" s="2">
        <v>564</v>
      </c>
    </row>
    <row r="3898" spans="1:5" x14ac:dyDescent="0.25">
      <c r="A3898" s="1">
        <v>44252</v>
      </c>
      <c r="B3898">
        <v>131550</v>
      </c>
      <c r="C3898" t="s">
        <v>577</v>
      </c>
      <c r="D3898" t="s">
        <v>149</v>
      </c>
      <c r="E3898" s="2">
        <v>32.25</v>
      </c>
    </row>
    <row r="3899" spans="1:5" x14ac:dyDescent="0.25">
      <c r="A3899" s="1">
        <v>44252</v>
      </c>
      <c r="B3899">
        <v>131551</v>
      </c>
      <c r="C3899" t="s">
        <v>3553</v>
      </c>
      <c r="D3899" t="s">
        <v>3545</v>
      </c>
      <c r="E3899" s="2">
        <v>100</v>
      </c>
    </row>
    <row r="3900" spans="1:5" x14ac:dyDescent="0.25">
      <c r="A3900" s="1">
        <v>44252</v>
      </c>
      <c r="B3900">
        <v>131553</v>
      </c>
      <c r="C3900" t="s">
        <v>372</v>
      </c>
      <c r="D3900" t="s">
        <v>149</v>
      </c>
      <c r="E3900" s="2">
        <v>787.61</v>
      </c>
    </row>
    <row r="3901" spans="1:5" x14ac:dyDescent="0.25">
      <c r="A3901" s="1">
        <v>44252</v>
      </c>
      <c r="B3901">
        <v>131554</v>
      </c>
      <c r="C3901" t="s">
        <v>1637</v>
      </c>
      <c r="D3901" t="s">
        <v>2203</v>
      </c>
      <c r="E3901" s="2">
        <v>90</v>
      </c>
    </row>
    <row r="3902" spans="1:5" x14ac:dyDescent="0.25">
      <c r="A3902" s="1">
        <v>44252</v>
      </c>
      <c r="B3902">
        <v>131555</v>
      </c>
      <c r="C3902" t="s">
        <v>581</v>
      </c>
      <c r="D3902" t="s">
        <v>149</v>
      </c>
      <c r="E3902" s="2">
        <v>81.040000000000006</v>
      </c>
    </row>
    <row r="3903" spans="1:5" x14ac:dyDescent="0.25">
      <c r="A3903" s="1">
        <v>44252</v>
      </c>
      <c r="B3903">
        <v>131556</v>
      </c>
      <c r="C3903" t="s">
        <v>21</v>
      </c>
      <c r="D3903" t="s">
        <v>1795</v>
      </c>
      <c r="E3903" s="2">
        <v>34.950000000000003</v>
      </c>
    </row>
    <row r="3904" spans="1:5" x14ac:dyDescent="0.25">
      <c r="A3904" s="1">
        <v>44252</v>
      </c>
      <c r="B3904">
        <v>131557</v>
      </c>
      <c r="C3904" t="s">
        <v>21</v>
      </c>
      <c r="D3904" t="s">
        <v>1795</v>
      </c>
      <c r="E3904" s="2">
        <v>16.84</v>
      </c>
    </row>
    <row r="3905" spans="1:5" x14ac:dyDescent="0.25">
      <c r="A3905" s="1">
        <v>44252</v>
      </c>
      <c r="B3905">
        <v>131558</v>
      </c>
      <c r="C3905" t="s">
        <v>21</v>
      </c>
      <c r="D3905" t="s">
        <v>1795</v>
      </c>
      <c r="E3905" s="2">
        <v>31.84</v>
      </c>
    </row>
    <row r="3906" spans="1:5" x14ac:dyDescent="0.25">
      <c r="A3906" s="1">
        <v>44252</v>
      </c>
      <c r="B3906">
        <v>131559</v>
      </c>
      <c r="C3906" t="s">
        <v>21</v>
      </c>
      <c r="D3906" t="s">
        <v>1795</v>
      </c>
      <c r="E3906" s="2">
        <v>29.91</v>
      </c>
    </row>
    <row r="3907" spans="1:5" x14ac:dyDescent="0.25">
      <c r="A3907" s="1">
        <v>44252</v>
      </c>
      <c r="B3907">
        <v>131560</v>
      </c>
      <c r="C3907" t="s">
        <v>21</v>
      </c>
      <c r="D3907" t="s">
        <v>1795</v>
      </c>
      <c r="E3907" s="2">
        <v>20</v>
      </c>
    </row>
    <row r="3908" spans="1:5" x14ac:dyDescent="0.25">
      <c r="A3908" s="1">
        <v>44252</v>
      </c>
      <c r="B3908">
        <v>131561</v>
      </c>
      <c r="C3908" t="s">
        <v>21</v>
      </c>
      <c r="D3908" t="s">
        <v>1795</v>
      </c>
      <c r="E3908" s="2">
        <v>15.84</v>
      </c>
    </row>
    <row r="3909" spans="1:5" x14ac:dyDescent="0.25">
      <c r="A3909" s="1">
        <v>44252</v>
      </c>
      <c r="B3909">
        <v>131562</v>
      </c>
      <c r="C3909" t="s">
        <v>3554</v>
      </c>
      <c r="D3909" t="s">
        <v>3413</v>
      </c>
      <c r="E3909" s="2">
        <v>250</v>
      </c>
    </row>
    <row r="3910" spans="1:5" x14ac:dyDescent="0.25">
      <c r="A3910" s="1">
        <v>44252</v>
      </c>
      <c r="B3910">
        <v>131563</v>
      </c>
      <c r="C3910" t="s">
        <v>588</v>
      </c>
      <c r="D3910" t="s">
        <v>3555</v>
      </c>
      <c r="E3910" s="2">
        <v>160</v>
      </c>
    </row>
    <row r="3911" spans="1:5" x14ac:dyDescent="0.25">
      <c r="A3911" s="1">
        <v>44252</v>
      </c>
      <c r="B3911">
        <v>131564</v>
      </c>
      <c r="C3911" t="s">
        <v>42</v>
      </c>
      <c r="D3911" t="s">
        <v>149</v>
      </c>
      <c r="E3911" s="2">
        <v>136.97</v>
      </c>
    </row>
    <row r="3912" spans="1:5" x14ac:dyDescent="0.25">
      <c r="A3912" s="1">
        <v>44252</v>
      </c>
      <c r="B3912">
        <v>131565</v>
      </c>
      <c r="C3912" t="s">
        <v>291</v>
      </c>
      <c r="D3912" t="s">
        <v>3556</v>
      </c>
      <c r="E3912" s="2">
        <v>40940.43</v>
      </c>
    </row>
    <row r="3913" spans="1:5" x14ac:dyDescent="0.25">
      <c r="A3913" s="1">
        <v>44252</v>
      </c>
      <c r="B3913">
        <v>131566</v>
      </c>
      <c r="C3913" t="s">
        <v>22</v>
      </c>
      <c r="D3913" t="s">
        <v>3557</v>
      </c>
      <c r="E3913" s="2">
        <v>1110</v>
      </c>
    </row>
    <row r="3914" spans="1:5" x14ac:dyDescent="0.25">
      <c r="A3914" s="1">
        <v>44252</v>
      </c>
      <c r="B3914">
        <v>131567</v>
      </c>
      <c r="C3914" t="s">
        <v>3558</v>
      </c>
      <c r="D3914" t="s">
        <v>893</v>
      </c>
      <c r="E3914" s="2">
        <v>550</v>
      </c>
    </row>
    <row r="3915" spans="1:5" x14ac:dyDescent="0.25">
      <c r="A3915" s="1">
        <v>44252</v>
      </c>
      <c r="B3915">
        <v>131568</v>
      </c>
      <c r="C3915" t="s">
        <v>996</v>
      </c>
      <c r="D3915" t="s">
        <v>893</v>
      </c>
      <c r="E3915" s="2">
        <v>80</v>
      </c>
    </row>
    <row r="3916" spans="1:5" x14ac:dyDescent="0.25">
      <c r="A3916" s="1">
        <v>44252</v>
      </c>
      <c r="B3916">
        <v>131569</v>
      </c>
      <c r="C3916" t="s">
        <v>219</v>
      </c>
      <c r="D3916" t="s">
        <v>3559</v>
      </c>
      <c r="E3916" s="2">
        <v>6573.31</v>
      </c>
    </row>
    <row r="3917" spans="1:5" x14ac:dyDescent="0.25">
      <c r="A3917" s="1">
        <v>44252</v>
      </c>
      <c r="B3917">
        <v>131570</v>
      </c>
      <c r="C3917" t="s">
        <v>296</v>
      </c>
      <c r="D3917" t="s">
        <v>3560</v>
      </c>
      <c r="E3917" s="2">
        <v>2631.56</v>
      </c>
    </row>
    <row r="3918" spans="1:5" x14ac:dyDescent="0.25">
      <c r="A3918" s="1">
        <v>44252</v>
      </c>
      <c r="B3918">
        <v>131571</v>
      </c>
      <c r="C3918" t="s">
        <v>80</v>
      </c>
      <c r="D3918" t="s">
        <v>149</v>
      </c>
      <c r="E3918" s="2">
        <v>343.6</v>
      </c>
    </row>
    <row r="3919" spans="1:5" x14ac:dyDescent="0.25">
      <c r="A3919" s="1">
        <v>44252</v>
      </c>
      <c r="B3919">
        <v>131572</v>
      </c>
      <c r="C3919" t="s">
        <v>46</v>
      </c>
      <c r="D3919" t="s">
        <v>2551</v>
      </c>
      <c r="E3919" s="2">
        <v>1709.55</v>
      </c>
    </row>
    <row r="3920" spans="1:5" x14ac:dyDescent="0.25">
      <c r="A3920" s="1">
        <v>44252</v>
      </c>
      <c r="B3920">
        <v>131573</v>
      </c>
      <c r="C3920" t="s">
        <v>3561</v>
      </c>
      <c r="D3920" t="s">
        <v>3405</v>
      </c>
      <c r="E3920" s="2">
        <v>500</v>
      </c>
    </row>
    <row r="3921" spans="1:5" x14ac:dyDescent="0.25">
      <c r="A3921" s="1">
        <v>44252</v>
      </c>
      <c r="B3921">
        <v>131574</v>
      </c>
      <c r="C3921" t="s">
        <v>3525</v>
      </c>
      <c r="D3921" t="s">
        <v>3562</v>
      </c>
      <c r="E3921" s="2">
        <v>405.9</v>
      </c>
    </row>
    <row r="3922" spans="1:5" x14ac:dyDescent="0.25">
      <c r="A3922" s="1">
        <v>44252</v>
      </c>
      <c r="B3922">
        <v>131575</v>
      </c>
      <c r="C3922" t="s">
        <v>226</v>
      </c>
      <c r="D3922" t="s">
        <v>3563</v>
      </c>
      <c r="E3922" s="2">
        <v>1851.41</v>
      </c>
    </row>
    <row r="3923" spans="1:5" x14ac:dyDescent="0.25">
      <c r="A3923" s="1">
        <v>44252</v>
      </c>
      <c r="B3923">
        <v>131576</v>
      </c>
      <c r="C3923" t="s">
        <v>1664</v>
      </c>
      <c r="D3923" t="s">
        <v>3411</v>
      </c>
      <c r="E3923" s="2">
        <v>400</v>
      </c>
    </row>
    <row r="3924" spans="1:5" x14ac:dyDescent="0.25">
      <c r="A3924" s="1">
        <v>44252</v>
      </c>
      <c r="B3924">
        <v>131578</v>
      </c>
      <c r="C3924" t="s">
        <v>372</v>
      </c>
      <c r="D3924" t="s">
        <v>149</v>
      </c>
      <c r="E3924" s="2">
        <v>1742.82</v>
      </c>
    </row>
    <row r="3925" spans="1:5" x14ac:dyDescent="0.25">
      <c r="A3925" s="1">
        <v>44253</v>
      </c>
      <c r="B3925">
        <v>131579</v>
      </c>
      <c r="C3925" t="s">
        <v>3388</v>
      </c>
      <c r="D3925" t="s">
        <v>166</v>
      </c>
      <c r="E3925" s="2">
        <v>0</v>
      </c>
    </row>
    <row r="3926" spans="1:5" x14ac:dyDescent="0.25">
      <c r="A3926" s="1">
        <v>44253</v>
      </c>
      <c r="B3926">
        <v>131580</v>
      </c>
      <c r="C3926" t="s">
        <v>931</v>
      </c>
      <c r="D3926" t="s">
        <v>3411</v>
      </c>
      <c r="E3926" s="2">
        <v>500</v>
      </c>
    </row>
    <row r="3927" spans="1:5" x14ac:dyDescent="0.25">
      <c r="A3927" s="1">
        <v>44253</v>
      </c>
      <c r="B3927">
        <v>131581</v>
      </c>
      <c r="C3927" t="s">
        <v>3388</v>
      </c>
      <c r="D3927" t="s">
        <v>166</v>
      </c>
      <c r="E3927" s="2">
        <v>0</v>
      </c>
    </row>
    <row r="3928" spans="1:5" x14ac:dyDescent="0.25">
      <c r="A3928" s="1">
        <v>44253</v>
      </c>
      <c r="B3928">
        <v>131582</v>
      </c>
      <c r="C3928" t="s">
        <v>931</v>
      </c>
      <c r="D3928" t="s">
        <v>3411</v>
      </c>
      <c r="E3928" s="2">
        <v>250</v>
      </c>
    </row>
    <row r="3929" spans="1:5" x14ac:dyDescent="0.25">
      <c r="A3929" s="1">
        <v>44228</v>
      </c>
      <c r="B3929">
        <v>202000108</v>
      </c>
      <c r="C3929" t="s">
        <v>1548</v>
      </c>
      <c r="D3929" t="s">
        <v>3564</v>
      </c>
      <c r="E3929" s="2">
        <v>150</v>
      </c>
    </row>
    <row r="3930" spans="1:5" x14ac:dyDescent="0.25">
      <c r="A3930" s="1">
        <v>44228</v>
      </c>
      <c r="B3930">
        <v>202000109</v>
      </c>
      <c r="C3930" t="s">
        <v>1067</v>
      </c>
      <c r="D3930" t="s">
        <v>1068</v>
      </c>
      <c r="E3930" s="2">
        <v>1344.97</v>
      </c>
    </row>
    <row r="3931" spans="1:5" x14ac:dyDescent="0.25">
      <c r="A3931" s="1">
        <v>44228</v>
      </c>
      <c r="B3931">
        <v>202000110</v>
      </c>
      <c r="C3931" t="s">
        <v>1055</v>
      </c>
      <c r="D3931" t="s">
        <v>3565</v>
      </c>
      <c r="E3931" s="2">
        <v>49.25</v>
      </c>
    </row>
    <row r="3932" spans="1:5" x14ac:dyDescent="0.25">
      <c r="A3932" s="1">
        <v>44228</v>
      </c>
      <c r="B3932">
        <v>202000111</v>
      </c>
      <c r="C3932" t="s">
        <v>216</v>
      </c>
      <c r="D3932" t="s">
        <v>3539</v>
      </c>
      <c r="E3932" s="2">
        <v>225</v>
      </c>
    </row>
    <row r="3933" spans="1:5" x14ac:dyDescent="0.25">
      <c r="A3933" s="1">
        <v>44228</v>
      </c>
      <c r="B3933">
        <v>202000112</v>
      </c>
      <c r="C3933" t="s">
        <v>92</v>
      </c>
      <c r="D3933" t="s">
        <v>2629</v>
      </c>
      <c r="E3933" s="9">
        <v>36</v>
      </c>
    </row>
    <row r="3934" spans="1:5" x14ac:dyDescent="0.25">
      <c r="A3934" s="1">
        <v>44228</v>
      </c>
      <c r="B3934">
        <v>202000113</v>
      </c>
      <c r="C3934" t="s">
        <v>2373</v>
      </c>
      <c r="D3934" t="s">
        <v>3566</v>
      </c>
      <c r="E3934" s="2">
        <v>319.27</v>
      </c>
    </row>
    <row r="3935" spans="1:5" x14ac:dyDescent="0.25">
      <c r="A3935" s="1">
        <v>44228</v>
      </c>
      <c r="B3935">
        <v>202000114</v>
      </c>
      <c r="C3935" t="s">
        <v>1043</v>
      </c>
      <c r="D3935" t="s">
        <v>2629</v>
      </c>
      <c r="E3935" s="2">
        <v>123.96</v>
      </c>
    </row>
    <row r="3936" spans="1:5" x14ac:dyDescent="0.25">
      <c r="A3936" s="1">
        <v>44228</v>
      </c>
      <c r="B3936">
        <v>202000115</v>
      </c>
      <c r="C3936" t="s">
        <v>482</v>
      </c>
      <c r="D3936" t="s">
        <v>3567</v>
      </c>
      <c r="E3936" s="2">
        <v>202.53</v>
      </c>
    </row>
    <row r="3937" spans="1:5" x14ac:dyDescent="0.25">
      <c r="A3937" s="1">
        <v>44228</v>
      </c>
      <c r="B3937">
        <v>202000116</v>
      </c>
      <c r="C3937" t="s">
        <v>77</v>
      </c>
      <c r="D3937" t="s">
        <v>3539</v>
      </c>
      <c r="E3937" s="2">
        <v>495</v>
      </c>
    </row>
    <row r="3938" spans="1:5" x14ac:dyDescent="0.25">
      <c r="A3938" s="1">
        <v>44228</v>
      </c>
      <c r="B3938">
        <v>202000117</v>
      </c>
      <c r="C3938" t="s">
        <v>255</v>
      </c>
      <c r="D3938" t="s">
        <v>3539</v>
      </c>
      <c r="E3938" s="2">
        <v>240</v>
      </c>
    </row>
    <row r="3939" spans="1:5" x14ac:dyDescent="0.25">
      <c r="A3939" s="1">
        <v>44228</v>
      </c>
      <c r="B3939">
        <v>202000118</v>
      </c>
      <c r="C3939" t="s">
        <v>109</v>
      </c>
      <c r="D3939" t="s">
        <v>3568</v>
      </c>
      <c r="E3939" s="2">
        <v>70.36</v>
      </c>
    </row>
    <row r="3940" spans="1:5" x14ac:dyDescent="0.25">
      <c r="A3940" s="1">
        <v>44228</v>
      </c>
      <c r="B3940">
        <v>202000119</v>
      </c>
      <c r="C3940" t="s">
        <v>601</v>
      </c>
      <c r="D3940" t="s">
        <v>3539</v>
      </c>
      <c r="E3940" s="2">
        <v>690</v>
      </c>
    </row>
    <row r="3941" spans="1:5" x14ac:dyDescent="0.25">
      <c r="A3941" s="1">
        <v>44229</v>
      </c>
      <c r="B3941">
        <v>202000120</v>
      </c>
      <c r="C3941" t="s">
        <v>81</v>
      </c>
      <c r="D3941" t="s">
        <v>149</v>
      </c>
      <c r="E3941" s="2">
        <v>2532.98</v>
      </c>
    </row>
    <row r="3942" spans="1:5" x14ac:dyDescent="0.25">
      <c r="A3942" s="1">
        <v>44229</v>
      </c>
      <c r="B3942">
        <v>202000121</v>
      </c>
      <c r="C3942" t="s">
        <v>3569</v>
      </c>
      <c r="D3942" t="s">
        <v>3570</v>
      </c>
      <c r="E3942" s="2">
        <v>463.68</v>
      </c>
    </row>
    <row r="3943" spans="1:5" x14ac:dyDescent="0.25">
      <c r="A3943" s="1">
        <v>44229</v>
      </c>
      <c r="B3943">
        <v>202000122</v>
      </c>
      <c r="C3943" t="s">
        <v>2095</v>
      </c>
      <c r="D3943" t="s">
        <v>2629</v>
      </c>
      <c r="E3943" s="2">
        <v>62</v>
      </c>
    </row>
    <row r="3944" spans="1:5" x14ac:dyDescent="0.25">
      <c r="A3944" s="1">
        <v>44229</v>
      </c>
      <c r="B3944">
        <v>202000123</v>
      </c>
      <c r="C3944" t="s">
        <v>2097</v>
      </c>
      <c r="D3944" t="s">
        <v>2629</v>
      </c>
      <c r="E3944" s="2">
        <v>109.22</v>
      </c>
    </row>
    <row r="3945" spans="1:5" x14ac:dyDescent="0.25">
      <c r="A3945" s="1">
        <v>44229</v>
      </c>
      <c r="B3945">
        <v>202000124</v>
      </c>
      <c r="C3945" t="s">
        <v>3571</v>
      </c>
      <c r="D3945" t="s">
        <v>3572</v>
      </c>
      <c r="E3945" s="2">
        <v>198.49</v>
      </c>
    </row>
    <row r="3946" spans="1:5" x14ac:dyDescent="0.25">
      <c r="A3946" s="1">
        <v>44229</v>
      </c>
      <c r="B3946">
        <v>202000125</v>
      </c>
      <c r="C3946" t="s">
        <v>3573</v>
      </c>
      <c r="D3946" t="s">
        <v>3574</v>
      </c>
      <c r="E3946" s="2">
        <v>31</v>
      </c>
    </row>
    <row r="3947" spans="1:5" x14ac:dyDescent="0.25">
      <c r="A3947" s="1">
        <v>44229</v>
      </c>
      <c r="B3947">
        <v>202000125</v>
      </c>
      <c r="C3947" t="s">
        <v>3573</v>
      </c>
      <c r="D3947" t="s">
        <v>3574</v>
      </c>
      <c r="E3947" s="2">
        <v>11</v>
      </c>
    </row>
    <row r="3948" spans="1:5" x14ac:dyDescent="0.25">
      <c r="A3948" s="1">
        <v>44229</v>
      </c>
      <c r="B3948">
        <v>202000126</v>
      </c>
      <c r="C3948" t="s">
        <v>2600</v>
      </c>
      <c r="D3948" t="s">
        <v>2629</v>
      </c>
      <c r="E3948" s="2">
        <v>209.33</v>
      </c>
    </row>
    <row r="3949" spans="1:5" x14ac:dyDescent="0.25">
      <c r="A3949" s="1">
        <v>44229</v>
      </c>
      <c r="B3949">
        <v>202000127</v>
      </c>
      <c r="C3949" t="s">
        <v>3575</v>
      </c>
      <c r="D3949" t="s">
        <v>149</v>
      </c>
      <c r="E3949" s="2">
        <v>129.99</v>
      </c>
    </row>
    <row r="3950" spans="1:5" x14ac:dyDescent="0.25">
      <c r="A3950" s="1">
        <v>44229</v>
      </c>
      <c r="B3950">
        <v>202000128</v>
      </c>
      <c r="C3950" t="s">
        <v>3576</v>
      </c>
      <c r="D3950" t="s">
        <v>149</v>
      </c>
      <c r="E3950" s="2">
        <v>1232.94</v>
      </c>
    </row>
    <row r="3951" spans="1:5" x14ac:dyDescent="0.25">
      <c r="A3951" s="1">
        <v>44229</v>
      </c>
      <c r="B3951">
        <v>202000129</v>
      </c>
      <c r="C3951" t="s">
        <v>3577</v>
      </c>
      <c r="D3951" t="s">
        <v>149</v>
      </c>
      <c r="E3951" s="2">
        <v>1670.35</v>
      </c>
    </row>
    <row r="3952" spans="1:5" x14ac:dyDescent="0.25">
      <c r="A3952" s="1">
        <v>44232</v>
      </c>
      <c r="B3952">
        <v>202000130</v>
      </c>
      <c r="C3952" t="s">
        <v>2604</v>
      </c>
      <c r="D3952" t="s">
        <v>3578</v>
      </c>
      <c r="E3952" s="2">
        <v>210</v>
      </c>
    </row>
    <row r="3953" spans="1:6" x14ac:dyDescent="0.25">
      <c r="A3953" s="1">
        <v>44231</v>
      </c>
      <c r="B3953">
        <v>202100141</v>
      </c>
      <c r="C3953" t="s">
        <v>111</v>
      </c>
      <c r="D3953" t="s">
        <v>2688</v>
      </c>
      <c r="E3953" s="2">
        <v>148575.13</v>
      </c>
    </row>
    <row r="3954" spans="1:6" x14ac:dyDescent="0.25">
      <c r="A3954" s="1">
        <v>44238</v>
      </c>
      <c r="B3954">
        <v>202100142</v>
      </c>
      <c r="C3954" t="s">
        <v>111</v>
      </c>
      <c r="D3954" t="s">
        <v>2688</v>
      </c>
      <c r="E3954" s="2">
        <v>91.75</v>
      </c>
    </row>
    <row r="3955" spans="1:6" x14ac:dyDescent="0.25">
      <c r="A3955" s="1">
        <v>44238</v>
      </c>
      <c r="B3955">
        <v>202100143</v>
      </c>
      <c r="C3955" t="s">
        <v>112</v>
      </c>
      <c r="D3955" t="s">
        <v>3579</v>
      </c>
      <c r="E3955" s="2">
        <v>10332.1</v>
      </c>
    </row>
    <row r="3956" spans="1:6" x14ac:dyDescent="0.25">
      <c r="A3956" s="1">
        <v>44238</v>
      </c>
      <c r="B3956">
        <v>202100144</v>
      </c>
      <c r="C3956" t="s">
        <v>228</v>
      </c>
      <c r="D3956" t="s">
        <v>3579</v>
      </c>
      <c r="E3956" s="2">
        <v>83.56</v>
      </c>
    </row>
    <row r="3957" spans="1:6" x14ac:dyDescent="0.25">
      <c r="A3957" s="1">
        <v>44252</v>
      </c>
      <c r="B3957">
        <v>202100149</v>
      </c>
      <c r="C3957" t="s">
        <v>111</v>
      </c>
      <c r="D3957" t="s">
        <v>3580</v>
      </c>
      <c r="E3957" s="2">
        <v>8345.25</v>
      </c>
    </row>
    <row r="3958" spans="1:6" x14ac:dyDescent="0.25">
      <c r="A3958" s="1">
        <v>44252</v>
      </c>
      <c r="B3958">
        <v>202100150</v>
      </c>
      <c r="C3958" t="s">
        <v>453</v>
      </c>
      <c r="D3958" t="s">
        <v>3581</v>
      </c>
      <c r="E3958" s="2">
        <v>3330.8</v>
      </c>
    </row>
    <row r="3959" spans="1:6" x14ac:dyDescent="0.25">
      <c r="A3959" s="1">
        <v>44252</v>
      </c>
      <c r="B3959">
        <v>202100151</v>
      </c>
      <c r="C3959" t="s">
        <v>112</v>
      </c>
      <c r="D3959" t="s">
        <v>3579</v>
      </c>
      <c r="E3959" s="2">
        <v>5356.29</v>
      </c>
    </row>
    <row r="3960" spans="1:6" x14ac:dyDescent="0.25">
      <c r="D3960" s="5" t="s">
        <v>167</v>
      </c>
      <c r="E3960" s="6"/>
      <c r="F3960" s="7">
        <f>SUM(E3635:E3959)</f>
        <v>910544.34000000008</v>
      </c>
    </row>
    <row r="3961" spans="1:6" x14ac:dyDescent="0.25">
      <c r="D3961" s="5"/>
      <c r="E3961" s="6"/>
      <c r="F3961" s="7"/>
    </row>
    <row r="3962" spans="1:6" x14ac:dyDescent="0.25">
      <c r="A3962" s="1">
        <v>44258</v>
      </c>
      <c r="B3962">
        <v>131583</v>
      </c>
      <c r="C3962" t="s">
        <v>3583</v>
      </c>
      <c r="D3962" t="s">
        <v>3584</v>
      </c>
      <c r="E3962" s="2">
        <v>155</v>
      </c>
    </row>
    <row r="3963" spans="1:6" x14ac:dyDescent="0.25">
      <c r="A3963" s="1">
        <v>44258</v>
      </c>
      <c r="B3963">
        <v>131585</v>
      </c>
      <c r="C3963" t="s">
        <v>51</v>
      </c>
      <c r="D3963" t="s">
        <v>149</v>
      </c>
      <c r="E3963" s="2">
        <v>2516.14</v>
      </c>
    </row>
    <row r="3964" spans="1:6" x14ac:dyDescent="0.25">
      <c r="A3964" s="1">
        <v>44258</v>
      </c>
      <c r="B3964">
        <v>131586</v>
      </c>
      <c r="C3964" t="s">
        <v>3585</v>
      </c>
      <c r="D3964" t="s">
        <v>3586</v>
      </c>
      <c r="E3964" s="2">
        <v>2000</v>
      </c>
    </row>
    <row r="3965" spans="1:6" x14ac:dyDescent="0.25">
      <c r="A3965" s="1">
        <v>44258</v>
      </c>
      <c r="B3965">
        <v>131587</v>
      </c>
      <c r="C3965" t="s">
        <v>3587</v>
      </c>
      <c r="D3965" t="s">
        <v>3588</v>
      </c>
      <c r="E3965" s="2">
        <v>111.25</v>
      </c>
    </row>
    <row r="3966" spans="1:6" x14ac:dyDescent="0.25">
      <c r="A3966" s="1">
        <v>44258</v>
      </c>
      <c r="B3966">
        <v>131588</v>
      </c>
      <c r="C3966" t="s">
        <v>3589</v>
      </c>
      <c r="D3966" t="s">
        <v>2629</v>
      </c>
      <c r="E3966" s="2">
        <v>378</v>
      </c>
    </row>
    <row r="3967" spans="1:6" x14ac:dyDescent="0.25">
      <c r="A3967" s="1">
        <v>44258</v>
      </c>
      <c r="B3967">
        <v>131589</v>
      </c>
      <c r="C3967" t="s">
        <v>3590</v>
      </c>
      <c r="D3967" t="s">
        <v>3591</v>
      </c>
      <c r="E3967" s="2">
        <v>600</v>
      </c>
    </row>
    <row r="3968" spans="1:6" x14ac:dyDescent="0.25">
      <c r="A3968" s="1">
        <v>44258</v>
      </c>
      <c r="B3968">
        <v>131590</v>
      </c>
      <c r="C3968" t="s">
        <v>870</v>
      </c>
      <c r="D3968" t="s">
        <v>2736</v>
      </c>
      <c r="E3968" s="2">
        <v>696.6</v>
      </c>
    </row>
    <row r="3969" spans="1:6" x14ac:dyDescent="0.25">
      <c r="A3969" s="1">
        <v>44258</v>
      </c>
      <c r="B3969">
        <v>131591</v>
      </c>
      <c r="C3969" t="s">
        <v>537</v>
      </c>
      <c r="D3969" t="s">
        <v>3592</v>
      </c>
      <c r="E3969" s="2">
        <v>150</v>
      </c>
    </row>
    <row r="3970" spans="1:6" x14ac:dyDescent="0.25">
      <c r="A3970" s="1">
        <v>44258</v>
      </c>
      <c r="B3970">
        <v>131592</v>
      </c>
      <c r="C3970" t="s">
        <v>82</v>
      </c>
      <c r="D3970" t="s">
        <v>3593</v>
      </c>
      <c r="E3970" s="2">
        <v>1202.74</v>
      </c>
    </row>
    <row r="3971" spans="1:6" x14ac:dyDescent="0.25">
      <c r="A3971" s="1">
        <v>44258</v>
      </c>
      <c r="B3971">
        <v>131593</v>
      </c>
      <c r="C3971" t="s">
        <v>372</v>
      </c>
      <c r="D3971" t="s">
        <v>149</v>
      </c>
      <c r="E3971" s="2">
        <v>738.26</v>
      </c>
    </row>
    <row r="3972" spans="1:6" x14ac:dyDescent="0.25">
      <c r="A3972" s="1">
        <v>44258</v>
      </c>
      <c r="B3972">
        <v>131594</v>
      </c>
      <c r="C3972" t="s">
        <v>21</v>
      </c>
      <c r="D3972" t="s">
        <v>1795</v>
      </c>
      <c r="E3972" s="2">
        <v>104.83</v>
      </c>
    </row>
    <row r="3973" spans="1:6" x14ac:dyDescent="0.25">
      <c r="A3973" s="1">
        <v>44258</v>
      </c>
      <c r="B3973">
        <v>131595</v>
      </c>
      <c r="C3973" t="s">
        <v>2064</v>
      </c>
      <c r="D3973" t="s">
        <v>3594</v>
      </c>
      <c r="E3973" s="2">
        <v>40</v>
      </c>
    </row>
    <row r="3974" spans="1:6" x14ac:dyDescent="0.25">
      <c r="A3974" s="1">
        <v>44258</v>
      </c>
      <c r="B3974">
        <v>131596</v>
      </c>
      <c r="C3974" t="s">
        <v>3388</v>
      </c>
      <c r="E3974" s="2">
        <v>0</v>
      </c>
    </row>
    <row r="3975" spans="1:6" x14ac:dyDescent="0.25">
      <c r="A3975" s="1">
        <v>44258</v>
      </c>
      <c r="B3975">
        <v>131597</v>
      </c>
      <c r="C3975" t="s">
        <v>1552</v>
      </c>
      <c r="D3975" t="s">
        <v>149</v>
      </c>
      <c r="E3975" s="2">
        <v>587.51</v>
      </c>
    </row>
    <row r="3976" spans="1:6" x14ac:dyDescent="0.25">
      <c r="A3976" s="1">
        <v>44258</v>
      </c>
      <c r="B3976">
        <v>131600</v>
      </c>
      <c r="C3976" t="s">
        <v>81</v>
      </c>
      <c r="D3976" t="s">
        <v>149</v>
      </c>
      <c r="E3976" s="2">
        <v>694.34</v>
      </c>
    </row>
    <row r="3977" spans="1:6" x14ac:dyDescent="0.25">
      <c r="A3977" s="1">
        <v>44258</v>
      </c>
      <c r="B3977">
        <v>131603</v>
      </c>
      <c r="C3977" t="s">
        <v>51</v>
      </c>
      <c r="D3977" t="s">
        <v>149</v>
      </c>
      <c r="E3977" s="2">
        <v>1016.81</v>
      </c>
    </row>
    <row r="3978" spans="1:6" x14ac:dyDescent="0.25">
      <c r="A3978" s="1">
        <v>44258</v>
      </c>
      <c r="B3978">
        <v>131604</v>
      </c>
      <c r="C3978" t="s">
        <v>372</v>
      </c>
      <c r="D3978" t="s">
        <v>3547</v>
      </c>
      <c r="E3978" s="2">
        <v>490.75</v>
      </c>
    </row>
    <row r="3979" spans="1:6" x14ac:dyDescent="0.25">
      <c r="A3979" s="1">
        <v>44259</v>
      </c>
      <c r="B3979">
        <v>131605</v>
      </c>
      <c r="C3979" t="s">
        <v>719</v>
      </c>
      <c r="D3979" t="s">
        <v>149</v>
      </c>
      <c r="E3979" s="2">
        <v>704</v>
      </c>
    </row>
    <row r="3980" spans="1:6" x14ac:dyDescent="0.25">
      <c r="A3980" s="1">
        <v>44259</v>
      </c>
      <c r="B3980">
        <v>131606</v>
      </c>
      <c r="C3980" t="s">
        <v>1555</v>
      </c>
      <c r="D3980" t="s">
        <v>893</v>
      </c>
      <c r="E3980" s="2">
        <v>199</v>
      </c>
    </row>
    <row r="3981" spans="1:6" x14ac:dyDescent="0.25">
      <c r="A3981" s="1">
        <v>44259</v>
      </c>
      <c r="B3981">
        <v>131607</v>
      </c>
      <c r="C3981" t="s">
        <v>86</v>
      </c>
      <c r="D3981" t="s">
        <v>149</v>
      </c>
      <c r="E3981" s="2">
        <v>30</v>
      </c>
    </row>
    <row r="3982" spans="1:6" x14ac:dyDescent="0.25">
      <c r="A3982" s="1">
        <v>44259</v>
      </c>
      <c r="B3982">
        <v>131608</v>
      </c>
      <c r="C3982" t="s">
        <v>377</v>
      </c>
      <c r="D3982" t="s">
        <v>1556</v>
      </c>
      <c r="E3982" s="2">
        <v>1351</v>
      </c>
    </row>
    <row r="3983" spans="1:6" x14ac:dyDescent="0.25">
      <c r="A3983" s="1">
        <v>44259</v>
      </c>
      <c r="B3983">
        <v>131609</v>
      </c>
      <c r="C3983" t="s">
        <v>9</v>
      </c>
      <c r="D3983" t="s">
        <v>3595</v>
      </c>
      <c r="E3983" s="2">
        <v>4163.47</v>
      </c>
      <c r="F3983" s="8" t="s">
        <v>166</v>
      </c>
    </row>
    <row r="3984" spans="1:6" x14ac:dyDescent="0.25">
      <c r="A3984" s="1">
        <v>44259</v>
      </c>
      <c r="B3984">
        <v>131610</v>
      </c>
      <c r="C3984" t="s">
        <v>9</v>
      </c>
      <c r="D3984" t="s">
        <v>3596</v>
      </c>
      <c r="E3984" s="2">
        <v>9374.39</v>
      </c>
    </row>
    <row r="3985" spans="1:5" x14ac:dyDescent="0.25">
      <c r="A3985" s="1">
        <v>44259</v>
      </c>
      <c r="B3985">
        <v>131611</v>
      </c>
      <c r="C3985" t="s">
        <v>9</v>
      </c>
      <c r="D3985" t="s">
        <v>185</v>
      </c>
      <c r="E3985" s="2">
        <v>1760.27</v>
      </c>
    </row>
    <row r="3986" spans="1:5" x14ac:dyDescent="0.25">
      <c r="A3986" s="1">
        <v>44259</v>
      </c>
      <c r="B3986">
        <v>131612</v>
      </c>
      <c r="C3986" t="s">
        <v>55</v>
      </c>
      <c r="D3986" t="s">
        <v>3023</v>
      </c>
      <c r="E3986" s="2">
        <v>1.5</v>
      </c>
    </row>
    <row r="3987" spans="1:5" x14ac:dyDescent="0.25">
      <c r="A3987" s="1">
        <v>44259</v>
      </c>
      <c r="B3987">
        <v>131613</v>
      </c>
      <c r="C3987" t="s">
        <v>3304</v>
      </c>
      <c r="D3987" t="s">
        <v>3597</v>
      </c>
      <c r="E3987" s="2">
        <v>292.5</v>
      </c>
    </row>
    <row r="3988" spans="1:5" x14ac:dyDescent="0.25">
      <c r="A3988" s="1">
        <v>44259</v>
      </c>
      <c r="B3988">
        <v>131614</v>
      </c>
      <c r="C3988" t="s">
        <v>263</v>
      </c>
      <c r="D3988" t="s">
        <v>149</v>
      </c>
      <c r="E3988" s="2">
        <v>600</v>
      </c>
    </row>
    <row r="3989" spans="1:5" x14ac:dyDescent="0.25">
      <c r="A3989" s="1">
        <v>44259</v>
      </c>
      <c r="B3989">
        <v>131615</v>
      </c>
      <c r="C3989" t="s">
        <v>467</v>
      </c>
      <c r="D3989" t="s">
        <v>149</v>
      </c>
      <c r="E3989" s="2">
        <v>766.96</v>
      </c>
    </row>
    <row r="3990" spans="1:5" x14ac:dyDescent="0.25">
      <c r="A3990" s="1">
        <v>44259</v>
      </c>
      <c r="B3990">
        <v>131616</v>
      </c>
      <c r="C3990" t="s">
        <v>89</v>
      </c>
      <c r="D3990" t="s">
        <v>149</v>
      </c>
      <c r="E3990" s="2">
        <v>829.36</v>
      </c>
    </row>
    <row r="3991" spans="1:5" x14ac:dyDescent="0.25">
      <c r="A3991" s="1">
        <v>44259</v>
      </c>
      <c r="B3991">
        <v>131617</v>
      </c>
      <c r="C3991" t="s">
        <v>238</v>
      </c>
      <c r="D3991" t="s">
        <v>3598</v>
      </c>
      <c r="E3991" s="2">
        <v>200</v>
      </c>
    </row>
    <row r="3992" spans="1:5" x14ac:dyDescent="0.25">
      <c r="A3992" s="1">
        <v>44259</v>
      </c>
      <c r="B3992">
        <v>131619</v>
      </c>
      <c r="C3992" t="s">
        <v>59</v>
      </c>
      <c r="D3992" t="s">
        <v>1231</v>
      </c>
      <c r="E3992" s="2">
        <v>15995.61</v>
      </c>
    </row>
    <row r="3993" spans="1:5" x14ac:dyDescent="0.25">
      <c r="A3993" s="1">
        <v>44259</v>
      </c>
      <c r="B3993">
        <v>131621</v>
      </c>
      <c r="C3993" t="s">
        <v>10</v>
      </c>
      <c r="D3993" t="s">
        <v>124</v>
      </c>
      <c r="E3993" s="2">
        <v>4482.16</v>
      </c>
    </row>
    <row r="3994" spans="1:5" x14ac:dyDescent="0.25">
      <c r="A3994" s="1">
        <v>44259</v>
      </c>
      <c r="B3994">
        <v>131622</v>
      </c>
      <c r="C3994" t="s">
        <v>1369</v>
      </c>
      <c r="D3994" t="s">
        <v>3599</v>
      </c>
      <c r="E3994" s="2">
        <v>30</v>
      </c>
    </row>
    <row r="3995" spans="1:5" x14ac:dyDescent="0.25">
      <c r="A3995" s="1">
        <v>44259</v>
      </c>
      <c r="B3995">
        <v>131623</v>
      </c>
      <c r="C3995" t="s">
        <v>192</v>
      </c>
      <c r="D3995" t="s">
        <v>3600</v>
      </c>
      <c r="E3995" s="2">
        <v>22632</v>
      </c>
    </row>
    <row r="3996" spans="1:5" x14ac:dyDescent="0.25">
      <c r="A3996" s="1">
        <v>44259</v>
      </c>
      <c r="B3996">
        <v>131624</v>
      </c>
      <c r="C3996" t="s">
        <v>393</v>
      </c>
      <c r="D3996" t="s">
        <v>149</v>
      </c>
      <c r="E3996" s="2">
        <v>125</v>
      </c>
    </row>
    <row r="3997" spans="1:5" x14ac:dyDescent="0.25">
      <c r="A3997" s="1">
        <v>44259</v>
      </c>
      <c r="B3997">
        <v>131625</v>
      </c>
      <c r="C3997" t="s">
        <v>3601</v>
      </c>
      <c r="D3997" t="s">
        <v>3602</v>
      </c>
      <c r="E3997" s="2">
        <v>9500</v>
      </c>
    </row>
    <row r="3998" spans="1:5" x14ac:dyDescent="0.25">
      <c r="A3998" s="1">
        <v>44259</v>
      </c>
      <c r="B3998">
        <v>131626</v>
      </c>
      <c r="C3998" t="s">
        <v>3603</v>
      </c>
      <c r="D3998" t="s">
        <v>3604</v>
      </c>
      <c r="E3998" s="2">
        <v>243.75</v>
      </c>
    </row>
    <row r="3999" spans="1:5" x14ac:dyDescent="0.25">
      <c r="A3999" s="1">
        <v>44259</v>
      </c>
      <c r="B3999">
        <v>131627</v>
      </c>
      <c r="C3999" t="s">
        <v>30</v>
      </c>
      <c r="D3999" t="s">
        <v>3539</v>
      </c>
      <c r="E3999" s="2">
        <v>2000</v>
      </c>
    </row>
    <row r="4000" spans="1:5" x14ac:dyDescent="0.25">
      <c r="A4000" s="1">
        <v>44259</v>
      </c>
      <c r="B4000">
        <v>131628</v>
      </c>
      <c r="C4000" t="s">
        <v>15</v>
      </c>
      <c r="D4000" t="s">
        <v>3605</v>
      </c>
      <c r="E4000" s="2">
        <v>7352.54</v>
      </c>
    </row>
    <row r="4001" spans="1:5" x14ac:dyDescent="0.25">
      <c r="A4001" s="1">
        <v>44259</v>
      </c>
      <c r="B4001">
        <v>131629</v>
      </c>
      <c r="C4001" t="s">
        <v>3606</v>
      </c>
      <c r="D4001" t="s">
        <v>3405</v>
      </c>
      <c r="E4001" s="2">
        <v>300</v>
      </c>
    </row>
    <row r="4002" spans="1:5" x14ac:dyDescent="0.25">
      <c r="A4002" s="1">
        <v>44259</v>
      </c>
      <c r="B4002">
        <v>131631</v>
      </c>
      <c r="C4002" t="s">
        <v>16</v>
      </c>
      <c r="D4002" t="s">
        <v>3607</v>
      </c>
      <c r="E4002" s="2">
        <v>829.32</v>
      </c>
    </row>
    <row r="4003" spans="1:5" x14ac:dyDescent="0.25">
      <c r="A4003" s="1">
        <v>44259</v>
      </c>
      <c r="B4003">
        <v>131632</v>
      </c>
      <c r="C4003" t="s">
        <v>16</v>
      </c>
      <c r="D4003" t="s">
        <v>272</v>
      </c>
      <c r="E4003" s="2">
        <v>156790.62</v>
      </c>
    </row>
    <row r="4004" spans="1:5" x14ac:dyDescent="0.25">
      <c r="A4004" s="1">
        <v>44259</v>
      </c>
      <c r="B4004">
        <v>131633</v>
      </c>
      <c r="C4004" t="s">
        <v>3228</v>
      </c>
      <c r="D4004" t="s">
        <v>3608</v>
      </c>
      <c r="E4004" s="2">
        <v>64.95</v>
      </c>
    </row>
    <row r="4005" spans="1:5" x14ac:dyDescent="0.25">
      <c r="A4005" s="1">
        <v>44259</v>
      </c>
      <c r="B4005">
        <v>131634</v>
      </c>
      <c r="C4005" t="s">
        <v>1385</v>
      </c>
      <c r="D4005" t="s">
        <v>149</v>
      </c>
      <c r="E4005" s="2">
        <v>979</v>
      </c>
    </row>
    <row r="4006" spans="1:5" x14ac:dyDescent="0.25">
      <c r="A4006" s="1">
        <v>44259</v>
      </c>
      <c r="B4006">
        <v>131635</v>
      </c>
      <c r="C4006" t="s">
        <v>2692</v>
      </c>
      <c r="D4006" t="s">
        <v>2693</v>
      </c>
      <c r="E4006" s="2">
        <v>427.5</v>
      </c>
    </row>
    <row r="4007" spans="1:5" x14ac:dyDescent="0.25">
      <c r="A4007" s="1">
        <v>44259</v>
      </c>
      <c r="B4007">
        <v>131636</v>
      </c>
      <c r="C4007" t="s">
        <v>3609</v>
      </c>
      <c r="D4007" t="s">
        <v>3411</v>
      </c>
      <c r="E4007" s="2">
        <v>70</v>
      </c>
    </row>
    <row r="4008" spans="1:5" x14ac:dyDescent="0.25">
      <c r="A4008" s="1">
        <v>44259</v>
      </c>
      <c r="B4008">
        <v>131637</v>
      </c>
      <c r="C4008" t="s">
        <v>1872</v>
      </c>
      <c r="D4008" t="s">
        <v>3610</v>
      </c>
      <c r="E4008" s="2">
        <v>3513.17</v>
      </c>
    </row>
    <row r="4009" spans="1:5" x14ac:dyDescent="0.25">
      <c r="A4009" s="1">
        <v>44259</v>
      </c>
      <c r="B4009">
        <v>131638</v>
      </c>
      <c r="C4009" t="s">
        <v>35</v>
      </c>
      <c r="D4009" t="s">
        <v>3611</v>
      </c>
      <c r="E4009" s="2">
        <v>1895.56</v>
      </c>
    </row>
    <row r="4010" spans="1:5" x14ac:dyDescent="0.25">
      <c r="A4010" s="1">
        <v>44259</v>
      </c>
      <c r="B4010">
        <v>131639</v>
      </c>
      <c r="C4010" t="s">
        <v>341</v>
      </c>
      <c r="D4010" t="s">
        <v>149</v>
      </c>
      <c r="E4010" s="2">
        <v>364.37</v>
      </c>
    </row>
    <row r="4011" spans="1:5" x14ac:dyDescent="0.25">
      <c r="A4011" s="1">
        <v>44259</v>
      </c>
      <c r="B4011">
        <v>131640</v>
      </c>
      <c r="C4011" t="s">
        <v>537</v>
      </c>
      <c r="D4011" t="s">
        <v>149</v>
      </c>
      <c r="E4011" s="2">
        <v>15.39</v>
      </c>
    </row>
    <row r="4012" spans="1:5" x14ac:dyDescent="0.25">
      <c r="A4012" s="1">
        <v>44259</v>
      </c>
      <c r="B4012">
        <v>131641</v>
      </c>
      <c r="C4012" t="s">
        <v>3612</v>
      </c>
      <c r="D4012" t="s">
        <v>3613</v>
      </c>
      <c r="E4012" s="2">
        <v>1286.82</v>
      </c>
    </row>
    <row r="4013" spans="1:5" x14ac:dyDescent="0.25">
      <c r="A4013" s="1">
        <v>44259</v>
      </c>
      <c r="B4013">
        <v>131642</v>
      </c>
      <c r="C4013" t="s">
        <v>3144</v>
      </c>
      <c r="D4013" t="s">
        <v>3614</v>
      </c>
      <c r="E4013" s="2">
        <v>75</v>
      </c>
    </row>
    <row r="4014" spans="1:5" x14ac:dyDescent="0.25">
      <c r="A4014" s="1">
        <v>44259</v>
      </c>
      <c r="B4014">
        <v>131644</v>
      </c>
      <c r="C4014" t="s">
        <v>36</v>
      </c>
      <c r="D4014" t="s">
        <v>149</v>
      </c>
      <c r="E4014" s="2">
        <v>1109.69</v>
      </c>
    </row>
    <row r="4015" spans="1:5" x14ac:dyDescent="0.25">
      <c r="A4015" s="1">
        <v>44259</v>
      </c>
      <c r="B4015">
        <v>131645</v>
      </c>
      <c r="C4015" t="s">
        <v>26</v>
      </c>
      <c r="D4015" t="s">
        <v>149</v>
      </c>
      <c r="E4015" s="2">
        <v>2020.35</v>
      </c>
    </row>
    <row r="4016" spans="1:5" x14ac:dyDescent="0.25">
      <c r="A4016" s="1">
        <v>44259</v>
      </c>
      <c r="B4016">
        <v>131646</v>
      </c>
      <c r="C4016" t="s">
        <v>3615</v>
      </c>
      <c r="D4016" t="s">
        <v>149</v>
      </c>
      <c r="E4016" s="2">
        <v>53.4</v>
      </c>
    </row>
    <row r="4017" spans="1:5" x14ac:dyDescent="0.25">
      <c r="A4017" s="1">
        <v>44259</v>
      </c>
      <c r="B4017">
        <v>131647</v>
      </c>
      <c r="C4017" t="s">
        <v>2776</v>
      </c>
      <c r="D4017" t="s">
        <v>3616</v>
      </c>
      <c r="E4017" s="2">
        <v>814.97</v>
      </c>
    </row>
    <row r="4018" spans="1:5" x14ac:dyDescent="0.25">
      <c r="A4018" s="1">
        <v>44259</v>
      </c>
      <c r="B4018">
        <v>131648</v>
      </c>
      <c r="C4018" t="s">
        <v>2188</v>
      </c>
      <c r="D4018" t="s">
        <v>149</v>
      </c>
      <c r="E4018" s="2">
        <v>3000</v>
      </c>
    </row>
    <row r="4019" spans="1:5" x14ac:dyDescent="0.25">
      <c r="A4019" s="1">
        <v>44259</v>
      </c>
      <c r="B4019">
        <v>131649</v>
      </c>
      <c r="C4019" t="s">
        <v>625</v>
      </c>
      <c r="D4019" t="s">
        <v>3617</v>
      </c>
      <c r="E4019" s="2">
        <v>108</v>
      </c>
    </row>
    <row r="4020" spans="1:5" x14ac:dyDescent="0.25">
      <c r="A4020" s="1">
        <v>44259</v>
      </c>
      <c r="B4020">
        <v>131650</v>
      </c>
      <c r="C4020" t="s">
        <v>957</v>
      </c>
      <c r="D4020" t="s">
        <v>149</v>
      </c>
      <c r="E4020" s="2">
        <v>137.77000000000001</v>
      </c>
    </row>
    <row r="4021" spans="1:5" x14ac:dyDescent="0.25">
      <c r="A4021" s="1">
        <v>44259</v>
      </c>
      <c r="B4021">
        <v>131651</v>
      </c>
      <c r="C4021" t="s">
        <v>283</v>
      </c>
      <c r="D4021" t="s">
        <v>3610</v>
      </c>
      <c r="E4021" s="2">
        <v>15789.09</v>
      </c>
    </row>
    <row r="4022" spans="1:5" x14ac:dyDescent="0.25">
      <c r="A4022" s="1">
        <v>44259</v>
      </c>
      <c r="B4022">
        <v>131652</v>
      </c>
      <c r="C4022" t="s">
        <v>70</v>
      </c>
      <c r="D4022" t="s">
        <v>551</v>
      </c>
      <c r="E4022" s="2">
        <v>194.93</v>
      </c>
    </row>
    <row r="4023" spans="1:5" x14ac:dyDescent="0.25">
      <c r="A4023" s="1">
        <v>44259</v>
      </c>
      <c r="B4023">
        <v>131653</v>
      </c>
      <c r="C4023" t="s">
        <v>2037</v>
      </c>
      <c r="D4023" t="s">
        <v>2471</v>
      </c>
      <c r="E4023" s="2">
        <v>398.86</v>
      </c>
    </row>
    <row r="4024" spans="1:5" x14ac:dyDescent="0.25">
      <c r="A4024" s="1">
        <v>44259</v>
      </c>
      <c r="B4024">
        <v>131654</v>
      </c>
      <c r="C4024" t="s">
        <v>3618</v>
      </c>
      <c r="D4024" t="s">
        <v>149</v>
      </c>
      <c r="E4024" s="2">
        <v>679.17</v>
      </c>
    </row>
    <row r="4025" spans="1:5" x14ac:dyDescent="0.25">
      <c r="A4025" s="1">
        <v>44259</v>
      </c>
      <c r="B4025">
        <v>131655</v>
      </c>
      <c r="C4025" t="s">
        <v>1405</v>
      </c>
      <c r="D4025" t="s">
        <v>2703</v>
      </c>
      <c r="E4025" s="2">
        <v>3000</v>
      </c>
    </row>
    <row r="4026" spans="1:5" x14ac:dyDescent="0.25">
      <c r="A4026" s="1">
        <v>44259</v>
      </c>
      <c r="B4026">
        <v>131656</v>
      </c>
      <c r="C4026" t="s">
        <v>213</v>
      </c>
      <c r="D4026" t="s">
        <v>3619</v>
      </c>
      <c r="E4026" s="2">
        <v>155.18</v>
      </c>
    </row>
    <row r="4027" spans="1:5" x14ac:dyDescent="0.25">
      <c r="A4027" s="1">
        <v>44259</v>
      </c>
      <c r="B4027">
        <v>131657</v>
      </c>
      <c r="C4027" t="s">
        <v>2707</v>
      </c>
      <c r="D4027" t="s">
        <v>149</v>
      </c>
      <c r="E4027" s="2">
        <v>779.34</v>
      </c>
    </row>
    <row r="4028" spans="1:5" x14ac:dyDescent="0.25">
      <c r="A4028" s="1">
        <v>44259</v>
      </c>
      <c r="B4028">
        <v>131658</v>
      </c>
      <c r="C4028" t="s">
        <v>82</v>
      </c>
      <c r="D4028" t="s">
        <v>3593</v>
      </c>
      <c r="E4028" s="2">
        <v>175</v>
      </c>
    </row>
    <row r="4029" spans="1:5" x14ac:dyDescent="0.25">
      <c r="A4029" s="1">
        <v>44259</v>
      </c>
      <c r="B4029">
        <v>131659</v>
      </c>
      <c r="C4029" t="s">
        <v>3620</v>
      </c>
      <c r="D4029" t="s">
        <v>3621</v>
      </c>
      <c r="E4029" s="2">
        <v>15509.38</v>
      </c>
    </row>
    <row r="4030" spans="1:5" x14ac:dyDescent="0.25">
      <c r="A4030" s="1">
        <v>44259</v>
      </c>
      <c r="B4030">
        <v>131660</v>
      </c>
      <c r="C4030" t="s">
        <v>579</v>
      </c>
      <c r="D4030" t="s">
        <v>580</v>
      </c>
      <c r="E4030" s="2">
        <v>62311</v>
      </c>
    </row>
    <row r="4031" spans="1:5" x14ac:dyDescent="0.25">
      <c r="A4031" s="1">
        <v>44259</v>
      </c>
      <c r="B4031">
        <v>131661</v>
      </c>
      <c r="C4031" t="s">
        <v>3447</v>
      </c>
      <c r="D4031" t="s">
        <v>550</v>
      </c>
      <c r="E4031" s="2">
        <v>100</v>
      </c>
    </row>
    <row r="4032" spans="1:5" x14ac:dyDescent="0.25">
      <c r="A4032" s="1">
        <v>44259</v>
      </c>
      <c r="B4032">
        <v>131662</v>
      </c>
      <c r="C4032" t="s">
        <v>3073</v>
      </c>
      <c r="D4032" t="s">
        <v>149</v>
      </c>
      <c r="E4032" s="2">
        <v>46.31</v>
      </c>
    </row>
    <row r="4033" spans="1:5" x14ac:dyDescent="0.25">
      <c r="A4033" s="1">
        <v>44259</v>
      </c>
      <c r="B4033">
        <v>131663</v>
      </c>
      <c r="C4033" t="s">
        <v>1637</v>
      </c>
      <c r="D4033" t="s">
        <v>2203</v>
      </c>
      <c r="E4033" s="2">
        <v>75</v>
      </c>
    </row>
    <row r="4034" spans="1:5" x14ac:dyDescent="0.25">
      <c r="A4034" s="1">
        <v>44259</v>
      </c>
      <c r="B4034">
        <v>131664</v>
      </c>
      <c r="C4034" t="s">
        <v>21</v>
      </c>
      <c r="D4034" t="s">
        <v>1795</v>
      </c>
      <c r="E4034" s="2">
        <v>251.21</v>
      </c>
    </row>
    <row r="4035" spans="1:5" x14ac:dyDescent="0.25">
      <c r="A4035" s="1">
        <v>44259</v>
      </c>
      <c r="B4035">
        <v>131665</v>
      </c>
      <c r="C4035" t="s">
        <v>21</v>
      </c>
      <c r="D4035" t="s">
        <v>1795</v>
      </c>
      <c r="E4035" s="2">
        <v>56.87</v>
      </c>
    </row>
    <row r="4036" spans="1:5" x14ac:dyDescent="0.25">
      <c r="A4036" s="1">
        <v>44259</v>
      </c>
      <c r="B4036">
        <v>131666</v>
      </c>
      <c r="C4036" t="s">
        <v>818</v>
      </c>
      <c r="D4036" t="s">
        <v>3261</v>
      </c>
      <c r="E4036" s="2">
        <v>266</v>
      </c>
    </row>
    <row r="4037" spans="1:5" x14ac:dyDescent="0.25">
      <c r="A4037" s="1">
        <v>44259</v>
      </c>
      <c r="B4037">
        <v>131667</v>
      </c>
      <c r="C4037" t="s">
        <v>40</v>
      </c>
      <c r="D4037" t="s">
        <v>41</v>
      </c>
      <c r="E4037" s="2">
        <v>248</v>
      </c>
    </row>
    <row r="4038" spans="1:5" x14ac:dyDescent="0.25">
      <c r="A4038" s="1">
        <v>44259</v>
      </c>
      <c r="B4038">
        <v>131668</v>
      </c>
      <c r="C4038" t="s">
        <v>42</v>
      </c>
      <c r="D4038" t="s">
        <v>3622</v>
      </c>
      <c r="E4038" s="2">
        <v>50.54</v>
      </c>
    </row>
    <row r="4039" spans="1:5" x14ac:dyDescent="0.25">
      <c r="A4039" s="1">
        <v>44259</v>
      </c>
      <c r="B4039">
        <v>131669</v>
      </c>
      <c r="C4039" t="s">
        <v>2923</v>
      </c>
      <c r="D4039" t="s">
        <v>149</v>
      </c>
      <c r="E4039" s="2">
        <v>778.49</v>
      </c>
    </row>
    <row r="4040" spans="1:5" x14ac:dyDescent="0.25">
      <c r="A4040" s="1">
        <v>44259</v>
      </c>
      <c r="B4040">
        <v>131671</v>
      </c>
      <c r="C4040" t="s">
        <v>43</v>
      </c>
      <c r="D4040" t="s">
        <v>3623</v>
      </c>
      <c r="E4040" s="2">
        <v>95973.2</v>
      </c>
    </row>
    <row r="4041" spans="1:5" x14ac:dyDescent="0.25">
      <c r="A4041" s="1">
        <v>44259</v>
      </c>
      <c r="B4041">
        <v>131672</v>
      </c>
      <c r="C4041" t="s">
        <v>356</v>
      </c>
      <c r="D4041" t="s">
        <v>3624</v>
      </c>
      <c r="E4041" s="2">
        <v>34</v>
      </c>
    </row>
    <row r="4042" spans="1:5" x14ac:dyDescent="0.25">
      <c r="A4042" s="1">
        <v>44259</v>
      </c>
      <c r="B4042">
        <v>131674</v>
      </c>
      <c r="C4042" t="s">
        <v>3625</v>
      </c>
      <c r="D4042" t="s">
        <v>3539</v>
      </c>
      <c r="E4042" s="2">
        <v>575</v>
      </c>
    </row>
    <row r="4043" spans="1:5" x14ac:dyDescent="0.25">
      <c r="A4043" s="1">
        <v>44259</v>
      </c>
      <c r="B4043">
        <v>131675</v>
      </c>
      <c r="C4043" t="s">
        <v>3626</v>
      </c>
      <c r="D4043" t="s">
        <v>3627</v>
      </c>
      <c r="E4043" s="2">
        <v>125</v>
      </c>
    </row>
    <row r="4044" spans="1:5" x14ac:dyDescent="0.25">
      <c r="A4044" s="1">
        <v>44259</v>
      </c>
      <c r="B4044">
        <v>131676</v>
      </c>
      <c r="C4044" t="s">
        <v>887</v>
      </c>
      <c r="D4044" t="s">
        <v>3267</v>
      </c>
      <c r="E4044" s="2">
        <v>560</v>
      </c>
    </row>
    <row r="4045" spans="1:5" x14ac:dyDescent="0.25">
      <c r="A4045" s="1">
        <v>44259</v>
      </c>
      <c r="B4045">
        <v>131677</v>
      </c>
      <c r="C4045" t="s">
        <v>361</v>
      </c>
      <c r="D4045" t="s">
        <v>2629</v>
      </c>
      <c r="E4045" s="2">
        <v>977.5</v>
      </c>
    </row>
    <row r="4046" spans="1:5" x14ac:dyDescent="0.25">
      <c r="A4046" s="1">
        <v>44259</v>
      </c>
      <c r="B4046">
        <v>131678</v>
      </c>
      <c r="C4046" t="s">
        <v>2581</v>
      </c>
      <c r="D4046" t="s">
        <v>2629</v>
      </c>
      <c r="E4046" s="2">
        <v>70</v>
      </c>
    </row>
    <row r="4047" spans="1:5" x14ac:dyDescent="0.25">
      <c r="A4047" s="1">
        <v>44259</v>
      </c>
      <c r="B4047">
        <v>131679</v>
      </c>
      <c r="C4047" t="s">
        <v>221</v>
      </c>
      <c r="D4047" t="s">
        <v>149</v>
      </c>
      <c r="E4047" s="2">
        <v>39.6</v>
      </c>
    </row>
    <row r="4048" spans="1:5" x14ac:dyDescent="0.25">
      <c r="A4048" s="1">
        <v>44259</v>
      </c>
      <c r="B4048">
        <v>131684</v>
      </c>
      <c r="C4048" t="s">
        <v>81</v>
      </c>
      <c r="D4048" t="s">
        <v>149</v>
      </c>
      <c r="E4048" s="2">
        <v>1825.62</v>
      </c>
    </row>
    <row r="4049" spans="1:5" x14ac:dyDescent="0.25">
      <c r="A4049" s="1">
        <v>44259</v>
      </c>
      <c r="B4049">
        <v>131685</v>
      </c>
      <c r="C4049" t="s">
        <v>50</v>
      </c>
      <c r="D4049" t="s">
        <v>3628</v>
      </c>
      <c r="E4049" s="2">
        <v>881.55</v>
      </c>
    </row>
    <row r="4050" spans="1:5" x14ac:dyDescent="0.25">
      <c r="A4050" s="1">
        <v>44259</v>
      </c>
      <c r="B4050">
        <v>131686</v>
      </c>
      <c r="C4050" t="s">
        <v>50</v>
      </c>
      <c r="D4050" t="s">
        <v>3628</v>
      </c>
      <c r="E4050" s="2">
        <v>647.08000000000004</v>
      </c>
    </row>
    <row r="4051" spans="1:5" x14ac:dyDescent="0.25">
      <c r="A4051" s="1">
        <v>44259</v>
      </c>
      <c r="B4051">
        <v>131687</v>
      </c>
      <c r="C4051" t="s">
        <v>50</v>
      </c>
      <c r="D4051" t="s">
        <v>3628</v>
      </c>
      <c r="E4051" s="2">
        <v>3249.23</v>
      </c>
    </row>
    <row r="4052" spans="1:5" x14ac:dyDescent="0.25">
      <c r="A4052" s="1">
        <v>44259</v>
      </c>
      <c r="B4052">
        <v>131688</v>
      </c>
      <c r="C4052" t="s">
        <v>50</v>
      </c>
      <c r="D4052" t="s">
        <v>3628</v>
      </c>
      <c r="E4052" s="2">
        <v>1700.97</v>
      </c>
    </row>
    <row r="4053" spans="1:5" x14ac:dyDescent="0.25">
      <c r="A4053" s="1">
        <v>44259</v>
      </c>
      <c r="B4053">
        <v>131689</v>
      </c>
      <c r="C4053" t="s">
        <v>50</v>
      </c>
      <c r="D4053" t="s">
        <v>3628</v>
      </c>
      <c r="E4053" s="2">
        <v>3446.16</v>
      </c>
    </row>
    <row r="4054" spans="1:5" x14ac:dyDescent="0.25">
      <c r="A4054" s="1">
        <v>44259</v>
      </c>
      <c r="B4054">
        <v>131690</v>
      </c>
      <c r="C4054" t="s">
        <v>50</v>
      </c>
      <c r="D4054" t="s">
        <v>3628</v>
      </c>
      <c r="E4054" s="2">
        <v>10400.85</v>
      </c>
    </row>
    <row r="4055" spans="1:5" x14ac:dyDescent="0.25">
      <c r="A4055" s="1">
        <v>44259</v>
      </c>
      <c r="B4055">
        <v>131691</v>
      </c>
      <c r="C4055" t="s">
        <v>50</v>
      </c>
      <c r="D4055" t="s">
        <v>3628</v>
      </c>
      <c r="E4055" s="2">
        <v>3259.37</v>
      </c>
    </row>
    <row r="4056" spans="1:5" x14ac:dyDescent="0.25">
      <c r="A4056" s="1">
        <v>44259</v>
      </c>
      <c r="B4056">
        <v>131692</v>
      </c>
      <c r="C4056" t="s">
        <v>50</v>
      </c>
      <c r="D4056" t="s">
        <v>3628</v>
      </c>
      <c r="E4056" s="2">
        <v>554.6</v>
      </c>
    </row>
    <row r="4057" spans="1:5" x14ac:dyDescent="0.25">
      <c r="A4057" s="1">
        <v>44259</v>
      </c>
      <c r="B4057">
        <v>131693</v>
      </c>
      <c r="C4057" t="s">
        <v>50</v>
      </c>
      <c r="D4057" t="s">
        <v>3628</v>
      </c>
      <c r="E4057" s="2">
        <v>159.4</v>
      </c>
    </row>
    <row r="4058" spans="1:5" x14ac:dyDescent="0.25">
      <c r="A4058" s="1">
        <v>44259</v>
      </c>
      <c r="B4058">
        <v>131694</v>
      </c>
      <c r="C4058" t="s">
        <v>714</v>
      </c>
      <c r="D4058" t="s">
        <v>2629</v>
      </c>
      <c r="E4058" s="2">
        <v>217.9</v>
      </c>
    </row>
    <row r="4059" spans="1:5" x14ac:dyDescent="0.25">
      <c r="A4059" s="1">
        <v>44259</v>
      </c>
      <c r="B4059">
        <v>131695</v>
      </c>
      <c r="C4059" t="s">
        <v>1929</v>
      </c>
      <c r="D4059" t="s">
        <v>149</v>
      </c>
      <c r="E4059" s="2">
        <v>271.52</v>
      </c>
    </row>
    <row r="4060" spans="1:5" x14ac:dyDescent="0.25">
      <c r="A4060" s="1">
        <v>44259</v>
      </c>
      <c r="B4060">
        <v>131696</v>
      </c>
      <c r="C4060" t="s">
        <v>364</v>
      </c>
      <c r="D4060" t="s">
        <v>149</v>
      </c>
      <c r="E4060" s="2">
        <v>3269</v>
      </c>
    </row>
    <row r="4061" spans="1:5" x14ac:dyDescent="0.25">
      <c r="A4061" s="1">
        <v>44259</v>
      </c>
      <c r="B4061">
        <v>131697</v>
      </c>
      <c r="C4061" t="s">
        <v>230</v>
      </c>
      <c r="D4061" t="s">
        <v>2722</v>
      </c>
      <c r="E4061" s="2">
        <v>15628.41</v>
      </c>
    </row>
    <row r="4062" spans="1:5" x14ac:dyDescent="0.25">
      <c r="A4062" s="1">
        <v>44259</v>
      </c>
      <c r="B4062">
        <v>131745</v>
      </c>
      <c r="C4062" t="s">
        <v>51</v>
      </c>
      <c r="D4062" t="s">
        <v>3629</v>
      </c>
      <c r="E4062" s="2">
        <v>43729.3</v>
      </c>
    </row>
    <row r="4063" spans="1:5" x14ac:dyDescent="0.25">
      <c r="A4063" s="1">
        <v>44265</v>
      </c>
      <c r="B4063">
        <v>131746</v>
      </c>
      <c r="C4063" t="s">
        <v>3388</v>
      </c>
      <c r="D4063" t="s">
        <v>166</v>
      </c>
      <c r="E4063" s="2">
        <v>0</v>
      </c>
    </row>
    <row r="4064" spans="1:5" x14ac:dyDescent="0.25">
      <c r="A4064" s="1">
        <v>44265</v>
      </c>
      <c r="B4064">
        <v>131747</v>
      </c>
      <c r="C4064" t="s">
        <v>3388</v>
      </c>
      <c r="D4064" t="s">
        <v>166</v>
      </c>
      <c r="E4064" s="2">
        <v>0</v>
      </c>
    </row>
    <row r="4065" spans="1:5" x14ac:dyDescent="0.25">
      <c r="A4065" s="1">
        <v>44265</v>
      </c>
      <c r="B4065">
        <v>131748</v>
      </c>
      <c r="C4065" t="s">
        <v>60</v>
      </c>
      <c r="D4065" t="s">
        <v>1808</v>
      </c>
      <c r="E4065" s="2">
        <v>0</v>
      </c>
    </row>
    <row r="4066" spans="1:5" x14ac:dyDescent="0.25">
      <c r="A4066" s="1">
        <v>44265</v>
      </c>
      <c r="B4066">
        <v>131749</v>
      </c>
      <c r="C4066" t="s">
        <v>1531</v>
      </c>
      <c r="D4066" t="s">
        <v>3631</v>
      </c>
      <c r="E4066" s="2">
        <v>0</v>
      </c>
    </row>
    <row r="4067" spans="1:5" x14ac:dyDescent="0.25">
      <c r="A4067" s="1">
        <v>44265</v>
      </c>
      <c r="B4067">
        <v>131750</v>
      </c>
      <c r="C4067" t="s">
        <v>870</v>
      </c>
      <c r="D4067" t="s">
        <v>3631</v>
      </c>
      <c r="E4067" s="2">
        <v>0</v>
      </c>
    </row>
    <row r="4068" spans="1:5" x14ac:dyDescent="0.25">
      <c r="A4068" s="1">
        <v>44265</v>
      </c>
      <c r="B4068">
        <v>131751</v>
      </c>
      <c r="C4068" t="s">
        <v>634</v>
      </c>
      <c r="D4068" t="s">
        <v>635</v>
      </c>
      <c r="E4068" s="2">
        <v>0</v>
      </c>
    </row>
    <row r="4069" spans="1:5" x14ac:dyDescent="0.25">
      <c r="A4069" s="1">
        <v>44265</v>
      </c>
      <c r="B4069">
        <v>131752</v>
      </c>
      <c r="C4069" t="s">
        <v>17</v>
      </c>
      <c r="D4069" t="s">
        <v>3632</v>
      </c>
      <c r="E4069" s="2">
        <v>0</v>
      </c>
    </row>
    <row r="4070" spans="1:5" x14ac:dyDescent="0.25">
      <c r="A4070" s="1">
        <v>44265</v>
      </c>
      <c r="B4070">
        <v>131753</v>
      </c>
      <c r="C4070" t="s">
        <v>795</v>
      </c>
      <c r="D4070" t="s">
        <v>3633</v>
      </c>
      <c r="E4070" s="2">
        <v>0</v>
      </c>
    </row>
    <row r="4071" spans="1:5" x14ac:dyDescent="0.25">
      <c r="A4071" s="1">
        <v>44265</v>
      </c>
      <c r="B4071">
        <v>131754</v>
      </c>
      <c r="C4071" t="s">
        <v>708</v>
      </c>
      <c r="D4071" t="s">
        <v>149</v>
      </c>
      <c r="E4071" s="2">
        <v>0</v>
      </c>
    </row>
    <row r="4072" spans="1:5" x14ac:dyDescent="0.25">
      <c r="A4072" s="1">
        <v>44265</v>
      </c>
      <c r="B4072">
        <v>131755</v>
      </c>
      <c r="C4072" t="s">
        <v>175</v>
      </c>
      <c r="D4072" t="s">
        <v>3194</v>
      </c>
      <c r="E4072" s="2">
        <v>0</v>
      </c>
    </row>
    <row r="4073" spans="1:5" x14ac:dyDescent="0.25">
      <c r="A4073" s="1">
        <v>44265</v>
      </c>
      <c r="B4073">
        <v>131756</v>
      </c>
      <c r="C4073" t="s">
        <v>3634</v>
      </c>
      <c r="D4073" t="s">
        <v>3635</v>
      </c>
      <c r="E4073" s="2">
        <v>0</v>
      </c>
    </row>
    <row r="4074" spans="1:5" x14ac:dyDescent="0.25">
      <c r="A4074" s="1">
        <v>44265</v>
      </c>
      <c r="B4074">
        <v>131757</v>
      </c>
      <c r="C4074" t="s">
        <v>3</v>
      </c>
      <c r="D4074" t="s">
        <v>480</v>
      </c>
      <c r="E4074" s="2">
        <v>0</v>
      </c>
    </row>
    <row r="4075" spans="1:5" x14ac:dyDescent="0.25">
      <c r="A4075" s="1">
        <v>44265</v>
      </c>
      <c r="B4075">
        <v>131758</v>
      </c>
      <c r="C4075" t="s">
        <v>6</v>
      </c>
      <c r="D4075" t="s">
        <v>3636</v>
      </c>
      <c r="E4075" s="2">
        <v>0</v>
      </c>
    </row>
    <row r="4076" spans="1:5" x14ac:dyDescent="0.25">
      <c r="A4076" s="1">
        <v>44266</v>
      </c>
      <c r="B4076">
        <v>131759</v>
      </c>
      <c r="C4076" t="s">
        <v>719</v>
      </c>
      <c r="D4076" t="s">
        <v>3637</v>
      </c>
      <c r="E4076" s="2">
        <v>857.75</v>
      </c>
    </row>
    <row r="4077" spans="1:5" x14ac:dyDescent="0.25">
      <c r="A4077" s="1">
        <v>44266</v>
      </c>
      <c r="B4077">
        <v>131760</v>
      </c>
      <c r="C4077" t="s">
        <v>381</v>
      </c>
      <c r="D4077" t="s">
        <v>3638</v>
      </c>
      <c r="E4077" s="2">
        <v>7320</v>
      </c>
    </row>
    <row r="4078" spans="1:5" x14ac:dyDescent="0.25">
      <c r="A4078" s="1">
        <v>44266</v>
      </c>
      <c r="B4078">
        <v>131761</v>
      </c>
      <c r="C4078" t="s">
        <v>3639</v>
      </c>
      <c r="D4078" t="s">
        <v>3640</v>
      </c>
      <c r="E4078" s="2">
        <v>790.96</v>
      </c>
    </row>
    <row r="4079" spans="1:5" x14ac:dyDescent="0.25">
      <c r="A4079" s="1">
        <v>44266</v>
      </c>
      <c r="B4079">
        <v>131764</v>
      </c>
      <c r="C4079" t="s">
        <v>29</v>
      </c>
      <c r="D4079" t="s">
        <v>2324</v>
      </c>
      <c r="E4079" s="2">
        <v>12009.63</v>
      </c>
    </row>
    <row r="4080" spans="1:5" x14ac:dyDescent="0.25">
      <c r="A4080" s="1">
        <v>44266</v>
      </c>
      <c r="B4080">
        <v>131765</v>
      </c>
      <c r="C4080" t="s">
        <v>2146</v>
      </c>
      <c r="D4080" t="s">
        <v>3641</v>
      </c>
      <c r="E4080" s="2">
        <v>304.95</v>
      </c>
    </row>
    <row r="4081" spans="1:5" x14ac:dyDescent="0.25">
      <c r="A4081" s="1">
        <v>44266</v>
      </c>
      <c r="B4081">
        <v>131766</v>
      </c>
      <c r="C4081" t="s">
        <v>1817</v>
      </c>
      <c r="D4081" t="s">
        <v>149</v>
      </c>
      <c r="E4081" s="2">
        <v>374.4</v>
      </c>
    </row>
    <row r="4082" spans="1:5" x14ac:dyDescent="0.25">
      <c r="A4082" s="1">
        <v>44266</v>
      </c>
      <c r="B4082">
        <v>131767</v>
      </c>
      <c r="C4082" t="s">
        <v>1558</v>
      </c>
      <c r="D4082" t="s">
        <v>149</v>
      </c>
      <c r="E4082" s="2">
        <v>130</v>
      </c>
    </row>
    <row r="4083" spans="1:5" x14ac:dyDescent="0.25">
      <c r="A4083" s="1">
        <v>44266</v>
      </c>
      <c r="B4083">
        <v>131768</v>
      </c>
      <c r="C4083" t="s">
        <v>1353</v>
      </c>
      <c r="D4083" t="s">
        <v>3642</v>
      </c>
      <c r="E4083" s="2">
        <v>450</v>
      </c>
    </row>
    <row r="4084" spans="1:5" x14ac:dyDescent="0.25">
      <c r="A4084" s="1">
        <v>44266</v>
      </c>
      <c r="B4084">
        <v>131769</v>
      </c>
      <c r="C4084" t="s">
        <v>265</v>
      </c>
      <c r="D4084" t="s">
        <v>149</v>
      </c>
      <c r="E4084" s="2">
        <v>110.4</v>
      </c>
    </row>
    <row r="4085" spans="1:5" x14ac:dyDescent="0.25">
      <c r="A4085" s="1">
        <v>44266</v>
      </c>
      <c r="B4085">
        <v>131770</v>
      </c>
      <c r="C4085" t="s">
        <v>90</v>
      </c>
      <c r="D4085" t="s">
        <v>149</v>
      </c>
      <c r="E4085" s="2">
        <v>570</v>
      </c>
    </row>
    <row r="4086" spans="1:5" x14ac:dyDescent="0.25">
      <c r="A4086" s="1">
        <v>44266</v>
      </c>
      <c r="B4086">
        <v>131771</v>
      </c>
      <c r="C4086" t="s">
        <v>92</v>
      </c>
      <c r="D4086" t="s">
        <v>2629</v>
      </c>
      <c r="E4086" s="2">
        <v>230.67</v>
      </c>
    </row>
    <row r="4087" spans="1:5" x14ac:dyDescent="0.25">
      <c r="A4087" s="1">
        <v>44266</v>
      </c>
      <c r="B4087">
        <v>131772</v>
      </c>
      <c r="C4087" t="s">
        <v>58</v>
      </c>
      <c r="D4087" t="s">
        <v>149</v>
      </c>
      <c r="E4087" s="2">
        <v>79.430000000000007</v>
      </c>
    </row>
    <row r="4088" spans="1:5" x14ac:dyDescent="0.25">
      <c r="A4088" s="1">
        <v>44266</v>
      </c>
      <c r="B4088">
        <v>131776</v>
      </c>
      <c r="C4088" t="s">
        <v>10</v>
      </c>
      <c r="D4088" t="s">
        <v>1795</v>
      </c>
      <c r="E4088" s="2">
        <v>12893.75</v>
      </c>
    </row>
    <row r="4089" spans="1:5" x14ac:dyDescent="0.25">
      <c r="A4089" s="1">
        <v>44266</v>
      </c>
      <c r="B4089">
        <v>131777</v>
      </c>
      <c r="C4089" t="s">
        <v>3537</v>
      </c>
      <c r="D4089" t="s">
        <v>3643</v>
      </c>
      <c r="E4089" s="2">
        <v>410</v>
      </c>
    </row>
    <row r="4090" spans="1:5" x14ac:dyDescent="0.25">
      <c r="A4090" s="1">
        <v>44266</v>
      </c>
      <c r="B4090">
        <v>131778</v>
      </c>
      <c r="C4090" t="s">
        <v>505</v>
      </c>
      <c r="D4090" t="s">
        <v>3644</v>
      </c>
      <c r="E4090" s="2">
        <v>1458.62</v>
      </c>
    </row>
    <row r="4091" spans="1:5" x14ac:dyDescent="0.25">
      <c r="A4091" s="1">
        <v>44266</v>
      </c>
      <c r="B4091">
        <v>131779</v>
      </c>
      <c r="C4091" t="s">
        <v>3645</v>
      </c>
      <c r="D4091" t="s">
        <v>3646</v>
      </c>
      <c r="E4091" s="2">
        <v>1553.99</v>
      </c>
    </row>
    <row r="4092" spans="1:5" x14ac:dyDescent="0.25">
      <c r="A4092" s="1">
        <v>44266</v>
      </c>
      <c r="B4092">
        <v>131780</v>
      </c>
      <c r="C4092" t="s">
        <v>12</v>
      </c>
      <c r="D4092" t="s">
        <v>3647</v>
      </c>
      <c r="E4092" s="2">
        <v>938.68</v>
      </c>
    </row>
    <row r="4093" spans="1:5" x14ac:dyDescent="0.25">
      <c r="A4093" s="1">
        <v>44266</v>
      </c>
      <c r="B4093">
        <v>131781</v>
      </c>
      <c r="C4093" t="s">
        <v>394</v>
      </c>
      <c r="D4093" t="s">
        <v>3648</v>
      </c>
      <c r="E4093" s="2">
        <v>2500</v>
      </c>
    </row>
    <row r="4094" spans="1:5" x14ac:dyDescent="0.25">
      <c r="A4094" s="1">
        <v>44266</v>
      </c>
      <c r="B4094">
        <v>131782</v>
      </c>
      <c r="C4094" t="s">
        <v>1584</v>
      </c>
      <c r="D4094" t="s">
        <v>3649</v>
      </c>
      <c r="E4094" s="2">
        <v>12186.34</v>
      </c>
    </row>
    <row r="4095" spans="1:5" x14ac:dyDescent="0.25">
      <c r="A4095" s="1">
        <v>44266</v>
      </c>
      <c r="B4095">
        <v>131789</v>
      </c>
      <c r="C4095" t="s">
        <v>16</v>
      </c>
      <c r="D4095" t="s">
        <v>3650</v>
      </c>
      <c r="E4095" s="2">
        <v>3422.8</v>
      </c>
    </row>
    <row r="4096" spans="1:5" x14ac:dyDescent="0.25">
      <c r="A4096" s="1">
        <v>44266</v>
      </c>
      <c r="B4096">
        <v>131790</v>
      </c>
      <c r="C4096" t="s">
        <v>524</v>
      </c>
      <c r="D4096" t="s">
        <v>149</v>
      </c>
      <c r="E4096" s="2">
        <v>217.16</v>
      </c>
    </row>
    <row r="4097" spans="1:5" x14ac:dyDescent="0.25">
      <c r="A4097" s="1">
        <v>44266</v>
      </c>
      <c r="B4097">
        <v>131791</v>
      </c>
      <c r="C4097" t="s">
        <v>3388</v>
      </c>
      <c r="D4097" t="s">
        <v>166</v>
      </c>
      <c r="E4097" s="2">
        <v>0</v>
      </c>
    </row>
    <row r="4098" spans="1:5" x14ac:dyDescent="0.25">
      <c r="A4098" s="1">
        <v>44266</v>
      </c>
      <c r="B4098">
        <v>131792</v>
      </c>
      <c r="C4098" t="s">
        <v>3651</v>
      </c>
      <c r="D4098" t="s">
        <v>893</v>
      </c>
      <c r="E4098" s="2">
        <v>297</v>
      </c>
    </row>
    <row r="4099" spans="1:5" x14ac:dyDescent="0.25">
      <c r="A4099" s="1">
        <v>44266</v>
      </c>
      <c r="B4099">
        <v>131793</v>
      </c>
      <c r="C4099" t="s">
        <v>2492</v>
      </c>
      <c r="D4099" t="s">
        <v>3652</v>
      </c>
      <c r="E4099" s="2">
        <v>1200</v>
      </c>
    </row>
    <row r="4100" spans="1:5" x14ac:dyDescent="0.25">
      <c r="A4100" s="1">
        <v>44266</v>
      </c>
      <c r="B4100">
        <v>131794</v>
      </c>
      <c r="C4100" t="s">
        <v>25</v>
      </c>
      <c r="D4100" t="s">
        <v>149</v>
      </c>
      <c r="E4100" s="2">
        <v>115.59</v>
      </c>
    </row>
    <row r="4101" spans="1:5" x14ac:dyDescent="0.25">
      <c r="A4101" s="1">
        <v>44266</v>
      </c>
      <c r="B4101">
        <v>131795</v>
      </c>
      <c r="C4101" t="s">
        <v>3653</v>
      </c>
      <c r="D4101" t="s">
        <v>3654</v>
      </c>
      <c r="E4101" s="2">
        <v>508</v>
      </c>
    </row>
    <row r="4102" spans="1:5" x14ac:dyDescent="0.25">
      <c r="A4102" s="1">
        <v>44266</v>
      </c>
      <c r="B4102">
        <v>131796</v>
      </c>
      <c r="C4102" t="s">
        <v>399</v>
      </c>
      <c r="D4102" t="s">
        <v>3655</v>
      </c>
      <c r="E4102" s="2">
        <v>3907.5</v>
      </c>
    </row>
    <row r="4103" spans="1:5" x14ac:dyDescent="0.25">
      <c r="A4103" s="1">
        <v>44266</v>
      </c>
      <c r="B4103">
        <v>131797</v>
      </c>
      <c r="C4103" t="s">
        <v>2165</v>
      </c>
      <c r="D4103" t="s">
        <v>2691</v>
      </c>
      <c r="E4103" s="2">
        <v>880</v>
      </c>
    </row>
    <row r="4104" spans="1:5" x14ac:dyDescent="0.25">
      <c r="A4104" s="1">
        <v>44266</v>
      </c>
      <c r="B4104">
        <v>131798</v>
      </c>
      <c r="C4104" t="s">
        <v>33</v>
      </c>
      <c r="D4104" t="s">
        <v>2879</v>
      </c>
      <c r="E4104" s="2">
        <v>60</v>
      </c>
    </row>
    <row r="4105" spans="1:5" x14ac:dyDescent="0.25">
      <c r="A4105" s="1">
        <v>44266</v>
      </c>
      <c r="B4105">
        <v>131799</v>
      </c>
      <c r="C4105" t="s">
        <v>636</v>
      </c>
      <c r="D4105" t="s">
        <v>3652</v>
      </c>
      <c r="E4105" s="2">
        <v>975</v>
      </c>
    </row>
    <row r="4106" spans="1:5" x14ac:dyDescent="0.25">
      <c r="A4106" s="1">
        <v>44266</v>
      </c>
      <c r="B4106">
        <v>131800</v>
      </c>
      <c r="C4106" t="s">
        <v>3656</v>
      </c>
      <c r="D4106" t="s">
        <v>3657</v>
      </c>
      <c r="E4106" s="2">
        <v>79</v>
      </c>
    </row>
    <row r="4107" spans="1:5" x14ac:dyDescent="0.25">
      <c r="A4107" s="1">
        <v>44266</v>
      </c>
      <c r="B4107">
        <v>131801</v>
      </c>
      <c r="C4107" t="s">
        <v>530</v>
      </c>
      <c r="D4107" t="s">
        <v>1450</v>
      </c>
      <c r="E4107" s="2">
        <v>286.89</v>
      </c>
    </row>
    <row r="4108" spans="1:5" x14ac:dyDescent="0.25">
      <c r="A4108" s="1">
        <v>44266</v>
      </c>
      <c r="B4108">
        <v>131802</v>
      </c>
      <c r="C4108" t="s">
        <v>36</v>
      </c>
      <c r="D4108" t="s">
        <v>149</v>
      </c>
      <c r="E4108" s="2">
        <v>1403.92</v>
      </c>
    </row>
    <row r="4109" spans="1:5" x14ac:dyDescent="0.25">
      <c r="A4109" s="1">
        <v>44266</v>
      </c>
      <c r="B4109">
        <v>131805</v>
      </c>
      <c r="C4109" t="s">
        <v>26</v>
      </c>
      <c r="D4109" t="s">
        <v>3658</v>
      </c>
      <c r="E4109" s="2">
        <v>3500.27</v>
      </c>
    </row>
    <row r="4110" spans="1:5" x14ac:dyDescent="0.25">
      <c r="A4110" s="1">
        <v>44266</v>
      </c>
      <c r="B4110">
        <v>131806</v>
      </c>
      <c r="C4110" t="s">
        <v>411</v>
      </c>
      <c r="D4110" t="s">
        <v>3659</v>
      </c>
      <c r="E4110" s="2">
        <v>12370</v>
      </c>
    </row>
    <row r="4111" spans="1:5" x14ac:dyDescent="0.25">
      <c r="A4111" s="1">
        <v>44266</v>
      </c>
      <c r="B4111">
        <v>131807</v>
      </c>
      <c r="C4111" t="s">
        <v>2183</v>
      </c>
      <c r="D4111" t="s">
        <v>149</v>
      </c>
      <c r="E4111" s="2">
        <v>237.01</v>
      </c>
    </row>
    <row r="4112" spans="1:5" x14ac:dyDescent="0.25">
      <c r="A4112" s="1">
        <v>44266</v>
      </c>
      <c r="B4112">
        <v>131808</v>
      </c>
      <c r="C4112" t="s">
        <v>208</v>
      </c>
      <c r="D4112" t="s">
        <v>3438</v>
      </c>
      <c r="E4112" s="2">
        <v>25.5</v>
      </c>
    </row>
    <row r="4113" spans="1:5" x14ac:dyDescent="0.25">
      <c r="A4113" s="1">
        <v>44266</v>
      </c>
      <c r="B4113">
        <v>131809</v>
      </c>
      <c r="C4113" t="s">
        <v>96</v>
      </c>
      <c r="D4113" t="s">
        <v>149</v>
      </c>
      <c r="E4113" s="2">
        <v>289.55</v>
      </c>
    </row>
    <row r="4114" spans="1:5" x14ac:dyDescent="0.25">
      <c r="A4114" s="1">
        <v>44266</v>
      </c>
      <c r="B4114">
        <v>131810</v>
      </c>
      <c r="C4114" t="s">
        <v>1398</v>
      </c>
      <c r="D4114" t="s">
        <v>149</v>
      </c>
      <c r="E4114" s="2">
        <v>3152.1</v>
      </c>
    </row>
    <row r="4115" spans="1:5" x14ac:dyDescent="0.25">
      <c r="A4115" s="1">
        <v>44266</v>
      </c>
      <c r="B4115">
        <v>131811</v>
      </c>
      <c r="C4115" t="s">
        <v>3660</v>
      </c>
      <c r="D4115" t="s">
        <v>3661</v>
      </c>
      <c r="E4115" s="2">
        <v>148769.57999999999</v>
      </c>
    </row>
    <row r="4116" spans="1:5" x14ac:dyDescent="0.25">
      <c r="A4116" s="1">
        <v>44266</v>
      </c>
      <c r="B4116">
        <v>131812</v>
      </c>
      <c r="C4116" t="s">
        <v>283</v>
      </c>
      <c r="D4116" t="s">
        <v>3610</v>
      </c>
      <c r="E4116" s="2">
        <v>12229.6</v>
      </c>
    </row>
    <row r="4117" spans="1:5" x14ac:dyDescent="0.25">
      <c r="A4117" s="1">
        <v>44266</v>
      </c>
      <c r="B4117">
        <v>131813</v>
      </c>
      <c r="C4117" t="s">
        <v>70</v>
      </c>
      <c r="D4117" t="s">
        <v>551</v>
      </c>
      <c r="E4117" s="2">
        <v>3.22</v>
      </c>
    </row>
    <row r="4118" spans="1:5" x14ac:dyDescent="0.25">
      <c r="A4118" s="1">
        <v>44266</v>
      </c>
      <c r="B4118">
        <v>131814</v>
      </c>
      <c r="C4118" t="s">
        <v>708</v>
      </c>
      <c r="D4118" t="s">
        <v>149</v>
      </c>
      <c r="E4118" s="2">
        <v>68.06</v>
      </c>
    </row>
    <row r="4119" spans="1:5" x14ac:dyDescent="0.25">
      <c r="A4119" s="1">
        <v>44266</v>
      </c>
      <c r="B4119">
        <v>131815</v>
      </c>
      <c r="C4119" t="s">
        <v>2897</v>
      </c>
      <c r="D4119" t="s">
        <v>149</v>
      </c>
      <c r="E4119" s="2">
        <v>124.31</v>
      </c>
    </row>
    <row r="4120" spans="1:5" x14ac:dyDescent="0.25">
      <c r="A4120" s="1">
        <v>44266</v>
      </c>
      <c r="B4120">
        <v>131816</v>
      </c>
      <c r="C4120" t="s">
        <v>570</v>
      </c>
      <c r="D4120" t="s">
        <v>3652</v>
      </c>
      <c r="E4120" s="2">
        <v>3000</v>
      </c>
    </row>
    <row r="4121" spans="1:5" x14ac:dyDescent="0.25">
      <c r="A4121" s="1">
        <v>44266</v>
      </c>
      <c r="B4121">
        <v>131817</v>
      </c>
      <c r="C4121" t="s">
        <v>803</v>
      </c>
      <c r="D4121" t="s">
        <v>550</v>
      </c>
      <c r="E4121" s="2">
        <v>106.68</v>
      </c>
    </row>
    <row r="4122" spans="1:5" x14ac:dyDescent="0.25">
      <c r="A4122" s="1">
        <v>44266</v>
      </c>
      <c r="B4122">
        <v>131818</v>
      </c>
      <c r="C4122" t="s">
        <v>82</v>
      </c>
      <c r="D4122" t="s">
        <v>3593</v>
      </c>
      <c r="E4122" s="2">
        <v>90.23</v>
      </c>
    </row>
    <row r="4123" spans="1:5" x14ac:dyDescent="0.25">
      <c r="A4123" s="1">
        <v>44266</v>
      </c>
      <c r="B4123">
        <v>131819</v>
      </c>
      <c r="C4123" t="s">
        <v>3620</v>
      </c>
      <c r="D4123" t="s">
        <v>3610</v>
      </c>
      <c r="E4123" s="2">
        <v>10873.71</v>
      </c>
    </row>
    <row r="4124" spans="1:5" x14ac:dyDescent="0.25">
      <c r="A4124" s="1">
        <v>44266</v>
      </c>
      <c r="B4124">
        <v>131820</v>
      </c>
      <c r="C4124" t="s">
        <v>482</v>
      </c>
      <c r="D4124" t="s">
        <v>2629</v>
      </c>
      <c r="E4124" s="2">
        <v>235.08</v>
      </c>
    </row>
    <row r="4125" spans="1:5" x14ac:dyDescent="0.25">
      <c r="A4125" s="1">
        <v>44266</v>
      </c>
      <c r="B4125">
        <v>131821</v>
      </c>
      <c r="C4125" t="s">
        <v>3073</v>
      </c>
      <c r="D4125" t="s">
        <v>149</v>
      </c>
      <c r="E4125" s="2">
        <v>182.96</v>
      </c>
    </row>
    <row r="4126" spans="1:5" x14ac:dyDescent="0.25">
      <c r="A4126" s="1">
        <v>44266</v>
      </c>
      <c r="B4126">
        <v>131822</v>
      </c>
      <c r="C4126" t="s">
        <v>1637</v>
      </c>
      <c r="D4126" t="s">
        <v>1638</v>
      </c>
      <c r="E4126" s="2">
        <v>150</v>
      </c>
    </row>
    <row r="4127" spans="1:5" x14ac:dyDescent="0.25">
      <c r="A4127" s="1">
        <v>44266</v>
      </c>
      <c r="B4127">
        <v>131823</v>
      </c>
      <c r="C4127" t="s">
        <v>581</v>
      </c>
      <c r="D4127" t="s">
        <v>149</v>
      </c>
      <c r="E4127" s="2">
        <v>133.81</v>
      </c>
    </row>
    <row r="4128" spans="1:5" x14ac:dyDescent="0.25">
      <c r="A4128" s="1">
        <v>44266</v>
      </c>
      <c r="B4128">
        <v>131824</v>
      </c>
      <c r="C4128" t="s">
        <v>581</v>
      </c>
      <c r="D4128" t="s">
        <v>149</v>
      </c>
      <c r="E4128" s="2">
        <v>87.3</v>
      </c>
    </row>
    <row r="4129" spans="1:5" x14ac:dyDescent="0.25">
      <c r="A4129" s="1">
        <v>44266</v>
      </c>
      <c r="B4129">
        <v>131825</v>
      </c>
      <c r="C4129" t="s">
        <v>3662</v>
      </c>
      <c r="D4129" t="s">
        <v>3539</v>
      </c>
      <c r="E4129" s="2">
        <v>299</v>
      </c>
    </row>
    <row r="4130" spans="1:5" x14ac:dyDescent="0.25">
      <c r="A4130" s="1">
        <v>44266</v>
      </c>
      <c r="B4130">
        <v>131826</v>
      </c>
      <c r="C4130" t="s">
        <v>1416</v>
      </c>
      <c r="D4130" t="s">
        <v>149</v>
      </c>
      <c r="E4130" s="2">
        <v>1575</v>
      </c>
    </row>
    <row r="4131" spans="1:5" x14ac:dyDescent="0.25">
      <c r="A4131" s="1">
        <v>44266</v>
      </c>
      <c r="B4131">
        <v>131827</v>
      </c>
      <c r="C4131" t="s">
        <v>40</v>
      </c>
      <c r="D4131" t="s">
        <v>41</v>
      </c>
      <c r="E4131" s="2">
        <v>186</v>
      </c>
    </row>
    <row r="4132" spans="1:5" x14ac:dyDescent="0.25">
      <c r="A4132" s="1">
        <v>44266</v>
      </c>
      <c r="B4132">
        <v>131829</v>
      </c>
      <c r="C4132" t="s">
        <v>42</v>
      </c>
      <c r="D4132" t="s">
        <v>3622</v>
      </c>
      <c r="E4132" s="2">
        <v>1488.09</v>
      </c>
    </row>
    <row r="4133" spans="1:5" x14ac:dyDescent="0.25">
      <c r="A4133" s="1">
        <v>44266</v>
      </c>
      <c r="B4133">
        <v>131831</v>
      </c>
      <c r="C4133" t="s">
        <v>43</v>
      </c>
      <c r="D4133" t="s">
        <v>3623</v>
      </c>
      <c r="E4133" s="2">
        <v>86501</v>
      </c>
    </row>
    <row r="4134" spans="1:5" x14ac:dyDescent="0.25">
      <c r="A4134" s="1">
        <v>44266</v>
      </c>
      <c r="B4134">
        <v>131832</v>
      </c>
      <c r="C4134" t="s">
        <v>217</v>
      </c>
      <c r="D4134" t="s">
        <v>3663</v>
      </c>
      <c r="E4134" s="2">
        <v>10</v>
      </c>
    </row>
    <row r="4135" spans="1:5" x14ac:dyDescent="0.25">
      <c r="A4135" s="1">
        <v>44266</v>
      </c>
      <c r="B4135">
        <v>131833</v>
      </c>
      <c r="C4135" t="s">
        <v>3664</v>
      </c>
      <c r="D4135" t="s">
        <v>149</v>
      </c>
      <c r="E4135" s="2">
        <v>568.75</v>
      </c>
    </row>
    <row r="4136" spans="1:5" x14ac:dyDescent="0.25">
      <c r="A4136" s="1">
        <v>44266</v>
      </c>
      <c r="B4136">
        <v>131834</v>
      </c>
      <c r="C4136" t="s">
        <v>374</v>
      </c>
      <c r="D4136" t="s">
        <v>3665</v>
      </c>
      <c r="E4136" s="2">
        <v>600</v>
      </c>
    </row>
    <row r="4137" spans="1:5" x14ac:dyDescent="0.25">
      <c r="A4137" s="1">
        <v>44266</v>
      </c>
      <c r="B4137">
        <v>131835</v>
      </c>
      <c r="C4137" t="s">
        <v>361</v>
      </c>
      <c r="D4137" t="s">
        <v>2629</v>
      </c>
      <c r="E4137" s="2">
        <v>972.5</v>
      </c>
    </row>
    <row r="4138" spans="1:5" x14ac:dyDescent="0.25">
      <c r="A4138" s="1">
        <v>44266</v>
      </c>
      <c r="B4138">
        <v>131836</v>
      </c>
      <c r="C4138" t="s">
        <v>362</v>
      </c>
      <c r="D4138" t="s">
        <v>149</v>
      </c>
      <c r="E4138" s="2">
        <v>21000</v>
      </c>
    </row>
    <row r="4139" spans="1:5" x14ac:dyDescent="0.25">
      <c r="A4139" s="1">
        <v>44266</v>
      </c>
      <c r="B4139">
        <v>131837</v>
      </c>
      <c r="C4139" t="s">
        <v>3666</v>
      </c>
      <c r="D4139" t="s">
        <v>3667</v>
      </c>
      <c r="E4139" s="2">
        <v>332.8</v>
      </c>
    </row>
    <row r="4140" spans="1:5" x14ac:dyDescent="0.25">
      <c r="A4140" s="1">
        <v>44266</v>
      </c>
      <c r="B4140">
        <v>131838</v>
      </c>
      <c r="C4140" t="s">
        <v>80</v>
      </c>
      <c r="D4140" t="s">
        <v>149</v>
      </c>
      <c r="E4140" s="2">
        <v>218.48</v>
      </c>
    </row>
    <row r="4141" spans="1:5" x14ac:dyDescent="0.25">
      <c r="A4141" s="1">
        <v>44266</v>
      </c>
      <c r="B4141">
        <v>131839</v>
      </c>
      <c r="C4141" t="s">
        <v>3388</v>
      </c>
      <c r="D4141" t="s">
        <v>166</v>
      </c>
      <c r="E4141" s="2">
        <v>0</v>
      </c>
    </row>
    <row r="4142" spans="1:5" x14ac:dyDescent="0.25">
      <c r="A4142" s="1">
        <v>44266</v>
      </c>
      <c r="B4142">
        <v>131840</v>
      </c>
      <c r="C4142" t="s">
        <v>49</v>
      </c>
      <c r="D4142" t="s">
        <v>3668</v>
      </c>
      <c r="E4142" s="2">
        <v>6643.5</v>
      </c>
    </row>
    <row r="4143" spans="1:5" x14ac:dyDescent="0.25">
      <c r="A4143" s="1">
        <v>44266</v>
      </c>
      <c r="B4143">
        <v>131841</v>
      </c>
      <c r="C4143" t="s">
        <v>49</v>
      </c>
      <c r="D4143" t="s">
        <v>3539</v>
      </c>
      <c r="E4143" s="2">
        <v>225</v>
      </c>
    </row>
    <row r="4144" spans="1:5" x14ac:dyDescent="0.25">
      <c r="A4144" s="1">
        <v>44266</v>
      </c>
      <c r="B4144">
        <v>131842</v>
      </c>
      <c r="C4144" t="s">
        <v>3669</v>
      </c>
      <c r="D4144" t="s">
        <v>149</v>
      </c>
      <c r="E4144" s="2">
        <v>84.07</v>
      </c>
    </row>
    <row r="4145" spans="1:5" x14ac:dyDescent="0.25">
      <c r="A4145" s="1">
        <v>44266</v>
      </c>
      <c r="B4145">
        <v>131843</v>
      </c>
      <c r="C4145" t="s">
        <v>3089</v>
      </c>
      <c r="D4145" t="s">
        <v>149</v>
      </c>
      <c r="E4145" s="2">
        <v>847.5</v>
      </c>
    </row>
    <row r="4146" spans="1:5" x14ac:dyDescent="0.25">
      <c r="A4146" s="1">
        <v>44266</v>
      </c>
      <c r="B4146">
        <v>131844</v>
      </c>
      <c r="C4146" t="s">
        <v>1929</v>
      </c>
      <c r="D4146" t="s">
        <v>149</v>
      </c>
      <c r="E4146" s="2">
        <v>2350.6799999999998</v>
      </c>
    </row>
    <row r="4147" spans="1:5" x14ac:dyDescent="0.25">
      <c r="A4147" s="1">
        <v>44279</v>
      </c>
      <c r="B4147">
        <v>131845</v>
      </c>
      <c r="C4147" t="s">
        <v>309</v>
      </c>
      <c r="D4147" t="s">
        <v>149</v>
      </c>
      <c r="E4147" s="2">
        <v>450</v>
      </c>
    </row>
    <row r="4148" spans="1:5" x14ac:dyDescent="0.25">
      <c r="A4148" s="1">
        <v>44279</v>
      </c>
      <c r="B4148">
        <v>131846</v>
      </c>
      <c r="C4148" t="s">
        <v>3466</v>
      </c>
      <c r="D4148" t="s">
        <v>3411</v>
      </c>
      <c r="E4148" s="2">
        <v>10080</v>
      </c>
    </row>
    <row r="4149" spans="1:5" x14ac:dyDescent="0.25">
      <c r="A4149" s="1">
        <v>44279</v>
      </c>
      <c r="B4149">
        <v>131847</v>
      </c>
      <c r="C4149" t="s">
        <v>467</v>
      </c>
      <c r="D4149" t="s">
        <v>149</v>
      </c>
      <c r="E4149" s="2">
        <v>2506.88</v>
      </c>
    </row>
    <row r="4150" spans="1:5" x14ac:dyDescent="0.25">
      <c r="A4150" s="1">
        <v>44279</v>
      </c>
      <c r="B4150">
        <v>131848</v>
      </c>
      <c r="C4150" t="s">
        <v>92</v>
      </c>
      <c r="D4150" t="s">
        <v>3670</v>
      </c>
      <c r="E4150" s="2">
        <v>520</v>
      </c>
    </row>
    <row r="4151" spans="1:5" x14ac:dyDescent="0.25">
      <c r="A4151" s="1">
        <v>44279</v>
      </c>
      <c r="B4151">
        <v>131849</v>
      </c>
      <c r="C4151" t="s">
        <v>267</v>
      </c>
      <c r="D4151" t="s">
        <v>2629</v>
      </c>
      <c r="E4151" s="2">
        <v>62.7</v>
      </c>
    </row>
    <row r="4152" spans="1:5" x14ac:dyDescent="0.25">
      <c r="A4152" s="1">
        <v>44279</v>
      </c>
      <c r="B4152">
        <v>131850</v>
      </c>
      <c r="C4152" t="s">
        <v>65</v>
      </c>
      <c r="D4152" t="s">
        <v>149</v>
      </c>
      <c r="E4152" s="2">
        <v>808.25</v>
      </c>
    </row>
    <row r="4153" spans="1:5" x14ac:dyDescent="0.25">
      <c r="A4153" s="1">
        <v>44279</v>
      </c>
      <c r="B4153">
        <v>131851</v>
      </c>
      <c r="C4153" t="s">
        <v>33</v>
      </c>
      <c r="D4153" t="s">
        <v>149</v>
      </c>
      <c r="E4153" s="2">
        <v>63.58</v>
      </c>
    </row>
    <row r="4154" spans="1:5" x14ac:dyDescent="0.25">
      <c r="A4154" s="1">
        <v>44279</v>
      </c>
      <c r="B4154">
        <v>131852</v>
      </c>
      <c r="C4154" t="s">
        <v>870</v>
      </c>
      <c r="D4154" t="s">
        <v>2736</v>
      </c>
      <c r="E4154" s="2">
        <v>441.18</v>
      </c>
    </row>
    <row r="4155" spans="1:5" x14ac:dyDescent="0.25">
      <c r="A4155" s="1">
        <v>44279</v>
      </c>
      <c r="B4155">
        <v>131853</v>
      </c>
      <c r="C4155" t="s">
        <v>877</v>
      </c>
      <c r="D4155" t="s">
        <v>3284</v>
      </c>
      <c r="E4155" s="2">
        <v>650</v>
      </c>
    </row>
    <row r="4156" spans="1:5" x14ac:dyDescent="0.25">
      <c r="A4156" s="1">
        <v>44279</v>
      </c>
      <c r="B4156">
        <v>131854</v>
      </c>
      <c r="C4156" t="s">
        <v>795</v>
      </c>
      <c r="D4156" t="s">
        <v>149</v>
      </c>
      <c r="E4156" s="2">
        <v>160</v>
      </c>
    </row>
    <row r="4157" spans="1:5" x14ac:dyDescent="0.25">
      <c r="A4157" s="1">
        <v>44279</v>
      </c>
      <c r="B4157">
        <v>131855</v>
      </c>
      <c r="C4157" t="s">
        <v>708</v>
      </c>
      <c r="D4157" t="s">
        <v>149</v>
      </c>
      <c r="E4157" s="2">
        <v>64.260000000000005</v>
      </c>
    </row>
    <row r="4158" spans="1:5" x14ac:dyDescent="0.25">
      <c r="A4158" s="1">
        <v>44279</v>
      </c>
      <c r="B4158">
        <v>131856</v>
      </c>
      <c r="C4158" t="s">
        <v>249</v>
      </c>
      <c r="D4158" t="s">
        <v>149</v>
      </c>
      <c r="E4158" s="2">
        <v>1949.63</v>
      </c>
    </row>
    <row r="4159" spans="1:5" x14ac:dyDescent="0.25">
      <c r="A4159" s="1">
        <v>44279</v>
      </c>
      <c r="B4159">
        <v>131857</v>
      </c>
      <c r="C4159" t="s">
        <v>1963</v>
      </c>
      <c r="D4159" t="s">
        <v>633</v>
      </c>
      <c r="E4159" s="2">
        <v>85</v>
      </c>
    </row>
    <row r="4160" spans="1:5" x14ac:dyDescent="0.25">
      <c r="A4160" s="1">
        <v>44279</v>
      </c>
      <c r="B4160">
        <v>131858</v>
      </c>
      <c r="C4160" t="s">
        <v>372</v>
      </c>
      <c r="D4160" t="s">
        <v>149</v>
      </c>
      <c r="E4160" s="2">
        <v>429.42</v>
      </c>
    </row>
    <row r="4161" spans="1:5" x14ac:dyDescent="0.25">
      <c r="A4161" s="1">
        <v>44279</v>
      </c>
      <c r="B4161">
        <v>131859</v>
      </c>
      <c r="C4161" t="s">
        <v>3671</v>
      </c>
      <c r="D4161" t="s">
        <v>3610</v>
      </c>
      <c r="E4161" s="2">
        <v>364</v>
      </c>
    </row>
    <row r="4162" spans="1:5" x14ac:dyDescent="0.25">
      <c r="A4162" s="1">
        <v>44279</v>
      </c>
      <c r="B4162">
        <v>131860</v>
      </c>
      <c r="C4162" t="s">
        <v>21</v>
      </c>
      <c r="D4162" t="s">
        <v>124</v>
      </c>
      <c r="E4162" s="2">
        <v>131.82</v>
      </c>
    </row>
    <row r="4163" spans="1:5" x14ac:dyDescent="0.25">
      <c r="A4163" s="1">
        <v>44279</v>
      </c>
      <c r="B4163">
        <v>131861</v>
      </c>
      <c r="C4163" t="s">
        <v>3672</v>
      </c>
      <c r="D4163" t="s">
        <v>3673</v>
      </c>
      <c r="E4163" s="2">
        <v>150</v>
      </c>
    </row>
    <row r="4164" spans="1:5" x14ac:dyDescent="0.25">
      <c r="A4164" s="1">
        <v>44279</v>
      </c>
      <c r="B4164">
        <v>131862</v>
      </c>
      <c r="C4164" t="s">
        <v>3674</v>
      </c>
      <c r="D4164" t="s">
        <v>149</v>
      </c>
      <c r="E4164" s="2">
        <v>469.92</v>
      </c>
    </row>
    <row r="4165" spans="1:5" x14ac:dyDescent="0.25">
      <c r="A4165" s="1">
        <v>44279</v>
      </c>
      <c r="B4165">
        <v>131863</v>
      </c>
      <c r="C4165" t="s">
        <v>3675</v>
      </c>
      <c r="D4165" t="s">
        <v>149</v>
      </c>
      <c r="E4165" s="2">
        <v>1936</v>
      </c>
    </row>
    <row r="4166" spans="1:5" x14ac:dyDescent="0.25">
      <c r="A4166" s="1">
        <v>44279</v>
      </c>
      <c r="B4166">
        <v>131864</v>
      </c>
      <c r="C4166" t="s">
        <v>177</v>
      </c>
      <c r="D4166" t="s">
        <v>149</v>
      </c>
      <c r="E4166" s="2">
        <v>436</v>
      </c>
    </row>
    <row r="4167" spans="1:5" x14ac:dyDescent="0.25">
      <c r="A4167" s="1">
        <v>44279</v>
      </c>
      <c r="B4167">
        <v>131866</v>
      </c>
      <c r="C4167" t="s">
        <v>3388</v>
      </c>
      <c r="D4167" t="s">
        <v>166</v>
      </c>
      <c r="E4167" s="2">
        <v>0</v>
      </c>
    </row>
    <row r="4168" spans="1:5" x14ac:dyDescent="0.25">
      <c r="A4168" s="1">
        <v>44280</v>
      </c>
      <c r="B4168">
        <v>131867</v>
      </c>
      <c r="C4168" t="s">
        <v>306</v>
      </c>
      <c r="D4168" t="s">
        <v>2688</v>
      </c>
      <c r="E4168" s="2">
        <v>1067.76</v>
      </c>
    </row>
    <row r="4169" spans="1:5" x14ac:dyDescent="0.25">
      <c r="A4169" s="1">
        <v>44280</v>
      </c>
      <c r="B4169">
        <v>131868</v>
      </c>
      <c r="C4169" t="s">
        <v>377</v>
      </c>
      <c r="D4169" t="s">
        <v>3676</v>
      </c>
      <c r="E4169" s="2">
        <v>4320</v>
      </c>
    </row>
    <row r="4170" spans="1:5" x14ac:dyDescent="0.25">
      <c r="A4170" s="1">
        <v>44280</v>
      </c>
      <c r="B4170">
        <v>131869</v>
      </c>
      <c r="C4170" t="s">
        <v>9</v>
      </c>
      <c r="D4170" t="s">
        <v>2688</v>
      </c>
      <c r="E4170" s="2">
        <v>43.11</v>
      </c>
    </row>
    <row r="4171" spans="1:5" x14ac:dyDescent="0.25">
      <c r="A4171" s="1">
        <v>44280</v>
      </c>
      <c r="B4171">
        <v>131870</v>
      </c>
      <c r="C4171" t="s">
        <v>2146</v>
      </c>
      <c r="D4171" t="s">
        <v>149</v>
      </c>
      <c r="E4171" s="2">
        <v>4584.3</v>
      </c>
    </row>
    <row r="4172" spans="1:5" x14ac:dyDescent="0.25">
      <c r="A4172" s="1">
        <v>44280</v>
      </c>
      <c r="B4172">
        <v>131871</v>
      </c>
      <c r="C4172" t="s">
        <v>1817</v>
      </c>
      <c r="D4172" t="s">
        <v>3677</v>
      </c>
      <c r="E4172" s="2">
        <v>1624.54</v>
      </c>
    </row>
    <row r="4173" spans="1:5" x14ac:dyDescent="0.25">
      <c r="A4173" s="1">
        <v>44280</v>
      </c>
      <c r="B4173">
        <v>131872</v>
      </c>
      <c r="C4173" t="s">
        <v>55</v>
      </c>
      <c r="D4173" t="s">
        <v>3303</v>
      </c>
      <c r="E4173" s="2">
        <v>3</v>
      </c>
    </row>
    <row r="4174" spans="1:5" x14ac:dyDescent="0.25">
      <c r="A4174" s="1">
        <v>44280</v>
      </c>
      <c r="B4174">
        <v>131873</v>
      </c>
      <c r="C4174" t="s">
        <v>1353</v>
      </c>
      <c r="D4174" t="s">
        <v>2688</v>
      </c>
      <c r="E4174" s="2">
        <v>4800</v>
      </c>
    </row>
    <row r="4175" spans="1:5" x14ac:dyDescent="0.25">
      <c r="A4175" s="1">
        <v>44280</v>
      </c>
      <c r="B4175">
        <v>131874</v>
      </c>
      <c r="C4175" t="s">
        <v>265</v>
      </c>
      <c r="D4175" t="s">
        <v>149</v>
      </c>
      <c r="E4175" s="2">
        <v>488.81</v>
      </c>
    </row>
    <row r="4176" spans="1:5" x14ac:dyDescent="0.25">
      <c r="A4176" s="1">
        <v>44280</v>
      </c>
      <c r="B4176">
        <v>131875</v>
      </c>
      <c r="C4176" t="s">
        <v>89</v>
      </c>
      <c r="D4176" t="s">
        <v>149</v>
      </c>
      <c r="E4176" s="2">
        <v>1179.33</v>
      </c>
    </row>
    <row r="4177" spans="1:5" x14ac:dyDescent="0.25">
      <c r="A4177" s="1">
        <v>44280</v>
      </c>
      <c r="B4177">
        <v>131876</v>
      </c>
      <c r="C4177" t="s">
        <v>1365</v>
      </c>
      <c r="D4177" t="s">
        <v>3652</v>
      </c>
      <c r="E4177" s="2">
        <v>2100</v>
      </c>
    </row>
    <row r="4178" spans="1:5" x14ac:dyDescent="0.25">
      <c r="A4178" s="1">
        <v>44280</v>
      </c>
      <c r="B4178">
        <v>131877</v>
      </c>
      <c r="C4178" t="s">
        <v>59</v>
      </c>
      <c r="D4178" t="s">
        <v>2456</v>
      </c>
      <c r="E4178" s="2">
        <v>2933.01</v>
      </c>
    </row>
    <row r="4179" spans="1:5" x14ac:dyDescent="0.25">
      <c r="A4179" s="1">
        <v>44280</v>
      </c>
      <c r="B4179">
        <v>131879</v>
      </c>
      <c r="C4179" t="s">
        <v>10</v>
      </c>
      <c r="D4179" t="s">
        <v>124</v>
      </c>
      <c r="E4179" s="2">
        <v>5049.72</v>
      </c>
    </row>
    <row r="4180" spans="1:5" x14ac:dyDescent="0.25">
      <c r="A4180" s="1">
        <v>44280</v>
      </c>
      <c r="B4180">
        <v>131880</v>
      </c>
      <c r="C4180" t="s">
        <v>1575</v>
      </c>
      <c r="D4180" t="s">
        <v>149</v>
      </c>
      <c r="E4180" s="2">
        <v>375</v>
      </c>
    </row>
    <row r="4181" spans="1:5" x14ac:dyDescent="0.25">
      <c r="A4181" s="1">
        <v>44280</v>
      </c>
      <c r="B4181">
        <v>131881</v>
      </c>
      <c r="C4181" t="s">
        <v>501</v>
      </c>
      <c r="D4181" t="s">
        <v>3539</v>
      </c>
      <c r="E4181" s="2">
        <v>350</v>
      </c>
    </row>
    <row r="4182" spans="1:5" x14ac:dyDescent="0.25">
      <c r="A4182" s="1">
        <v>44280</v>
      </c>
      <c r="B4182">
        <v>131882</v>
      </c>
      <c r="C4182" t="s">
        <v>1373</v>
      </c>
      <c r="D4182" t="s">
        <v>2629</v>
      </c>
      <c r="E4182" s="2">
        <v>28.7</v>
      </c>
    </row>
    <row r="4183" spans="1:5" x14ac:dyDescent="0.25">
      <c r="A4183" s="1">
        <v>44280</v>
      </c>
      <c r="B4183">
        <v>131883</v>
      </c>
      <c r="C4183" t="s">
        <v>3678</v>
      </c>
      <c r="D4183" t="s">
        <v>3411</v>
      </c>
      <c r="E4183" s="2">
        <v>500</v>
      </c>
    </row>
    <row r="4184" spans="1:5" x14ac:dyDescent="0.25">
      <c r="A4184" s="1">
        <v>44280</v>
      </c>
      <c r="B4184">
        <v>131884</v>
      </c>
      <c r="C4184" t="s">
        <v>12</v>
      </c>
      <c r="D4184" t="s">
        <v>149</v>
      </c>
      <c r="E4184" s="2">
        <v>4043.17</v>
      </c>
    </row>
    <row r="4185" spans="1:5" x14ac:dyDescent="0.25">
      <c r="A4185" s="1">
        <v>44280</v>
      </c>
      <c r="B4185">
        <v>131885</v>
      </c>
      <c r="C4185" t="s">
        <v>62</v>
      </c>
      <c r="D4185" t="s">
        <v>2675</v>
      </c>
      <c r="E4185" s="2">
        <v>75.17</v>
      </c>
    </row>
    <row r="4186" spans="1:5" x14ac:dyDescent="0.25">
      <c r="A4186" s="1">
        <v>44280</v>
      </c>
      <c r="B4186">
        <v>131886</v>
      </c>
      <c r="C4186" t="s">
        <v>393</v>
      </c>
      <c r="D4186" t="s">
        <v>149</v>
      </c>
      <c r="E4186" s="2">
        <v>355</v>
      </c>
    </row>
    <row r="4187" spans="1:5" x14ac:dyDescent="0.25">
      <c r="A4187" s="1">
        <v>44280</v>
      </c>
      <c r="B4187">
        <v>131887</v>
      </c>
      <c r="C4187" t="s">
        <v>2677</v>
      </c>
      <c r="D4187" t="s">
        <v>3679</v>
      </c>
      <c r="E4187" s="2">
        <v>1100</v>
      </c>
    </row>
    <row r="4188" spans="1:5" x14ac:dyDescent="0.25">
      <c r="A4188" s="1">
        <v>44280</v>
      </c>
      <c r="B4188">
        <v>131888</v>
      </c>
      <c r="C4188" t="s">
        <v>3680</v>
      </c>
      <c r="D4188" t="s">
        <v>149</v>
      </c>
      <c r="E4188" s="2">
        <v>4462.3999999999996</v>
      </c>
    </row>
    <row r="4189" spans="1:5" x14ac:dyDescent="0.25">
      <c r="A4189" s="1">
        <v>44280</v>
      </c>
      <c r="B4189">
        <v>131889</v>
      </c>
      <c r="C4189" t="s">
        <v>1832</v>
      </c>
      <c r="D4189" t="s">
        <v>3681</v>
      </c>
      <c r="E4189" s="2">
        <v>204</v>
      </c>
    </row>
    <row r="4190" spans="1:5" x14ac:dyDescent="0.25">
      <c r="A4190" s="1">
        <v>44280</v>
      </c>
      <c r="B4190">
        <v>131890</v>
      </c>
      <c r="C4190" t="s">
        <v>3682</v>
      </c>
      <c r="D4190" t="s">
        <v>3683</v>
      </c>
      <c r="E4190" s="2">
        <v>1450</v>
      </c>
    </row>
    <row r="4191" spans="1:5" x14ac:dyDescent="0.25">
      <c r="A4191" s="1">
        <v>44280</v>
      </c>
      <c r="B4191">
        <v>131891</v>
      </c>
      <c r="C4191" t="s">
        <v>514</v>
      </c>
      <c r="D4191" t="s">
        <v>149</v>
      </c>
      <c r="E4191" s="2">
        <v>578.03</v>
      </c>
    </row>
    <row r="4192" spans="1:5" x14ac:dyDescent="0.25">
      <c r="A4192" s="1">
        <v>44280</v>
      </c>
      <c r="B4192">
        <v>131892</v>
      </c>
      <c r="C4192" t="s">
        <v>2157</v>
      </c>
      <c r="D4192" t="s">
        <v>493</v>
      </c>
      <c r="E4192" s="2">
        <v>1187.5</v>
      </c>
    </row>
    <row r="4193" spans="1:5" x14ac:dyDescent="0.25">
      <c r="A4193" s="1">
        <v>44280</v>
      </c>
      <c r="B4193">
        <v>131893</v>
      </c>
      <c r="C4193" t="s">
        <v>15</v>
      </c>
      <c r="D4193" t="s">
        <v>149</v>
      </c>
      <c r="E4193" s="2">
        <v>291.75</v>
      </c>
    </row>
    <row r="4194" spans="1:5" x14ac:dyDescent="0.25">
      <c r="A4194" s="1">
        <v>44280</v>
      </c>
      <c r="B4194">
        <v>131894</v>
      </c>
      <c r="C4194" t="s">
        <v>3684</v>
      </c>
      <c r="D4194" t="s">
        <v>493</v>
      </c>
      <c r="E4194" s="2">
        <v>1490</v>
      </c>
    </row>
    <row r="4195" spans="1:5" x14ac:dyDescent="0.25">
      <c r="A4195" s="1">
        <v>44280</v>
      </c>
      <c r="B4195">
        <v>131895</v>
      </c>
      <c r="C4195" t="s">
        <v>3685</v>
      </c>
      <c r="D4195" t="s">
        <v>3686</v>
      </c>
      <c r="E4195" s="2">
        <v>83.5</v>
      </c>
    </row>
    <row r="4196" spans="1:5" x14ac:dyDescent="0.25">
      <c r="A4196" s="1">
        <v>44280</v>
      </c>
      <c r="B4196">
        <v>131896</v>
      </c>
      <c r="C4196" t="s">
        <v>524</v>
      </c>
      <c r="D4196" t="s">
        <v>149</v>
      </c>
      <c r="E4196" s="2">
        <v>165.66</v>
      </c>
    </row>
    <row r="4197" spans="1:5" x14ac:dyDescent="0.25">
      <c r="A4197" s="1">
        <v>44280</v>
      </c>
      <c r="B4197">
        <v>131897</v>
      </c>
      <c r="C4197" t="s">
        <v>1838</v>
      </c>
      <c r="D4197" t="s">
        <v>3413</v>
      </c>
      <c r="E4197" s="2">
        <v>200</v>
      </c>
    </row>
    <row r="4198" spans="1:5" x14ac:dyDescent="0.25">
      <c r="A4198" s="1">
        <v>44280</v>
      </c>
      <c r="B4198">
        <v>131909</v>
      </c>
      <c r="C4198" t="s">
        <v>326</v>
      </c>
      <c r="D4198" t="s">
        <v>149</v>
      </c>
      <c r="E4198" s="2">
        <v>8356.82</v>
      </c>
    </row>
    <row r="4199" spans="1:5" x14ac:dyDescent="0.25">
      <c r="A4199" s="1">
        <v>44280</v>
      </c>
      <c r="B4199">
        <v>131910</v>
      </c>
      <c r="C4199" t="s">
        <v>32</v>
      </c>
      <c r="D4199" t="s">
        <v>2688</v>
      </c>
      <c r="E4199" s="2">
        <v>146.33000000000001</v>
      </c>
    </row>
    <row r="4200" spans="1:5" x14ac:dyDescent="0.25">
      <c r="A4200" s="1">
        <v>44280</v>
      </c>
      <c r="B4200">
        <v>131911</v>
      </c>
      <c r="C4200" t="s">
        <v>3054</v>
      </c>
      <c r="D4200" t="s">
        <v>149</v>
      </c>
      <c r="E4200" s="2">
        <v>749.05</v>
      </c>
    </row>
    <row r="4201" spans="1:5" x14ac:dyDescent="0.25">
      <c r="A4201" s="1">
        <v>44280</v>
      </c>
      <c r="B4201">
        <v>131912</v>
      </c>
      <c r="C4201" t="s">
        <v>399</v>
      </c>
      <c r="D4201" t="s">
        <v>3655</v>
      </c>
      <c r="E4201" s="2">
        <v>735</v>
      </c>
    </row>
    <row r="4202" spans="1:5" x14ac:dyDescent="0.25">
      <c r="A4202" s="1">
        <v>44280</v>
      </c>
      <c r="B4202">
        <v>131913</v>
      </c>
      <c r="C4202" t="s">
        <v>3687</v>
      </c>
      <c r="D4202" t="s">
        <v>149</v>
      </c>
      <c r="E4202" s="2">
        <v>58.49</v>
      </c>
    </row>
    <row r="4203" spans="1:5" x14ac:dyDescent="0.25">
      <c r="A4203" s="1">
        <v>44280</v>
      </c>
      <c r="B4203">
        <v>131914</v>
      </c>
      <c r="C4203" t="s">
        <v>2349</v>
      </c>
      <c r="D4203" t="s">
        <v>149</v>
      </c>
      <c r="E4203" s="2">
        <v>504</v>
      </c>
    </row>
    <row r="4204" spans="1:5" x14ac:dyDescent="0.25">
      <c r="A4204" s="1">
        <v>44280</v>
      </c>
      <c r="B4204">
        <v>131916</v>
      </c>
      <c r="C4204" t="s">
        <v>33</v>
      </c>
      <c r="D4204" t="s">
        <v>149</v>
      </c>
      <c r="E4204" s="2">
        <v>841.97</v>
      </c>
    </row>
    <row r="4205" spans="1:5" x14ac:dyDescent="0.25">
      <c r="A4205" s="1">
        <v>44280</v>
      </c>
      <c r="B4205">
        <v>131917</v>
      </c>
      <c r="C4205" t="s">
        <v>201</v>
      </c>
      <c r="D4205" t="s">
        <v>2629</v>
      </c>
      <c r="E4205" s="2">
        <v>642.35</v>
      </c>
    </row>
    <row r="4206" spans="1:5" x14ac:dyDescent="0.25">
      <c r="A4206" s="1">
        <v>44280</v>
      </c>
      <c r="B4206">
        <v>131918</v>
      </c>
      <c r="C4206" t="s">
        <v>3323</v>
      </c>
      <c r="D4206" t="s">
        <v>149</v>
      </c>
      <c r="E4206" s="2">
        <v>262.58</v>
      </c>
    </row>
    <row r="4207" spans="1:5" x14ac:dyDescent="0.25">
      <c r="A4207" s="1">
        <v>44280</v>
      </c>
      <c r="B4207">
        <v>131919</v>
      </c>
      <c r="C4207" t="s">
        <v>3688</v>
      </c>
      <c r="D4207" t="s">
        <v>2629</v>
      </c>
      <c r="E4207" s="2">
        <v>1839.86</v>
      </c>
    </row>
    <row r="4208" spans="1:5" x14ac:dyDescent="0.25">
      <c r="A4208" s="1">
        <v>44280</v>
      </c>
      <c r="B4208">
        <v>131920</v>
      </c>
      <c r="C4208" t="s">
        <v>528</v>
      </c>
      <c r="D4208" t="s">
        <v>2470</v>
      </c>
      <c r="E4208" s="2">
        <v>1384.6</v>
      </c>
    </row>
    <row r="4209" spans="1:5" x14ac:dyDescent="0.25">
      <c r="A4209" s="1">
        <v>44280</v>
      </c>
      <c r="B4209">
        <v>131921</v>
      </c>
      <c r="C4209" t="s">
        <v>530</v>
      </c>
      <c r="D4209" t="s">
        <v>149</v>
      </c>
      <c r="E4209" s="2">
        <v>1013.8</v>
      </c>
    </row>
    <row r="4210" spans="1:5" x14ac:dyDescent="0.25">
      <c r="A4210" s="1">
        <v>44280</v>
      </c>
      <c r="B4210">
        <v>131922</v>
      </c>
      <c r="C4210" t="s">
        <v>3689</v>
      </c>
      <c r="D4210" t="s">
        <v>149</v>
      </c>
      <c r="E4210" s="2">
        <v>1315.9</v>
      </c>
    </row>
    <row r="4211" spans="1:5" x14ac:dyDescent="0.25">
      <c r="A4211" s="1">
        <v>44280</v>
      </c>
      <c r="B4211">
        <v>131924</v>
      </c>
      <c r="C4211" t="s">
        <v>35</v>
      </c>
      <c r="D4211" t="s">
        <v>149</v>
      </c>
      <c r="E4211" s="2">
        <v>564.66</v>
      </c>
    </row>
    <row r="4212" spans="1:5" x14ac:dyDescent="0.25">
      <c r="A4212" s="1">
        <v>44280</v>
      </c>
      <c r="B4212">
        <v>131925</v>
      </c>
      <c r="C4212" t="s">
        <v>3690</v>
      </c>
      <c r="D4212" t="s">
        <v>149</v>
      </c>
      <c r="E4212" s="2">
        <v>91.55</v>
      </c>
    </row>
    <row r="4213" spans="1:5" x14ac:dyDescent="0.25">
      <c r="A4213" s="1">
        <v>44280</v>
      </c>
      <c r="B4213">
        <v>131926</v>
      </c>
      <c r="C4213" t="s">
        <v>3612</v>
      </c>
      <c r="D4213" t="s">
        <v>1890</v>
      </c>
      <c r="E4213" s="2">
        <v>8078.85</v>
      </c>
    </row>
    <row r="4214" spans="1:5" x14ac:dyDescent="0.25">
      <c r="A4214" s="1">
        <v>44280</v>
      </c>
      <c r="B4214">
        <v>131926</v>
      </c>
      <c r="C4214" t="s">
        <v>3612</v>
      </c>
      <c r="D4214" t="s">
        <v>1890</v>
      </c>
      <c r="E4214" s="2">
        <v>257.81</v>
      </c>
    </row>
    <row r="4215" spans="1:5" x14ac:dyDescent="0.25">
      <c r="A4215" s="1">
        <v>44280</v>
      </c>
      <c r="B4215">
        <v>131927</v>
      </c>
      <c r="C4215" t="s">
        <v>3144</v>
      </c>
      <c r="D4215" t="s">
        <v>1340</v>
      </c>
      <c r="E4215" s="2">
        <v>111</v>
      </c>
    </row>
    <row r="4216" spans="1:5" x14ac:dyDescent="0.25">
      <c r="A4216" s="1">
        <v>44280</v>
      </c>
      <c r="B4216">
        <v>131928</v>
      </c>
      <c r="C4216" t="s">
        <v>36</v>
      </c>
      <c r="D4216" t="s">
        <v>149</v>
      </c>
      <c r="E4216" s="2">
        <v>633.53</v>
      </c>
    </row>
    <row r="4217" spans="1:5" x14ac:dyDescent="0.25">
      <c r="A4217" s="1">
        <v>44280</v>
      </c>
      <c r="B4217">
        <v>131930</v>
      </c>
      <c r="C4217" t="s">
        <v>26</v>
      </c>
      <c r="D4217" t="s">
        <v>149</v>
      </c>
      <c r="E4217" s="2">
        <v>2457.21</v>
      </c>
    </row>
    <row r="4218" spans="1:5" x14ac:dyDescent="0.25">
      <c r="A4218" s="1">
        <v>44280</v>
      </c>
      <c r="B4218">
        <v>131931</v>
      </c>
      <c r="C4218" t="s">
        <v>2183</v>
      </c>
      <c r="D4218" t="s">
        <v>3691</v>
      </c>
      <c r="E4218" s="2">
        <v>935</v>
      </c>
    </row>
    <row r="4219" spans="1:5" x14ac:dyDescent="0.25">
      <c r="A4219" s="1">
        <v>44280</v>
      </c>
      <c r="B4219">
        <v>131932</v>
      </c>
      <c r="C4219" t="s">
        <v>208</v>
      </c>
      <c r="D4219" t="s">
        <v>3692</v>
      </c>
      <c r="E4219" s="2">
        <v>25.5</v>
      </c>
    </row>
    <row r="4220" spans="1:5" x14ac:dyDescent="0.25">
      <c r="A4220" s="1">
        <v>44280</v>
      </c>
      <c r="B4220">
        <v>131933</v>
      </c>
      <c r="C4220" t="s">
        <v>96</v>
      </c>
      <c r="D4220" t="s">
        <v>149</v>
      </c>
      <c r="E4220" s="2">
        <v>4509.38</v>
      </c>
    </row>
    <row r="4221" spans="1:5" x14ac:dyDescent="0.25">
      <c r="A4221" s="1">
        <v>44280</v>
      </c>
      <c r="B4221">
        <v>131934</v>
      </c>
      <c r="C4221" t="s">
        <v>3693</v>
      </c>
      <c r="D4221" t="s">
        <v>149</v>
      </c>
      <c r="E4221" s="2">
        <v>340</v>
      </c>
    </row>
    <row r="4222" spans="1:5" x14ac:dyDescent="0.25">
      <c r="A4222" s="1">
        <v>44280</v>
      </c>
      <c r="B4222">
        <v>131935</v>
      </c>
      <c r="C4222" t="s">
        <v>2776</v>
      </c>
      <c r="D4222" t="s">
        <v>149</v>
      </c>
      <c r="E4222" s="2">
        <v>547.89</v>
      </c>
    </row>
    <row r="4223" spans="1:5" x14ac:dyDescent="0.25">
      <c r="A4223" s="1">
        <v>44280</v>
      </c>
      <c r="B4223">
        <v>131936</v>
      </c>
      <c r="C4223" t="s">
        <v>2188</v>
      </c>
      <c r="D4223" t="s">
        <v>3694</v>
      </c>
      <c r="E4223" s="2">
        <v>7000</v>
      </c>
    </row>
    <row r="4224" spans="1:5" x14ac:dyDescent="0.25">
      <c r="A4224" s="1">
        <v>44280</v>
      </c>
      <c r="B4224">
        <v>131937</v>
      </c>
      <c r="C4224" t="s">
        <v>70</v>
      </c>
      <c r="D4224" t="s">
        <v>149</v>
      </c>
      <c r="E4224" s="2">
        <v>257.83</v>
      </c>
    </row>
    <row r="4225" spans="1:5" x14ac:dyDescent="0.25">
      <c r="A4225" s="1">
        <v>44280</v>
      </c>
      <c r="B4225">
        <v>131938</v>
      </c>
      <c r="C4225" t="s">
        <v>708</v>
      </c>
      <c r="D4225" t="s">
        <v>149</v>
      </c>
      <c r="E4225" s="2">
        <v>71.510000000000005</v>
      </c>
    </row>
    <row r="4226" spans="1:5" x14ac:dyDescent="0.25">
      <c r="A4226" s="1">
        <v>44280</v>
      </c>
      <c r="B4226">
        <v>131939</v>
      </c>
      <c r="C4226" t="s">
        <v>2037</v>
      </c>
      <c r="D4226" t="s">
        <v>2470</v>
      </c>
      <c r="E4226" s="2">
        <v>914.7</v>
      </c>
    </row>
    <row r="4227" spans="1:5" x14ac:dyDescent="0.25">
      <c r="A4227" s="1">
        <v>44280</v>
      </c>
      <c r="B4227">
        <v>131940</v>
      </c>
      <c r="C4227" t="s">
        <v>2784</v>
      </c>
      <c r="D4227" t="s">
        <v>2757</v>
      </c>
      <c r="E4227" s="2">
        <v>600</v>
      </c>
    </row>
    <row r="4228" spans="1:5" x14ac:dyDescent="0.25">
      <c r="A4228" s="1">
        <v>44280</v>
      </c>
      <c r="B4228">
        <v>131941</v>
      </c>
      <c r="C4228" t="s">
        <v>82</v>
      </c>
      <c r="D4228" t="s">
        <v>3695</v>
      </c>
      <c r="E4228" s="2">
        <v>817.65</v>
      </c>
    </row>
    <row r="4229" spans="1:5" x14ac:dyDescent="0.25">
      <c r="A4229" s="1">
        <v>44280</v>
      </c>
      <c r="B4229">
        <v>131942</v>
      </c>
      <c r="C4229" t="s">
        <v>810</v>
      </c>
      <c r="D4229" t="s">
        <v>1747</v>
      </c>
      <c r="E4229" s="2">
        <v>3876.26</v>
      </c>
    </row>
    <row r="4230" spans="1:5" x14ac:dyDescent="0.25">
      <c r="A4230" s="1">
        <v>44280</v>
      </c>
      <c r="B4230">
        <v>131943</v>
      </c>
      <c r="C4230" t="s">
        <v>482</v>
      </c>
      <c r="D4230" t="s">
        <v>2629</v>
      </c>
      <c r="E4230" s="2">
        <v>279.89999999999998</v>
      </c>
    </row>
    <row r="4231" spans="1:5" x14ac:dyDescent="0.25">
      <c r="A4231" s="1">
        <v>44280</v>
      </c>
      <c r="B4231">
        <v>131944</v>
      </c>
      <c r="C4231" t="s">
        <v>372</v>
      </c>
      <c r="D4231" t="s">
        <v>149</v>
      </c>
      <c r="E4231" s="2">
        <v>788.89</v>
      </c>
    </row>
    <row r="4232" spans="1:5" x14ac:dyDescent="0.25">
      <c r="A4232" s="1">
        <v>44280</v>
      </c>
      <c r="B4232">
        <v>131945</v>
      </c>
      <c r="C4232" t="s">
        <v>3447</v>
      </c>
      <c r="D4232" t="s">
        <v>149</v>
      </c>
      <c r="E4232" s="2">
        <v>1498.44</v>
      </c>
    </row>
    <row r="4233" spans="1:5" x14ac:dyDescent="0.25">
      <c r="A4233" s="1">
        <v>44280</v>
      </c>
      <c r="B4233">
        <v>131946</v>
      </c>
      <c r="C4233" t="s">
        <v>3696</v>
      </c>
      <c r="D4233" t="s">
        <v>149</v>
      </c>
      <c r="E4233" s="2">
        <v>56.76</v>
      </c>
    </row>
    <row r="4234" spans="1:5" x14ac:dyDescent="0.25">
      <c r="A4234" s="1">
        <v>44280</v>
      </c>
      <c r="B4234">
        <v>131947</v>
      </c>
      <c r="C4234" t="s">
        <v>3073</v>
      </c>
      <c r="D4234" t="s">
        <v>149</v>
      </c>
      <c r="E4234" s="2">
        <v>548.98</v>
      </c>
    </row>
    <row r="4235" spans="1:5" x14ac:dyDescent="0.25">
      <c r="A4235" s="1">
        <v>44280</v>
      </c>
      <c r="B4235">
        <v>131948</v>
      </c>
      <c r="C4235" t="s">
        <v>1637</v>
      </c>
      <c r="D4235" t="s">
        <v>1638</v>
      </c>
      <c r="E4235" s="2">
        <v>600</v>
      </c>
    </row>
    <row r="4236" spans="1:5" x14ac:dyDescent="0.25">
      <c r="A4236" s="1">
        <v>44280</v>
      </c>
      <c r="B4236">
        <v>131949</v>
      </c>
      <c r="C4236" t="s">
        <v>101</v>
      </c>
      <c r="D4236" t="s">
        <v>3697</v>
      </c>
      <c r="E4236" s="2">
        <v>275</v>
      </c>
    </row>
    <row r="4237" spans="1:5" x14ac:dyDescent="0.25">
      <c r="A4237" s="1">
        <v>44280</v>
      </c>
      <c r="B4237">
        <v>131950</v>
      </c>
      <c r="C4237" t="s">
        <v>1416</v>
      </c>
      <c r="D4237" t="s">
        <v>149</v>
      </c>
      <c r="E4237" s="2">
        <v>1500</v>
      </c>
    </row>
    <row r="4238" spans="1:5" x14ac:dyDescent="0.25">
      <c r="A4238" s="1">
        <v>44280</v>
      </c>
      <c r="B4238">
        <v>131951</v>
      </c>
      <c r="C4238" t="s">
        <v>21</v>
      </c>
      <c r="D4238" t="s">
        <v>1795</v>
      </c>
      <c r="E4238" s="2">
        <v>34.950000000000003</v>
      </c>
    </row>
    <row r="4239" spans="1:5" x14ac:dyDescent="0.25">
      <c r="A4239" s="1">
        <v>44280</v>
      </c>
      <c r="B4239">
        <v>131952</v>
      </c>
      <c r="C4239" t="s">
        <v>21</v>
      </c>
      <c r="D4239" t="s">
        <v>1795</v>
      </c>
      <c r="E4239" s="2">
        <v>5.99</v>
      </c>
    </row>
    <row r="4240" spans="1:5" x14ac:dyDescent="0.25">
      <c r="A4240" s="1">
        <v>44280</v>
      </c>
      <c r="B4240">
        <v>131953</v>
      </c>
      <c r="C4240" t="s">
        <v>21</v>
      </c>
      <c r="D4240" t="s">
        <v>1795</v>
      </c>
      <c r="E4240" s="2">
        <v>191.73</v>
      </c>
    </row>
    <row r="4241" spans="1:5" x14ac:dyDescent="0.25">
      <c r="A4241" s="1">
        <v>44280</v>
      </c>
      <c r="B4241">
        <v>131954</v>
      </c>
      <c r="C4241" t="s">
        <v>21</v>
      </c>
      <c r="D4241" t="s">
        <v>1795</v>
      </c>
      <c r="E4241" s="2">
        <v>21.03</v>
      </c>
    </row>
    <row r="4242" spans="1:5" x14ac:dyDescent="0.25">
      <c r="A4242" s="1">
        <v>44280</v>
      </c>
      <c r="B4242">
        <v>131955</v>
      </c>
      <c r="C4242" t="s">
        <v>21</v>
      </c>
      <c r="D4242" t="s">
        <v>1795</v>
      </c>
      <c r="E4242" s="2">
        <v>5.99</v>
      </c>
    </row>
    <row r="4243" spans="1:5" x14ac:dyDescent="0.25">
      <c r="A4243" s="1">
        <v>44280</v>
      </c>
      <c r="B4243">
        <v>131956</v>
      </c>
      <c r="C4243" t="s">
        <v>588</v>
      </c>
      <c r="D4243" t="s">
        <v>3698</v>
      </c>
      <c r="E4243" s="2">
        <v>160</v>
      </c>
    </row>
    <row r="4244" spans="1:5" x14ac:dyDescent="0.25">
      <c r="A4244" s="1">
        <v>44280</v>
      </c>
      <c r="B4244">
        <v>131957</v>
      </c>
      <c r="C4244" t="s">
        <v>40</v>
      </c>
      <c r="D4244" t="s">
        <v>41</v>
      </c>
      <c r="E4244" s="2">
        <v>434</v>
      </c>
    </row>
    <row r="4245" spans="1:5" x14ac:dyDescent="0.25">
      <c r="A4245" s="1">
        <v>44280</v>
      </c>
      <c r="B4245">
        <v>131958</v>
      </c>
      <c r="C4245" t="s">
        <v>42</v>
      </c>
      <c r="D4245" t="s">
        <v>3622</v>
      </c>
      <c r="E4245" s="2">
        <v>447.36</v>
      </c>
    </row>
    <row r="4246" spans="1:5" x14ac:dyDescent="0.25">
      <c r="A4246" s="1">
        <v>44280</v>
      </c>
      <c r="B4246">
        <v>131958</v>
      </c>
      <c r="C4246" t="s">
        <v>42</v>
      </c>
      <c r="D4246" t="s">
        <v>3622</v>
      </c>
      <c r="E4246" s="2">
        <v>61.16</v>
      </c>
    </row>
    <row r="4247" spans="1:5" x14ac:dyDescent="0.25">
      <c r="A4247" s="1">
        <v>44280</v>
      </c>
      <c r="B4247">
        <v>131959</v>
      </c>
      <c r="C4247" t="s">
        <v>77</v>
      </c>
      <c r="D4247" t="s">
        <v>3539</v>
      </c>
      <c r="E4247" s="2">
        <v>195</v>
      </c>
    </row>
    <row r="4248" spans="1:5" x14ac:dyDescent="0.25">
      <c r="A4248" s="1">
        <v>44280</v>
      </c>
      <c r="B4248">
        <v>131960</v>
      </c>
      <c r="C4248" t="s">
        <v>2393</v>
      </c>
      <c r="D4248" t="s">
        <v>3413</v>
      </c>
      <c r="E4248" s="2">
        <v>35</v>
      </c>
    </row>
    <row r="4249" spans="1:5" x14ac:dyDescent="0.25">
      <c r="A4249" s="1">
        <v>44280</v>
      </c>
      <c r="B4249">
        <v>131961</v>
      </c>
      <c r="C4249" t="s">
        <v>887</v>
      </c>
      <c r="D4249" t="s">
        <v>3699</v>
      </c>
      <c r="E4249" s="2">
        <v>35</v>
      </c>
    </row>
    <row r="4250" spans="1:5" x14ac:dyDescent="0.25">
      <c r="A4250" s="1">
        <v>44280</v>
      </c>
      <c r="B4250">
        <v>131962</v>
      </c>
      <c r="C4250" t="s">
        <v>3368</v>
      </c>
      <c r="D4250" t="s">
        <v>3539</v>
      </c>
      <c r="E4250" s="2">
        <v>835</v>
      </c>
    </row>
    <row r="4251" spans="1:5" x14ac:dyDescent="0.25">
      <c r="A4251" s="1">
        <v>44280</v>
      </c>
      <c r="B4251">
        <v>131963</v>
      </c>
      <c r="C4251" t="s">
        <v>78</v>
      </c>
      <c r="D4251" t="s">
        <v>3700</v>
      </c>
      <c r="E4251" s="2">
        <v>3657</v>
      </c>
    </row>
    <row r="4252" spans="1:5" x14ac:dyDescent="0.25">
      <c r="A4252" s="1">
        <v>44280</v>
      </c>
      <c r="B4252">
        <v>131964</v>
      </c>
      <c r="C4252" t="s">
        <v>361</v>
      </c>
      <c r="D4252" t="s">
        <v>3701</v>
      </c>
      <c r="E4252" s="2">
        <v>1047.5</v>
      </c>
    </row>
    <row r="4253" spans="1:5" x14ac:dyDescent="0.25">
      <c r="A4253" s="1">
        <v>44280</v>
      </c>
      <c r="B4253">
        <v>131965</v>
      </c>
      <c r="C4253" t="s">
        <v>3702</v>
      </c>
      <c r="D4253" t="s">
        <v>3703</v>
      </c>
      <c r="E4253" s="2">
        <v>1331.58</v>
      </c>
    </row>
    <row r="4254" spans="1:5" x14ac:dyDescent="0.25">
      <c r="A4254" s="1">
        <v>44280</v>
      </c>
      <c r="B4254">
        <v>131966</v>
      </c>
      <c r="C4254" t="s">
        <v>362</v>
      </c>
      <c r="D4254" t="s">
        <v>2688</v>
      </c>
      <c r="E4254" s="2">
        <v>11850</v>
      </c>
    </row>
    <row r="4255" spans="1:5" x14ac:dyDescent="0.25">
      <c r="A4255" s="1">
        <v>44280</v>
      </c>
      <c r="B4255">
        <v>131967</v>
      </c>
      <c r="C4255" t="s">
        <v>45</v>
      </c>
      <c r="D4255" t="s">
        <v>3663</v>
      </c>
      <c r="E4255" s="2">
        <v>377.13</v>
      </c>
    </row>
    <row r="4256" spans="1:5" x14ac:dyDescent="0.25">
      <c r="A4256" s="1">
        <v>44280</v>
      </c>
      <c r="B4256">
        <v>131969</v>
      </c>
      <c r="C4256" t="s">
        <v>80</v>
      </c>
      <c r="D4256" t="s">
        <v>2678</v>
      </c>
      <c r="E4256" s="2">
        <v>837.41</v>
      </c>
    </row>
    <row r="4257" spans="1:5" x14ac:dyDescent="0.25">
      <c r="A4257" s="1">
        <v>44280</v>
      </c>
      <c r="B4257">
        <v>131970</v>
      </c>
      <c r="C4257" t="s">
        <v>3669</v>
      </c>
      <c r="D4257" t="s">
        <v>149</v>
      </c>
      <c r="E4257" s="2">
        <v>731.12</v>
      </c>
    </row>
    <row r="4258" spans="1:5" x14ac:dyDescent="0.25">
      <c r="A4258" s="1">
        <v>44280</v>
      </c>
      <c r="B4258">
        <v>131971</v>
      </c>
      <c r="C4258" t="s">
        <v>2720</v>
      </c>
      <c r="D4258" t="s">
        <v>2936</v>
      </c>
      <c r="E4258" s="2">
        <v>59880</v>
      </c>
    </row>
    <row r="4259" spans="1:5" x14ac:dyDescent="0.25">
      <c r="A4259" s="1">
        <v>44280</v>
      </c>
      <c r="B4259">
        <v>131972</v>
      </c>
      <c r="C4259" t="s">
        <v>3704</v>
      </c>
      <c r="D4259" t="s">
        <v>3411</v>
      </c>
      <c r="E4259" s="2">
        <v>200</v>
      </c>
    </row>
    <row r="4260" spans="1:5" x14ac:dyDescent="0.25">
      <c r="A4260" s="1">
        <v>44280</v>
      </c>
      <c r="B4260">
        <v>131973</v>
      </c>
      <c r="C4260" t="s">
        <v>1929</v>
      </c>
      <c r="D4260" t="s">
        <v>149</v>
      </c>
      <c r="E4260" s="2">
        <v>1237.55</v>
      </c>
    </row>
    <row r="4261" spans="1:5" x14ac:dyDescent="0.25">
      <c r="A4261" s="1">
        <v>44280</v>
      </c>
      <c r="B4261">
        <v>131975</v>
      </c>
      <c r="C4261" t="s">
        <v>372</v>
      </c>
      <c r="D4261" t="s">
        <v>149</v>
      </c>
      <c r="E4261" s="2">
        <v>1481.82</v>
      </c>
    </row>
    <row r="4262" spans="1:5" x14ac:dyDescent="0.25">
      <c r="A4262" s="1">
        <v>44286</v>
      </c>
      <c r="B4262">
        <v>131976</v>
      </c>
      <c r="C4262" t="s">
        <v>467</v>
      </c>
      <c r="D4262" t="s">
        <v>149</v>
      </c>
      <c r="E4262" s="2">
        <v>65.849999999999994</v>
      </c>
    </row>
    <row r="4263" spans="1:5" x14ac:dyDescent="0.25">
      <c r="A4263" s="1">
        <v>44286</v>
      </c>
      <c r="B4263">
        <v>131977</v>
      </c>
      <c r="C4263" t="s">
        <v>238</v>
      </c>
      <c r="D4263" t="s">
        <v>2629</v>
      </c>
      <c r="E4263" s="2">
        <v>84</v>
      </c>
    </row>
    <row r="4264" spans="1:5" x14ac:dyDescent="0.25">
      <c r="A4264" s="1">
        <v>44286</v>
      </c>
      <c r="B4264">
        <v>131978</v>
      </c>
      <c r="C4264" t="s">
        <v>60</v>
      </c>
      <c r="D4264" t="s">
        <v>149</v>
      </c>
      <c r="E4264" s="2">
        <v>223.94</v>
      </c>
    </row>
    <row r="4265" spans="1:5" x14ac:dyDescent="0.25">
      <c r="A4265" s="1">
        <v>44286</v>
      </c>
      <c r="B4265">
        <v>131979</v>
      </c>
      <c r="C4265" t="s">
        <v>3705</v>
      </c>
      <c r="D4265" t="s">
        <v>3706</v>
      </c>
      <c r="E4265" s="2">
        <v>11700</v>
      </c>
    </row>
    <row r="4266" spans="1:5" x14ac:dyDescent="0.25">
      <c r="A4266" s="1">
        <v>44286</v>
      </c>
      <c r="B4266">
        <v>131980</v>
      </c>
      <c r="C4266" t="s">
        <v>865</v>
      </c>
      <c r="D4266" t="s">
        <v>3707</v>
      </c>
      <c r="E4266" s="2">
        <v>1067.26</v>
      </c>
    </row>
    <row r="4267" spans="1:5" x14ac:dyDescent="0.25">
      <c r="A4267" s="1">
        <v>44286</v>
      </c>
      <c r="B4267">
        <v>131981</v>
      </c>
      <c r="C4267" t="s">
        <v>870</v>
      </c>
      <c r="D4267" t="s">
        <v>3708</v>
      </c>
      <c r="E4267" s="2">
        <v>234</v>
      </c>
    </row>
    <row r="4268" spans="1:5" x14ac:dyDescent="0.25">
      <c r="A4268" s="1">
        <v>44286</v>
      </c>
      <c r="B4268">
        <v>131982</v>
      </c>
      <c r="C4268" t="s">
        <v>3709</v>
      </c>
      <c r="D4268" t="s">
        <v>3710</v>
      </c>
      <c r="E4268" s="2">
        <v>2000</v>
      </c>
    </row>
    <row r="4269" spans="1:5" x14ac:dyDescent="0.25">
      <c r="A4269" s="1">
        <v>44286</v>
      </c>
      <c r="B4269">
        <v>131983</v>
      </c>
      <c r="C4269" t="s">
        <v>3711</v>
      </c>
      <c r="D4269" t="s">
        <v>2629</v>
      </c>
      <c r="E4269" s="2">
        <v>80</v>
      </c>
    </row>
    <row r="4270" spans="1:5" x14ac:dyDescent="0.25">
      <c r="A4270" s="1">
        <v>44286</v>
      </c>
      <c r="B4270">
        <v>131984</v>
      </c>
      <c r="C4270" t="s">
        <v>3712</v>
      </c>
      <c r="D4270" t="s">
        <v>149</v>
      </c>
      <c r="E4270" s="2">
        <v>490.9</v>
      </c>
    </row>
    <row r="4271" spans="1:5" x14ac:dyDescent="0.25">
      <c r="A4271" s="1">
        <v>44286</v>
      </c>
      <c r="B4271">
        <v>131985</v>
      </c>
      <c r="C4271" t="s">
        <v>3713</v>
      </c>
      <c r="D4271" t="s">
        <v>3714</v>
      </c>
      <c r="E4271" s="2">
        <v>221.48</v>
      </c>
    </row>
    <row r="4272" spans="1:5" x14ac:dyDescent="0.25">
      <c r="A4272" s="1">
        <v>44286</v>
      </c>
      <c r="B4272">
        <v>131986</v>
      </c>
      <c r="C4272" t="s">
        <v>3397</v>
      </c>
      <c r="D4272" t="s">
        <v>3715</v>
      </c>
      <c r="E4272" s="2">
        <v>500</v>
      </c>
    </row>
    <row r="4273" spans="1:5" x14ac:dyDescent="0.25">
      <c r="A4273" s="1">
        <v>44286</v>
      </c>
      <c r="B4273">
        <v>131987</v>
      </c>
      <c r="C4273" t="s">
        <v>351</v>
      </c>
      <c r="D4273" t="s">
        <v>3652</v>
      </c>
      <c r="E4273" s="2">
        <v>575</v>
      </c>
    </row>
    <row r="4274" spans="1:5" x14ac:dyDescent="0.25">
      <c r="A4274" s="1">
        <v>44286</v>
      </c>
      <c r="B4274">
        <v>131988</v>
      </c>
      <c r="C4274" t="s">
        <v>3398</v>
      </c>
      <c r="D4274" t="s">
        <v>3716</v>
      </c>
      <c r="E4274" s="2">
        <v>80</v>
      </c>
    </row>
    <row r="4275" spans="1:5" x14ac:dyDescent="0.25">
      <c r="A4275" s="1">
        <v>44286</v>
      </c>
      <c r="B4275">
        <v>131989</v>
      </c>
      <c r="C4275" t="s">
        <v>3717</v>
      </c>
      <c r="D4275" t="s">
        <v>3718</v>
      </c>
      <c r="E4275" s="2">
        <v>813.8</v>
      </c>
    </row>
    <row r="4276" spans="1:5" x14ac:dyDescent="0.25">
      <c r="A4276" s="1">
        <v>44286</v>
      </c>
      <c r="B4276">
        <v>131990</v>
      </c>
      <c r="C4276" t="s">
        <v>1552</v>
      </c>
      <c r="D4276" t="s">
        <v>149</v>
      </c>
      <c r="E4276" s="2">
        <v>680.58</v>
      </c>
    </row>
    <row r="4277" spans="1:5" x14ac:dyDescent="0.25">
      <c r="A4277" s="1">
        <v>44286</v>
      </c>
      <c r="B4277">
        <v>131992</v>
      </c>
      <c r="C4277" t="s">
        <v>81</v>
      </c>
      <c r="D4277" t="s">
        <v>149</v>
      </c>
      <c r="E4277" s="2">
        <v>762.04</v>
      </c>
    </row>
    <row r="4278" spans="1:5" x14ac:dyDescent="0.25">
      <c r="A4278" s="1">
        <v>44237</v>
      </c>
      <c r="B4278">
        <v>202000131</v>
      </c>
      <c r="C4278" t="s">
        <v>1529</v>
      </c>
      <c r="D4278" t="s">
        <v>2629</v>
      </c>
      <c r="E4278" s="2">
        <v>121.02</v>
      </c>
    </row>
    <row r="4279" spans="1:5" x14ac:dyDescent="0.25">
      <c r="A4279" s="1">
        <v>44264</v>
      </c>
      <c r="B4279">
        <v>202000135</v>
      </c>
      <c r="C4279" t="s">
        <v>2581</v>
      </c>
      <c r="D4279" t="s">
        <v>2629</v>
      </c>
      <c r="E4279" s="2">
        <v>72</v>
      </c>
    </row>
    <row r="4280" spans="1:5" x14ac:dyDescent="0.25">
      <c r="A4280" s="1">
        <v>44264</v>
      </c>
      <c r="B4280">
        <v>202000136</v>
      </c>
      <c r="C4280" t="s">
        <v>1067</v>
      </c>
      <c r="D4280" t="s">
        <v>1068</v>
      </c>
      <c r="E4280" s="2">
        <v>3071.39</v>
      </c>
    </row>
    <row r="4281" spans="1:5" x14ac:dyDescent="0.25">
      <c r="A4281" s="1">
        <v>44264</v>
      </c>
      <c r="B4281">
        <v>202000137</v>
      </c>
      <c r="C4281" t="s">
        <v>1055</v>
      </c>
      <c r="D4281" t="s">
        <v>3719</v>
      </c>
      <c r="E4281" s="2">
        <v>49.25</v>
      </c>
    </row>
    <row r="4282" spans="1:5" x14ac:dyDescent="0.25">
      <c r="A4282" s="1">
        <v>44264</v>
      </c>
      <c r="B4282">
        <v>202000138</v>
      </c>
      <c r="C4282" t="s">
        <v>2095</v>
      </c>
      <c r="D4282" t="s">
        <v>2629</v>
      </c>
      <c r="E4282" s="2">
        <v>51</v>
      </c>
    </row>
    <row r="4283" spans="1:5" x14ac:dyDescent="0.25">
      <c r="A4283" s="1">
        <v>44264</v>
      </c>
      <c r="B4283">
        <v>202000139</v>
      </c>
      <c r="C4283" t="s">
        <v>1043</v>
      </c>
      <c r="D4283" t="s">
        <v>2629</v>
      </c>
      <c r="E4283" s="2">
        <v>75.42</v>
      </c>
    </row>
    <row r="4284" spans="1:5" x14ac:dyDescent="0.25">
      <c r="A4284" s="1">
        <v>44264</v>
      </c>
      <c r="B4284">
        <v>202000140</v>
      </c>
      <c r="C4284" t="s">
        <v>1057</v>
      </c>
      <c r="D4284" t="s">
        <v>2088</v>
      </c>
      <c r="E4284" s="2">
        <v>74.25</v>
      </c>
    </row>
    <row r="4285" spans="1:5" x14ac:dyDescent="0.25">
      <c r="A4285" s="1">
        <v>44264</v>
      </c>
      <c r="B4285">
        <v>202000141</v>
      </c>
      <c r="C4285" t="s">
        <v>3720</v>
      </c>
      <c r="D4285" t="s">
        <v>3721</v>
      </c>
      <c r="E4285" s="9">
        <v>500</v>
      </c>
    </row>
    <row r="4286" spans="1:5" x14ac:dyDescent="0.25">
      <c r="A4286" s="1">
        <v>44264</v>
      </c>
      <c r="B4286">
        <v>202000142</v>
      </c>
      <c r="C4286" t="s">
        <v>501</v>
      </c>
      <c r="D4286" t="s">
        <v>3539</v>
      </c>
      <c r="E4286" s="2">
        <v>45</v>
      </c>
    </row>
    <row r="4287" spans="1:5" x14ac:dyDescent="0.25">
      <c r="A4287" s="1">
        <v>44264</v>
      </c>
      <c r="B4287">
        <v>202000143</v>
      </c>
      <c r="C4287" t="s">
        <v>3364</v>
      </c>
      <c r="D4287" t="s">
        <v>2757</v>
      </c>
      <c r="E4287" s="2">
        <v>120</v>
      </c>
    </row>
    <row r="4288" spans="1:5" x14ac:dyDescent="0.25">
      <c r="A4288" s="1">
        <v>44264</v>
      </c>
      <c r="B4288">
        <v>202000144</v>
      </c>
      <c r="C4288" t="s">
        <v>870</v>
      </c>
      <c r="D4288" t="s">
        <v>2629</v>
      </c>
      <c r="E4288" s="2">
        <v>121.47</v>
      </c>
    </row>
    <row r="4289" spans="1:5" x14ac:dyDescent="0.25">
      <c r="A4289" s="1">
        <v>44266</v>
      </c>
      <c r="B4289">
        <v>202000147</v>
      </c>
      <c r="C4289" t="s">
        <v>3722</v>
      </c>
      <c r="D4289" t="s">
        <v>3723</v>
      </c>
      <c r="E4289" s="2">
        <v>344.08</v>
      </c>
    </row>
    <row r="4290" spans="1:5" x14ac:dyDescent="0.25">
      <c r="A4290" s="1">
        <v>44281</v>
      </c>
      <c r="B4290">
        <v>202000151</v>
      </c>
      <c r="C4290" t="s">
        <v>2604</v>
      </c>
      <c r="D4290" t="s">
        <v>3724</v>
      </c>
      <c r="E4290" s="2">
        <v>210</v>
      </c>
    </row>
    <row r="4291" spans="1:5" x14ac:dyDescent="0.25">
      <c r="A4291" s="1">
        <v>44258</v>
      </c>
      <c r="B4291">
        <v>202100152</v>
      </c>
      <c r="C4291" t="s">
        <v>3725</v>
      </c>
      <c r="D4291" t="s">
        <v>2629</v>
      </c>
      <c r="E4291" s="2">
        <v>110.37</v>
      </c>
    </row>
    <row r="4292" spans="1:5" x14ac:dyDescent="0.25">
      <c r="A4292" s="1">
        <v>44259</v>
      </c>
      <c r="B4292">
        <v>202100153</v>
      </c>
      <c r="C4292" t="s">
        <v>111</v>
      </c>
      <c r="D4292" t="s">
        <v>3726</v>
      </c>
      <c r="E4292" s="2">
        <v>137333.13</v>
      </c>
    </row>
    <row r="4293" spans="1:5" x14ac:dyDescent="0.25">
      <c r="A4293" s="1">
        <v>44259</v>
      </c>
      <c r="B4293">
        <v>202100154</v>
      </c>
      <c r="C4293" t="s">
        <v>452</v>
      </c>
      <c r="D4293" t="s">
        <v>3727</v>
      </c>
      <c r="E4293" s="2">
        <v>238</v>
      </c>
    </row>
    <row r="4294" spans="1:5" x14ac:dyDescent="0.25">
      <c r="A4294" s="1">
        <v>44259</v>
      </c>
      <c r="B4294">
        <v>202100155</v>
      </c>
      <c r="C4294" t="s">
        <v>3385</v>
      </c>
      <c r="D4294" t="s">
        <v>639</v>
      </c>
      <c r="E4294" s="2">
        <v>234.6</v>
      </c>
    </row>
    <row r="4295" spans="1:5" x14ac:dyDescent="0.25">
      <c r="A4295" s="1">
        <v>44259</v>
      </c>
      <c r="B4295">
        <v>202100156</v>
      </c>
      <c r="C4295" t="s">
        <v>3728</v>
      </c>
      <c r="D4295" t="s">
        <v>3729</v>
      </c>
      <c r="E4295" s="2">
        <v>144</v>
      </c>
    </row>
    <row r="4296" spans="1:5" x14ac:dyDescent="0.25">
      <c r="A4296" s="1">
        <v>44259</v>
      </c>
      <c r="B4296">
        <v>202100157</v>
      </c>
      <c r="C4296" t="s">
        <v>112</v>
      </c>
      <c r="D4296" t="s">
        <v>3579</v>
      </c>
      <c r="E4296" s="2">
        <v>9370.99</v>
      </c>
    </row>
    <row r="4297" spans="1:5" x14ac:dyDescent="0.25">
      <c r="A4297" s="1">
        <v>44259</v>
      </c>
      <c r="B4297">
        <v>202100159</v>
      </c>
      <c r="C4297" t="s">
        <v>228</v>
      </c>
      <c r="D4297" t="s">
        <v>3579</v>
      </c>
      <c r="E4297" s="2">
        <v>274.94</v>
      </c>
    </row>
    <row r="4298" spans="1:5" x14ac:dyDescent="0.25">
      <c r="A4298" s="1">
        <v>44259</v>
      </c>
      <c r="B4298">
        <v>202100160</v>
      </c>
      <c r="C4298" t="s">
        <v>458</v>
      </c>
      <c r="D4298" t="s">
        <v>2629</v>
      </c>
      <c r="E4298" s="2">
        <v>31</v>
      </c>
    </row>
    <row r="4299" spans="1:5" x14ac:dyDescent="0.25">
      <c r="A4299" s="1">
        <v>44259</v>
      </c>
      <c r="B4299">
        <v>202100161</v>
      </c>
      <c r="C4299" t="s">
        <v>2622</v>
      </c>
      <c r="D4299" t="s">
        <v>3539</v>
      </c>
      <c r="E4299" s="2">
        <v>219.79</v>
      </c>
    </row>
    <row r="4300" spans="1:5" x14ac:dyDescent="0.25">
      <c r="A4300" s="1">
        <v>44266</v>
      </c>
      <c r="B4300">
        <v>202100162</v>
      </c>
      <c r="C4300" t="s">
        <v>3730</v>
      </c>
      <c r="D4300" t="s">
        <v>149</v>
      </c>
      <c r="E4300" s="2">
        <v>119.67</v>
      </c>
    </row>
    <row r="4301" spans="1:5" x14ac:dyDescent="0.25">
      <c r="A4301" s="1">
        <v>44266</v>
      </c>
      <c r="B4301">
        <v>202100163</v>
      </c>
      <c r="C4301" t="s">
        <v>453</v>
      </c>
      <c r="D4301" t="s">
        <v>3731</v>
      </c>
      <c r="E4301" s="2">
        <v>454.96</v>
      </c>
    </row>
    <row r="4302" spans="1:5" x14ac:dyDescent="0.25">
      <c r="A4302" s="1">
        <v>44266</v>
      </c>
      <c r="B4302">
        <v>202100164</v>
      </c>
      <c r="C4302" t="s">
        <v>1077</v>
      </c>
      <c r="D4302" t="s">
        <v>149</v>
      </c>
      <c r="E4302" s="2">
        <v>29.99</v>
      </c>
    </row>
    <row r="4303" spans="1:5" x14ac:dyDescent="0.25">
      <c r="A4303" s="1">
        <v>44266</v>
      </c>
      <c r="B4303">
        <v>202100165</v>
      </c>
      <c r="C4303" t="s">
        <v>448</v>
      </c>
      <c r="D4303" t="s">
        <v>149</v>
      </c>
      <c r="E4303" s="2">
        <v>123.1</v>
      </c>
    </row>
    <row r="4304" spans="1:5" x14ac:dyDescent="0.25">
      <c r="A4304" s="1">
        <v>44266</v>
      </c>
      <c r="B4304">
        <v>202100166</v>
      </c>
      <c r="C4304" t="s">
        <v>110</v>
      </c>
      <c r="D4304" t="s">
        <v>3578</v>
      </c>
      <c r="E4304" s="2">
        <v>200</v>
      </c>
    </row>
    <row r="4305" spans="1:6" x14ac:dyDescent="0.25">
      <c r="A4305" s="1">
        <v>44266</v>
      </c>
      <c r="B4305">
        <v>202100167</v>
      </c>
      <c r="C4305" t="s">
        <v>112</v>
      </c>
      <c r="D4305" t="s">
        <v>3579</v>
      </c>
      <c r="E4305" s="2">
        <v>7878.85</v>
      </c>
    </row>
    <row r="4306" spans="1:6" x14ac:dyDescent="0.25">
      <c r="A4306" s="1">
        <v>44280</v>
      </c>
      <c r="B4306">
        <v>202100172</v>
      </c>
      <c r="C4306" t="s">
        <v>3732</v>
      </c>
      <c r="D4306" t="s">
        <v>3733</v>
      </c>
      <c r="E4306" s="2">
        <v>168</v>
      </c>
    </row>
    <row r="4307" spans="1:6" x14ac:dyDescent="0.25">
      <c r="A4307" s="1">
        <v>44280</v>
      </c>
      <c r="B4307">
        <v>202100173</v>
      </c>
      <c r="C4307" t="s">
        <v>3734</v>
      </c>
      <c r="D4307" t="s">
        <v>149</v>
      </c>
      <c r="E4307" s="2">
        <v>99.98</v>
      </c>
    </row>
    <row r="4308" spans="1:6" x14ac:dyDescent="0.25">
      <c r="A4308" s="1">
        <v>44280</v>
      </c>
      <c r="B4308">
        <v>202100174</v>
      </c>
      <c r="C4308" t="s">
        <v>453</v>
      </c>
      <c r="D4308" t="s">
        <v>3735</v>
      </c>
      <c r="E4308" s="2">
        <v>605.48</v>
      </c>
    </row>
    <row r="4309" spans="1:6" x14ac:dyDescent="0.25">
      <c r="A4309" s="1">
        <v>44280</v>
      </c>
      <c r="B4309">
        <v>202100175</v>
      </c>
      <c r="C4309" t="s">
        <v>456</v>
      </c>
      <c r="D4309" t="s">
        <v>149</v>
      </c>
      <c r="E4309" s="2">
        <v>39.96</v>
      </c>
    </row>
    <row r="4310" spans="1:6" x14ac:dyDescent="0.25">
      <c r="A4310" s="1">
        <v>44280</v>
      </c>
      <c r="B4310">
        <v>202100176</v>
      </c>
      <c r="C4310" t="s">
        <v>445</v>
      </c>
      <c r="D4310" t="s">
        <v>149</v>
      </c>
      <c r="E4310" s="2">
        <v>591.6</v>
      </c>
    </row>
    <row r="4311" spans="1:6" x14ac:dyDescent="0.25">
      <c r="A4311" s="1">
        <v>44280</v>
      </c>
      <c r="B4311">
        <v>202100177</v>
      </c>
      <c r="C4311" t="s">
        <v>448</v>
      </c>
      <c r="D4311" t="s">
        <v>149</v>
      </c>
      <c r="E4311" s="2">
        <v>633</v>
      </c>
    </row>
    <row r="4312" spans="1:6" x14ac:dyDescent="0.25">
      <c r="A4312" s="1">
        <v>44280</v>
      </c>
      <c r="B4312">
        <v>202100178</v>
      </c>
      <c r="C4312" t="s">
        <v>112</v>
      </c>
      <c r="D4312" t="s">
        <v>3579</v>
      </c>
      <c r="E4312" s="2">
        <v>10755.02</v>
      </c>
    </row>
    <row r="4313" spans="1:6" x14ac:dyDescent="0.25">
      <c r="A4313" s="1">
        <v>44280</v>
      </c>
      <c r="B4313">
        <v>202100179</v>
      </c>
      <c r="C4313" t="s">
        <v>3736</v>
      </c>
      <c r="D4313" t="s">
        <v>3737</v>
      </c>
      <c r="E4313" s="2">
        <v>75</v>
      </c>
    </row>
    <row r="4314" spans="1:6" x14ac:dyDescent="0.25">
      <c r="D4314" s="5" t="s">
        <v>167</v>
      </c>
      <c r="E4314" s="6"/>
      <c r="F4314" s="7">
        <f>SUM(E3962:E4313)</f>
        <v>1346124.6500000004</v>
      </c>
    </row>
    <row r="4315" spans="1:6" x14ac:dyDescent="0.25">
      <c r="D4315" s="5"/>
      <c r="E4315" s="6"/>
      <c r="F4315" s="7"/>
    </row>
    <row r="4316" spans="1:6" x14ac:dyDescent="0.25">
      <c r="A4316" s="1">
        <v>44287</v>
      </c>
      <c r="B4316">
        <v>131993</v>
      </c>
      <c r="C4316" t="s">
        <v>3740</v>
      </c>
      <c r="D4316" t="s">
        <v>149</v>
      </c>
      <c r="E4316" s="2">
        <v>1328.71</v>
      </c>
    </row>
    <row r="4317" spans="1:6" x14ac:dyDescent="0.25">
      <c r="A4317" s="1">
        <v>44287</v>
      </c>
      <c r="B4317">
        <v>131995</v>
      </c>
      <c r="C4317" t="s">
        <v>183</v>
      </c>
      <c r="D4317" t="s">
        <v>149</v>
      </c>
      <c r="E4317" s="2">
        <v>2803.5</v>
      </c>
    </row>
    <row r="4318" spans="1:6" x14ac:dyDescent="0.25">
      <c r="A4318" s="1">
        <v>44287</v>
      </c>
      <c r="B4318">
        <v>131996</v>
      </c>
      <c r="C4318" t="s">
        <v>9</v>
      </c>
      <c r="D4318" t="s">
        <v>494</v>
      </c>
      <c r="E4318" s="2">
        <v>124.89</v>
      </c>
    </row>
    <row r="4319" spans="1:6" x14ac:dyDescent="0.25">
      <c r="A4319" s="1">
        <v>44287</v>
      </c>
      <c r="B4319">
        <v>131997</v>
      </c>
      <c r="C4319" t="s">
        <v>9</v>
      </c>
      <c r="D4319" t="s">
        <v>185</v>
      </c>
      <c r="E4319" s="2">
        <v>52.79</v>
      </c>
    </row>
    <row r="4320" spans="1:6" x14ac:dyDescent="0.25">
      <c r="A4320" s="1">
        <v>44287</v>
      </c>
      <c r="B4320">
        <v>131998</v>
      </c>
      <c r="C4320" t="s">
        <v>29</v>
      </c>
      <c r="D4320" t="s">
        <v>734</v>
      </c>
      <c r="E4320" s="2">
        <v>3336.08</v>
      </c>
    </row>
    <row r="4321" spans="1:5" x14ac:dyDescent="0.25">
      <c r="A4321" s="1">
        <v>44287</v>
      </c>
      <c r="B4321">
        <v>131999</v>
      </c>
      <c r="C4321" t="s">
        <v>1353</v>
      </c>
      <c r="D4321" t="s">
        <v>3741</v>
      </c>
      <c r="E4321" s="2">
        <v>250</v>
      </c>
    </row>
    <row r="4322" spans="1:5" x14ac:dyDescent="0.25">
      <c r="A4322" s="1">
        <v>44287</v>
      </c>
      <c r="B4322">
        <v>132000</v>
      </c>
      <c r="C4322" t="s">
        <v>467</v>
      </c>
      <c r="D4322" t="s">
        <v>149</v>
      </c>
      <c r="E4322" s="2">
        <v>4751.4799999999996</v>
      </c>
    </row>
    <row r="4323" spans="1:5" x14ac:dyDescent="0.25">
      <c r="A4323" s="1">
        <v>44287</v>
      </c>
      <c r="B4323">
        <v>132001</v>
      </c>
      <c r="C4323" t="s">
        <v>3742</v>
      </c>
      <c r="D4323" t="s">
        <v>3411</v>
      </c>
      <c r="E4323" s="2">
        <v>250</v>
      </c>
    </row>
    <row r="4324" spans="1:5" x14ac:dyDescent="0.25">
      <c r="A4324" s="1">
        <v>44287</v>
      </c>
      <c r="B4324">
        <v>132002</v>
      </c>
      <c r="C4324" t="s">
        <v>3742</v>
      </c>
      <c r="D4324" t="s">
        <v>3411</v>
      </c>
      <c r="E4324" s="2">
        <v>250</v>
      </c>
    </row>
    <row r="4325" spans="1:5" x14ac:dyDescent="0.25">
      <c r="A4325" s="1">
        <v>44287</v>
      </c>
      <c r="B4325">
        <v>132003</v>
      </c>
      <c r="C4325" t="s">
        <v>265</v>
      </c>
      <c r="D4325" t="s">
        <v>149</v>
      </c>
      <c r="E4325" s="2">
        <v>110.4</v>
      </c>
    </row>
    <row r="4326" spans="1:5" x14ac:dyDescent="0.25">
      <c r="A4326" s="1">
        <v>44287</v>
      </c>
      <c r="B4326">
        <v>132004</v>
      </c>
      <c r="C4326" t="s">
        <v>89</v>
      </c>
      <c r="D4326" t="s">
        <v>149</v>
      </c>
      <c r="E4326" s="2">
        <v>528.62</v>
      </c>
    </row>
    <row r="4327" spans="1:5" x14ac:dyDescent="0.25">
      <c r="A4327" s="1">
        <v>44287</v>
      </c>
      <c r="B4327">
        <v>132005</v>
      </c>
      <c r="C4327" t="s">
        <v>497</v>
      </c>
      <c r="D4327" t="s">
        <v>3743</v>
      </c>
      <c r="E4327" s="2">
        <v>2500</v>
      </c>
    </row>
    <row r="4328" spans="1:5" x14ac:dyDescent="0.25">
      <c r="A4328" s="1">
        <v>44287</v>
      </c>
      <c r="B4328">
        <v>132006</v>
      </c>
      <c r="C4328" t="s">
        <v>1365</v>
      </c>
      <c r="D4328" t="s">
        <v>3416</v>
      </c>
      <c r="E4328" s="2">
        <v>2550</v>
      </c>
    </row>
    <row r="4329" spans="1:5" x14ac:dyDescent="0.25">
      <c r="A4329" s="1">
        <v>44287</v>
      </c>
      <c r="B4329">
        <v>132007</v>
      </c>
      <c r="C4329" t="s">
        <v>58</v>
      </c>
      <c r="D4329" t="s">
        <v>149</v>
      </c>
      <c r="E4329" s="2">
        <v>57.94</v>
      </c>
    </row>
    <row r="4330" spans="1:5" x14ac:dyDescent="0.25">
      <c r="A4330" s="1">
        <v>44287</v>
      </c>
      <c r="B4330">
        <v>132009</v>
      </c>
      <c r="C4330" t="s">
        <v>59</v>
      </c>
      <c r="D4330" t="s">
        <v>3744</v>
      </c>
      <c r="E4330" s="2">
        <v>544</v>
      </c>
    </row>
    <row r="4331" spans="1:5" x14ac:dyDescent="0.25">
      <c r="A4331" s="1">
        <v>44287</v>
      </c>
      <c r="B4331">
        <v>132010</v>
      </c>
      <c r="C4331" t="s">
        <v>59</v>
      </c>
      <c r="D4331" t="s">
        <v>2671</v>
      </c>
      <c r="E4331" s="2">
        <v>1885.07</v>
      </c>
    </row>
    <row r="4332" spans="1:5" x14ac:dyDescent="0.25">
      <c r="A4332" s="1">
        <v>44287</v>
      </c>
      <c r="B4332">
        <v>132011</v>
      </c>
      <c r="C4332" t="s">
        <v>59</v>
      </c>
      <c r="D4332" t="s">
        <v>1231</v>
      </c>
      <c r="E4332" s="2">
        <v>1730.1</v>
      </c>
    </row>
    <row r="4333" spans="1:5" x14ac:dyDescent="0.25">
      <c r="A4333" s="1">
        <v>44287</v>
      </c>
      <c r="B4333">
        <v>132012</v>
      </c>
      <c r="C4333" t="s">
        <v>59</v>
      </c>
      <c r="D4333" t="s">
        <v>1231</v>
      </c>
      <c r="E4333" s="2">
        <v>11049.7</v>
      </c>
    </row>
    <row r="4334" spans="1:5" x14ac:dyDescent="0.25">
      <c r="A4334" s="1">
        <v>44287</v>
      </c>
      <c r="B4334">
        <v>132013</v>
      </c>
      <c r="C4334" t="s">
        <v>3745</v>
      </c>
      <c r="D4334" t="s">
        <v>149</v>
      </c>
      <c r="E4334" s="2">
        <v>1117.2</v>
      </c>
    </row>
    <row r="4335" spans="1:5" x14ac:dyDescent="0.25">
      <c r="A4335" s="1">
        <v>44287</v>
      </c>
      <c r="B4335">
        <v>132014</v>
      </c>
      <c r="C4335" t="s">
        <v>60</v>
      </c>
      <c r="D4335" t="s">
        <v>149</v>
      </c>
      <c r="E4335" s="2">
        <v>96.71</v>
      </c>
    </row>
    <row r="4336" spans="1:5" x14ac:dyDescent="0.25">
      <c r="A4336" s="1">
        <v>44287</v>
      </c>
      <c r="B4336">
        <v>132016</v>
      </c>
      <c r="C4336" t="s">
        <v>12</v>
      </c>
      <c r="D4336" t="s">
        <v>149</v>
      </c>
      <c r="E4336" s="2">
        <v>1646.68</v>
      </c>
    </row>
    <row r="4337" spans="1:5" x14ac:dyDescent="0.25">
      <c r="A4337" s="1">
        <v>44287</v>
      </c>
      <c r="B4337">
        <v>132017</v>
      </c>
      <c r="C4337" t="s">
        <v>63</v>
      </c>
      <c r="D4337" t="s">
        <v>2676</v>
      </c>
      <c r="E4337" s="2">
        <v>2748.38</v>
      </c>
    </row>
    <row r="4338" spans="1:5" x14ac:dyDescent="0.25">
      <c r="A4338" s="1">
        <v>44287</v>
      </c>
      <c r="B4338">
        <v>132018</v>
      </c>
      <c r="C4338" t="s">
        <v>3128</v>
      </c>
      <c r="D4338" t="s">
        <v>149</v>
      </c>
      <c r="E4338" s="2">
        <v>24.5</v>
      </c>
    </row>
    <row r="4339" spans="1:5" x14ac:dyDescent="0.25">
      <c r="A4339" s="1">
        <v>44287</v>
      </c>
      <c r="B4339">
        <v>132019</v>
      </c>
      <c r="C4339" t="s">
        <v>514</v>
      </c>
      <c r="D4339" t="s">
        <v>149</v>
      </c>
      <c r="E4339" s="2">
        <v>347.08</v>
      </c>
    </row>
    <row r="4340" spans="1:5" x14ac:dyDescent="0.25">
      <c r="A4340" s="1">
        <v>44287</v>
      </c>
      <c r="B4340">
        <v>132020</v>
      </c>
      <c r="C4340" t="s">
        <v>2345</v>
      </c>
      <c r="D4340" t="s">
        <v>2346</v>
      </c>
      <c r="E4340" s="2">
        <v>28.38</v>
      </c>
    </row>
    <row r="4341" spans="1:5" x14ac:dyDescent="0.25">
      <c r="A4341" s="1">
        <v>44287</v>
      </c>
      <c r="B4341">
        <v>132021</v>
      </c>
      <c r="C4341" t="s">
        <v>15</v>
      </c>
      <c r="D4341" t="s">
        <v>3746</v>
      </c>
      <c r="E4341" s="2">
        <v>16522</v>
      </c>
    </row>
    <row r="4342" spans="1:5" x14ac:dyDescent="0.25">
      <c r="A4342" s="1">
        <v>44287</v>
      </c>
      <c r="B4342">
        <v>132022</v>
      </c>
      <c r="C4342" t="s">
        <v>756</v>
      </c>
      <c r="D4342" t="s">
        <v>149</v>
      </c>
      <c r="E4342" s="2">
        <v>82.47</v>
      </c>
    </row>
    <row r="4343" spans="1:5" x14ac:dyDescent="0.25">
      <c r="A4343" s="1">
        <v>44287</v>
      </c>
      <c r="B4343">
        <v>132023</v>
      </c>
      <c r="C4343" t="s">
        <v>3228</v>
      </c>
      <c r="D4343" t="s">
        <v>149</v>
      </c>
      <c r="E4343" s="2">
        <v>870.39</v>
      </c>
    </row>
    <row r="4344" spans="1:5" x14ac:dyDescent="0.25">
      <c r="A4344" s="1">
        <v>44287</v>
      </c>
      <c r="B4344">
        <v>132024</v>
      </c>
      <c r="C4344" t="s">
        <v>3388</v>
      </c>
      <c r="D4344" t="s">
        <v>166</v>
      </c>
      <c r="E4344" s="2">
        <v>0</v>
      </c>
    </row>
    <row r="4345" spans="1:5" x14ac:dyDescent="0.25">
      <c r="A4345" s="1">
        <v>44287</v>
      </c>
      <c r="B4345">
        <v>132025</v>
      </c>
      <c r="C4345" t="s">
        <v>399</v>
      </c>
      <c r="D4345" t="s">
        <v>3747</v>
      </c>
      <c r="E4345" s="2">
        <v>5694.5</v>
      </c>
    </row>
    <row r="4346" spans="1:5" x14ac:dyDescent="0.25">
      <c r="A4346" s="1">
        <v>44287</v>
      </c>
      <c r="B4346">
        <v>132026</v>
      </c>
      <c r="C4346" t="s">
        <v>3687</v>
      </c>
      <c r="D4346" t="s">
        <v>1493</v>
      </c>
      <c r="E4346" s="2">
        <v>25.94</v>
      </c>
    </row>
    <row r="4347" spans="1:5" x14ac:dyDescent="0.25">
      <c r="A4347" s="1">
        <v>44287</v>
      </c>
      <c r="B4347">
        <v>132027</v>
      </c>
      <c r="C4347" t="s">
        <v>3748</v>
      </c>
      <c r="D4347" t="s">
        <v>493</v>
      </c>
      <c r="E4347" s="2">
        <v>22262.400000000001</v>
      </c>
    </row>
    <row r="4348" spans="1:5" x14ac:dyDescent="0.25">
      <c r="A4348" s="1">
        <v>44287</v>
      </c>
      <c r="B4348">
        <v>132028</v>
      </c>
      <c r="C4348" t="s">
        <v>870</v>
      </c>
      <c r="D4348" t="s">
        <v>2736</v>
      </c>
      <c r="E4348" s="2">
        <v>247.68</v>
      </c>
    </row>
    <row r="4349" spans="1:5" x14ac:dyDescent="0.25">
      <c r="A4349" s="1">
        <v>44287</v>
      </c>
      <c r="B4349">
        <v>132029</v>
      </c>
      <c r="C4349" t="s">
        <v>528</v>
      </c>
      <c r="D4349" t="s">
        <v>2471</v>
      </c>
      <c r="E4349" s="2">
        <v>670.4</v>
      </c>
    </row>
    <row r="4350" spans="1:5" x14ac:dyDescent="0.25">
      <c r="A4350" s="1">
        <v>44287</v>
      </c>
      <c r="B4350">
        <v>132030</v>
      </c>
      <c r="C4350" t="s">
        <v>2882</v>
      </c>
      <c r="D4350" t="s">
        <v>2688</v>
      </c>
      <c r="E4350" s="2">
        <v>567</v>
      </c>
    </row>
    <row r="4351" spans="1:5" x14ac:dyDescent="0.25">
      <c r="A4351" s="1">
        <v>44287</v>
      </c>
      <c r="B4351">
        <v>132031</v>
      </c>
      <c r="C4351" t="s">
        <v>1872</v>
      </c>
      <c r="D4351" t="s">
        <v>149</v>
      </c>
      <c r="E4351" s="2">
        <v>200.91</v>
      </c>
    </row>
    <row r="4352" spans="1:5" x14ac:dyDescent="0.25">
      <c r="A4352" s="1">
        <v>44287</v>
      </c>
      <c r="B4352">
        <v>132032</v>
      </c>
      <c r="C4352" t="s">
        <v>3435</v>
      </c>
      <c r="D4352" t="s">
        <v>3749</v>
      </c>
      <c r="E4352" s="2">
        <v>150</v>
      </c>
    </row>
    <row r="4353" spans="1:5" x14ac:dyDescent="0.25">
      <c r="A4353" s="1">
        <v>44287</v>
      </c>
      <c r="B4353">
        <v>132033</v>
      </c>
      <c r="C4353" t="s">
        <v>35</v>
      </c>
      <c r="D4353" t="s">
        <v>149</v>
      </c>
      <c r="E4353" s="2">
        <v>1046.03</v>
      </c>
    </row>
    <row r="4354" spans="1:5" x14ac:dyDescent="0.25">
      <c r="A4354" s="1">
        <v>44287</v>
      </c>
      <c r="B4354">
        <v>132034</v>
      </c>
      <c r="C4354" t="s">
        <v>341</v>
      </c>
      <c r="D4354" t="s">
        <v>149</v>
      </c>
      <c r="E4354" s="2">
        <v>2127.02</v>
      </c>
    </row>
    <row r="4355" spans="1:5" x14ac:dyDescent="0.25">
      <c r="A4355" s="1">
        <v>44287</v>
      </c>
      <c r="B4355">
        <v>132035</v>
      </c>
      <c r="C4355" t="s">
        <v>537</v>
      </c>
      <c r="D4355" t="s">
        <v>149</v>
      </c>
      <c r="E4355" s="2">
        <v>54.49</v>
      </c>
    </row>
    <row r="4356" spans="1:5" x14ac:dyDescent="0.25">
      <c r="A4356" s="1">
        <v>44287</v>
      </c>
      <c r="B4356">
        <v>132036</v>
      </c>
      <c r="C4356" t="s">
        <v>17</v>
      </c>
      <c r="D4356" t="s">
        <v>149</v>
      </c>
      <c r="E4356" s="2">
        <v>85</v>
      </c>
    </row>
    <row r="4357" spans="1:5" x14ac:dyDescent="0.25">
      <c r="A4357" s="1">
        <v>44287</v>
      </c>
      <c r="B4357">
        <v>132037</v>
      </c>
      <c r="C4357" t="s">
        <v>36</v>
      </c>
      <c r="D4357" t="s">
        <v>149</v>
      </c>
      <c r="E4357" s="2">
        <v>152.93</v>
      </c>
    </row>
    <row r="4358" spans="1:5" x14ac:dyDescent="0.25">
      <c r="A4358" s="1">
        <v>44287</v>
      </c>
      <c r="B4358">
        <v>132039</v>
      </c>
      <c r="C4358" t="s">
        <v>26</v>
      </c>
      <c r="D4358" t="s">
        <v>149</v>
      </c>
      <c r="E4358" s="2">
        <v>6271.62</v>
      </c>
    </row>
    <row r="4359" spans="1:5" x14ac:dyDescent="0.25">
      <c r="A4359" s="1">
        <v>44287</v>
      </c>
      <c r="B4359">
        <v>132040</v>
      </c>
      <c r="C4359" t="s">
        <v>96</v>
      </c>
      <c r="D4359" t="s">
        <v>149</v>
      </c>
      <c r="E4359" s="2">
        <v>119.47</v>
      </c>
    </row>
    <row r="4360" spans="1:5" x14ac:dyDescent="0.25">
      <c r="A4360" s="1">
        <v>44287</v>
      </c>
      <c r="B4360">
        <v>132041</v>
      </c>
      <c r="C4360" t="s">
        <v>2700</v>
      </c>
      <c r="D4360" t="s">
        <v>149</v>
      </c>
      <c r="E4360" s="2">
        <v>1950</v>
      </c>
    </row>
    <row r="4361" spans="1:5" x14ac:dyDescent="0.25">
      <c r="A4361" s="1">
        <v>44287</v>
      </c>
      <c r="B4361">
        <v>132042</v>
      </c>
      <c r="C4361" t="s">
        <v>3693</v>
      </c>
      <c r="D4361" t="s">
        <v>149</v>
      </c>
      <c r="E4361" s="2">
        <v>259.25</v>
      </c>
    </row>
    <row r="4362" spans="1:5" x14ac:dyDescent="0.25">
      <c r="A4362" s="1">
        <v>44287</v>
      </c>
      <c r="B4362">
        <v>132043</v>
      </c>
      <c r="C4362" t="s">
        <v>2776</v>
      </c>
      <c r="D4362" t="s">
        <v>149</v>
      </c>
      <c r="E4362" s="2">
        <v>15012.4</v>
      </c>
    </row>
    <row r="4363" spans="1:5" x14ac:dyDescent="0.25">
      <c r="A4363" s="1">
        <v>44287</v>
      </c>
      <c r="B4363">
        <v>132044</v>
      </c>
      <c r="C4363" t="s">
        <v>1885</v>
      </c>
      <c r="D4363" t="s">
        <v>493</v>
      </c>
      <c r="E4363" s="2">
        <v>6400</v>
      </c>
    </row>
    <row r="4364" spans="1:5" x14ac:dyDescent="0.25">
      <c r="A4364" s="1">
        <v>44287</v>
      </c>
      <c r="B4364">
        <v>132045</v>
      </c>
      <c r="C4364" t="s">
        <v>795</v>
      </c>
      <c r="D4364" t="s">
        <v>149</v>
      </c>
      <c r="E4364" s="2">
        <v>51.7</v>
      </c>
    </row>
    <row r="4365" spans="1:5" x14ac:dyDescent="0.25">
      <c r="A4365" s="1">
        <v>44287</v>
      </c>
      <c r="B4365">
        <v>132046</v>
      </c>
      <c r="C4365" t="s">
        <v>70</v>
      </c>
      <c r="D4365" t="s">
        <v>551</v>
      </c>
      <c r="E4365" s="2">
        <v>4.83</v>
      </c>
    </row>
    <row r="4366" spans="1:5" x14ac:dyDescent="0.25">
      <c r="A4366" s="1">
        <v>44287</v>
      </c>
      <c r="B4366">
        <v>132047</v>
      </c>
      <c r="C4366" t="s">
        <v>708</v>
      </c>
      <c r="D4366" t="s">
        <v>149</v>
      </c>
      <c r="E4366" s="2">
        <v>325.97000000000003</v>
      </c>
    </row>
    <row r="4367" spans="1:5" x14ac:dyDescent="0.25">
      <c r="A4367" s="1">
        <v>44287</v>
      </c>
      <c r="B4367">
        <v>132048</v>
      </c>
      <c r="C4367" t="s">
        <v>3388</v>
      </c>
      <c r="D4367" t="s">
        <v>166</v>
      </c>
      <c r="E4367" s="2">
        <v>0</v>
      </c>
    </row>
    <row r="4368" spans="1:5" x14ac:dyDescent="0.25">
      <c r="A4368" s="1">
        <v>44287</v>
      </c>
      <c r="B4368">
        <v>132049</v>
      </c>
      <c r="C4368" t="s">
        <v>566</v>
      </c>
      <c r="D4368" t="s">
        <v>149</v>
      </c>
      <c r="E4368" s="2">
        <v>3744</v>
      </c>
    </row>
    <row r="4369" spans="1:5" x14ac:dyDescent="0.25">
      <c r="A4369" s="1">
        <v>44287</v>
      </c>
      <c r="B4369">
        <v>132050</v>
      </c>
      <c r="C4369" t="s">
        <v>3514</v>
      </c>
      <c r="D4369" t="s">
        <v>149</v>
      </c>
      <c r="E4369" s="2">
        <v>1340</v>
      </c>
    </row>
    <row r="4370" spans="1:5" x14ac:dyDescent="0.25">
      <c r="A4370" s="1">
        <v>44287</v>
      </c>
      <c r="B4370">
        <v>132051</v>
      </c>
      <c r="C4370" t="s">
        <v>213</v>
      </c>
      <c r="D4370" t="s">
        <v>149</v>
      </c>
      <c r="E4370" s="2">
        <v>17.45</v>
      </c>
    </row>
    <row r="4371" spans="1:5" x14ac:dyDescent="0.25">
      <c r="A4371" s="1">
        <v>44287</v>
      </c>
      <c r="B4371">
        <v>132052</v>
      </c>
      <c r="C4371" t="s">
        <v>570</v>
      </c>
      <c r="D4371" t="s">
        <v>3335</v>
      </c>
      <c r="E4371" s="2">
        <v>3000</v>
      </c>
    </row>
    <row r="4372" spans="1:5" x14ac:dyDescent="0.25">
      <c r="A4372" s="1">
        <v>44287</v>
      </c>
      <c r="B4372">
        <v>132053</v>
      </c>
      <c r="C4372" t="s">
        <v>3750</v>
      </c>
      <c r="D4372" t="s">
        <v>3751</v>
      </c>
      <c r="E4372" s="2">
        <v>2555</v>
      </c>
    </row>
    <row r="4373" spans="1:5" x14ac:dyDescent="0.25">
      <c r="A4373" s="1">
        <v>44287</v>
      </c>
      <c r="B4373">
        <v>132054</v>
      </c>
      <c r="C4373" t="s">
        <v>803</v>
      </c>
      <c r="D4373" t="s">
        <v>149</v>
      </c>
      <c r="E4373" s="2">
        <v>145.35</v>
      </c>
    </row>
    <row r="4374" spans="1:5" x14ac:dyDescent="0.25">
      <c r="A4374" s="1">
        <v>44287</v>
      </c>
      <c r="B4374">
        <v>132055</v>
      </c>
      <c r="C4374" t="s">
        <v>3752</v>
      </c>
      <c r="D4374" t="s">
        <v>893</v>
      </c>
      <c r="E4374" s="2">
        <v>1990</v>
      </c>
    </row>
    <row r="4375" spans="1:5" x14ac:dyDescent="0.25">
      <c r="A4375" s="1">
        <v>44287</v>
      </c>
      <c r="B4375">
        <v>132056</v>
      </c>
      <c r="C4375" t="s">
        <v>2788</v>
      </c>
      <c r="D4375" t="s">
        <v>2688</v>
      </c>
      <c r="E4375" s="2">
        <v>4683.5</v>
      </c>
    </row>
    <row r="4376" spans="1:5" x14ac:dyDescent="0.25">
      <c r="A4376" s="1">
        <v>44287</v>
      </c>
      <c r="B4376">
        <v>132057</v>
      </c>
      <c r="C4376" t="s">
        <v>970</v>
      </c>
      <c r="D4376" t="s">
        <v>971</v>
      </c>
      <c r="E4376" s="2">
        <v>5625</v>
      </c>
    </row>
    <row r="4377" spans="1:5" x14ac:dyDescent="0.25">
      <c r="A4377" s="1">
        <v>44287</v>
      </c>
      <c r="B4377">
        <v>132058</v>
      </c>
      <c r="C4377" t="s">
        <v>419</v>
      </c>
      <c r="D4377" t="s">
        <v>2710</v>
      </c>
      <c r="E4377" s="2">
        <v>76.5</v>
      </c>
    </row>
    <row r="4378" spans="1:5" x14ac:dyDescent="0.25">
      <c r="A4378" s="1">
        <v>44287</v>
      </c>
      <c r="B4378">
        <v>132059</v>
      </c>
      <c r="C4378" t="s">
        <v>3753</v>
      </c>
      <c r="D4378" t="s">
        <v>3754</v>
      </c>
      <c r="E4378" s="2">
        <v>753.8</v>
      </c>
    </row>
    <row r="4379" spans="1:5" x14ac:dyDescent="0.25">
      <c r="A4379" s="1">
        <v>44287</v>
      </c>
      <c r="B4379">
        <v>132060</v>
      </c>
      <c r="C4379" t="s">
        <v>3073</v>
      </c>
      <c r="D4379" t="s">
        <v>149</v>
      </c>
      <c r="E4379" s="2">
        <v>125.29</v>
      </c>
    </row>
    <row r="4380" spans="1:5" x14ac:dyDescent="0.25">
      <c r="A4380" s="1">
        <v>44287</v>
      </c>
      <c r="B4380">
        <v>132061</v>
      </c>
      <c r="C4380" t="s">
        <v>2789</v>
      </c>
      <c r="D4380" t="s">
        <v>3755</v>
      </c>
      <c r="E4380" s="2">
        <v>14556.05</v>
      </c>
    </row>
    <row r="4381" spans="1:5" x14ac:dyDescent="0.25">
      <c r="A4381" s="1">
        <v>44287</v>
      </c>
      <c r="B4381">
        <v>132062</v>
      </c>
      <c r="C4381" t="s">
        <v>2791</v>
      </c>
      <c r="D4381" t="s">
        <v>3756</v>
      </c>
      <c r="E4381" s="2">
        <v>1135</v>
      </c>
    </row>
    <row r="4382" spans="1:5" x14ac:dyDescent="0.25">
      <c r="A4382" s="1">
        <v>44287</v>
      </c>
      <c r="B4382">
        <v>132062</v>
      </c>
      <c r="C4382" t="s">
        <v>2791</v>
      </c>
      <c r="D4382" t="s">
        <v>3757</v>
      </c>
      <c r="E4382" s="2">
        <v>250</v>
      </c>
    </row>
    <row r="4383" spans="1:5" x14ac:dyDescent="0.25">
      <c r="A4383" s="1">
        <v>44287</v>
      </c>
      <c r="B4383">
        <v>132063</v>
      </c>
      <c r="C4383" t="s">
        <v>100</v>
      </c>
      <c r="D4383" t="s">
        <v>149</v>
      </c>
      <c r="E4383" s="2">
        <v>15874.79</v>
      </c>
    </row>
    <row r="4384" spans="1:5" x14ac:dyDescent="0.25">
      <c r="A4384" s="1">
        <v>44287</v>
      </c>
      <c r="B4384">
        <v>132064</v>
      </c>
      <c r="C4384" t="s">
        <v>421</v>
      </c>
      <c r="D4384" t="s">
        <v>149</v>
      </c>
      <c r="E4384" s="2">
        <v>89.88</v>
      </c>
    </row>
    <row r="4385" spans="1:5" x14ac:dyDescent="0.25">
      <c r="A4385" s="1">
        <v>44287</v>
      </c>
      <c r="B4385">
        <v>132065</v>
      </c>
      <c r="C4385" t="s">
        <v>3400</v>
      </c>
      <c r="D4385" t="s">
        <v>3758</v>
      </c>
      <c r="E4385" s="2">
        <v>325</v>
      </c>
    </row>
    <row r="4386" spans="1:5" x14ac:dyDescent="0.25">
      <c r="A4386" s="1">
        <v>44287</v>
      </c>
      <c r="B4386">
        <v>132066</v>
      </c>
      <c r="C4386" t="s">
        <v>3759</v>
      </c>
      <c r="D4386" t="s">
        <v>3760</v>
      </c>
      <c r="E4386" s="2">
        <v>535</v>
      </c>
    </row>
    <row r="4387" spans="1:5" x14ac:dyDescent="0.25">
      <c r="A4387" s="1">
        <v>44287</v>
      </c>
      <c r="B4387">
        <v>132067</v>
      </c>
      <c r="C4387" t="s">
        <v>3761</v>
      </c>
      <c r="D4387" t="s">
        <v>3762</v>
      </c>
      <c r="E4387" s="2">
        <v>375</v>
      </c>
    </row>
    <row r="4388" spans="1:5" x14ac:dyDescent="0.25">
      <c r="A4388" s="1">
        <v>44287</v>
      </c>
      <c r="B4388">
        <v>132068</v>
      </c>
      <c r="C4388" t="s">
        <v>21</v>
      </c>
      <c r="D4388" t="s">
        <v>1795</v>
      </c>
      <c r="E4388" s="2">
        <v>43.4</v>
      </c>
    </row>
    <row r="4389" spans="1:5" x14ac:dyDescent="0.25">
      <c r="A4389" s="1">
        <v>44287</v>
      </c>
      <c r="B4389">
        <v>132069</v>
      </c>
      <c r="C4389" t="s">
        <v>818</v>
      </c>
      <c r="D4389" t="s">
        <v>3261</v>
      </c>
      <c r="E4389" s="2">
        <v>266</v>
      </c>
    </row>
    <row r="4390" spans="1:5" x14ac:dyDescent="0.25">
      <c r="A4390" s="1">
        <v>44287</v>
      </c>
      <c r="B4390">
        <v>132071</v>
      </c>
      <c r="C4390" t="s">
        <v>42</v>
      </c>
      <c r="D4390" t="s">
        <v>3622</v>
      </c>
      <c r="E4390" s="2">
        <v>1518.72</v>
      </c>
    </row>
    <row r="4391" spans="1:5" x14ac:dyDescent="0.25">
      <c r="A4391" s="1">
        <v>44287</v>
      </c>
      <c r="B4391">
        <v>132072</v>
      </c>
      <c r="C4391" t="s">
        <v>2799</v>
      </c>
      <c r="D4391" t="s">
        <v>149</v>
      </c>
      <c r="E4391" s="2">
        <v>1689.6</v>
      </c>
    </row>
    <row r="4392" spans="1:5" x14ac:dyDescent="0.25">
      <c r="A4392" s="1">
        <v>44287</v>
      </c>
      <c r="B4392">
        <v>132073</v>
      </c>
      <c r="C4392" t="s">
        <v>356</v>
      </c>
      <c r="D4392" t="s">
        <v>3763</v>
      </c>
      <c r="E4392" s="2">
        <v>1800</v>
      </c>
    </row>
    <row r="4393" spans="1:5" x14ac:dyDescent="0.25">
      <c r="A4393" s="1">
        <v>44287</v>
      </c>
      <c r="B4393">
        <v>132074</v>
      </c>
      <c r="C4393" t="s">
        <v>22</v>
      </c>
      <c r="D4393" t="s">
        <v>3764</v>
      </c>
      <c r="E4393" s="2">
        <v>60</v>
      </c>
    </row>
    <row r="4394" spans="1:5" x14ac:dyDescent="0.25">
      <c r="A4394" s="1">
        <v>44287</v>
      </c>
      <c r="B4394">
        <v>132075</v>
      </c>
      <c r="C4394" t="s">
        <v>102</v>
      </c>
      <c r="D4394" t="s">
        <v>3765</v>
      </c>
      <c r="E4394" s="2">
        <v>6000</v>
      </c>
    </row>
    <row r="4395" spans="1:5" x14ac:dyDescent="0.25">
      <c r="A4395" s="1">
        <v>44287</v>
      </c>
      <c r="B4395">
        <v>132076</v>
      </c>
      <c r="C4395" t="s">
        <v>996</v>
      </c>
      <c r="D4395" t="s">
        <v>893</v>
      </c>
      <c r="E4395" s="2">
        <v>200</v>
      </c>
    </row>
    <row r="4396" spans="1:5" x14ac:dyDescent="0.25">
      <c r="A4396" s="1">
        <v>44287</v>
      </c>
      <c r="B4396">
        <v>132077</v>
      </c>
      <c r="C4396" t="s">
        <v>3766</v>
      </c>
      <c r="D4396" t="s">
        <v>2343</v>
      </c>
      <c r="E4396" s="2">
        <v>275</v>
      </c>
    </row>
    <row r="4397" spans="1:5" x14ac:dyDescent="0.25">
      <c r="A4397" s="1">
        <v>44287</v>
      </c>
      <c r="B4397">
        <v>132078</v>
      </c>
      <c r="C4397" t="s">
        <v>361</v>
      </c>
      <c r="D4397" t="s">
        <v>2629</v>
      </c>
      <c r="E4397" s="2">
        <v>260</v>
      </c>
    </row>
    <row r="4398" spans="1:5" x14ac:dyDescent="0.25">
      <c r="A4398" s="1">
        <v>44287</v>
      </c>
      <c r="B4398">
        <v>132079</v>
      </c>
      <c r="C4398" t="s">
        <v>3767</v>
      </c>
      <c r="D4398" t="s">
        <v>149</v>
      </c>
      <c r="E4398" s="2">
        <v>3832</v>
      </c>
    </row>
    <row r="4399" spans="1:5" x14ac:dyDescent="0.25">
      <c r="A4399" s="1">
        <v>44287</v>
      </c>
      <c r="B4399">
        <v>132080</v>
      </c>
      <c r="C4399" t="s">
        <v>3768</v>
      </c>
      <c r="D4399" t="s">
        <v>3405</v>
      </c>
      <c r="E4399" s="2">
        <v>200</v>
      </c>
    </row>
    <row r="4400" spans="1:5" x14ac:dyDescent="0.25">
      <c r="A4400" s="1">
        <v>44287</v>
      </c>
      <c r="B4400">
        <v>132081</v>
      </c>
      <c r="C4400" t="s">
        <v>3388</v>
      </c>
      <c r="D4400" t="s">
        <v>166</v>
      </c>
      <c r="E4400" s="2">
        <v>0</v>
      </c>
    </row>
    <row r="4401" spans="1:5" x14ac:dyDescent="0.25">
      <c r="A4401" s="1">
        <v>44287</v>
      </c>
      <c r="B4401">
        <v>132082</v>
      </c>
      <c r="C4401" t="s">
        <v>3769</v>
      </c>
      <c r="D4401" t="s">
        <v>3413</v>
      </c>
      <c r="E4401" s="2">
        <v>250</v>
      </c>
    </row>
    <row r="4402" spans="1:5" x14ac:dyDescent="0.25">
      <c r="A4402" s="1">
        <v>44287</v>
      </c>
      <c r="B4402">
        <v>132083</v>
      </c>
      <c r="C4402" t="s">
        <v>3770</v>
      </c>
      <c r="D4402" t="s">
        <v>149</v>
      </c>
      <c r="E4402" s="2">
        <v>825</v>
      </c>
    </row>
    <row r="4403" spans="1:5" x14ac:dyDescent="0.25">
      <c r="A4403" s="1">
        <v>44287</v>
      </c>
      <c r="B4403">
        <v>132084</v>
      </c>
      <c r="C4403" t="s">
        <v>226</v>
      </c>
      <c r="D4403" t="s">
        <v>3771</v>
      </c>
      <c r="E4403" s="2">
        <v>2987.02</v>
      </c>
    </row>
    <row r="4404" spans="1:5" x14ac:dyDescent="0.25">
      <c r="A4404" s="1">
        <v>44287</v>
      </c>
      <c r="B4404">
        <v>132090</v>
      </c>
      <c r="C4404" t="s">
        <v>81</v>
      </c>
      <c r="D4404" t="s">
        <v>149</v>
      </c>
      <c r="E4404" s="2">
        <v>2240.35</v>
      </c>
    </row>
    <row r="4405" spans="1:5" x14ac:dyDescent="0.25">
      <c r="A4405" s="1">
        <v>44293</v>
      </c>
      <c r="B4405">
        <v>132091</v>
      </c>
      <c r="C4405" t="s">
        <v>467</v>
      </c>
      <c r="D4405" t="s">
        <v>149</v>
      </c>
      <c r="E4405" s="2">
        <v>569.55999999999995</v>
      </c>
    </row>
    <row r="4406" spans="1:5" x14ac:dyDescent="0.25">
      <c r="A4406" s="1">
        <v>44293</v>
      </c>
      <c r="B4406">
        <v>132092</v>
      </c>
      <c r="C4406" t="s">
        <v>238</v>
      </c>
      <c r="D4406" t="s">
        <v>2629</v>
      </c>
      <c r="E4406" s="2">
        <v>180</v>
      </c>
    </row>
    <row r="4407" spans="1:5" x14ac:dyDescent="0.25">
      <c r="A4407" s="1">
        <v>44293</v>
      </c>
      <c r="B4407">
        <v>132093</v>
      </c>
      <c r="C4407" t="s">
        <v>1832</v>
      </c>
      <c r="D4407" t="s">
        <v>2629</v>
      </c>
      <c r="E4407" s="2">
        <v>93</v>
      </c>
    </row>
    <row r="4408" spans="1:5" x14ac:dyDescent="0.25">
      <c r="A4408" s="1">
        <v>44293</v>
      </c>
      <c r="B4408">
        <v>132095</v>
      </c>
      <c r="C4408" t="s">
        <v>870</v>
      </c>
      <c r="D4408" t="s">
        <v>2736</v>
      </c>
      <c r="E4408" s="2">
        <v>1334.88</v>
      </c>
    </row>
    <row r="4409" spans="1:5" x14ac:dyDescent="0.25">
      <c r="A4409" s="1">
        <v>44293</v>
      </c>
      <c r="B4409">
        <v>132096</v>
      </c>
      <c r="C4409" t="s">
        <v>530</v>
      </c>
      <c r="D4409" t="s">
        <v>1450</v>
      </c>
      <c r="E4409" s="2">
        <v>383.68</v>
      </c>
    </row>
    <row r="4410" spans="1:5" x14ac:dyDescent="0.25">
      <c r="A4410" s="1">
        <v>44293</v>
      </c>
      <c r="B4410">
        <v>132097</v>
      </c>
      <c r="C4410" t="s">
        <v>708</v>
      </c>
      <c r="D4410" t="s">
        <v>149</v>
      </c>
      <c r="E4410" s="2">
        <v>905.67</v>
      </c>
    </row>
    <row r="4411" spans="1:5" x14ac:dyDescent="0.25">
      <c r="A4411" s="1">
        <v>44293</v>
      </c>
      <c r="B4411">
        <v>132098</v>
      </c>
      <c r="C4411" t="s">
        <v>3</v>
      </c>
      <c r="D4411" t="s">
        <v>480</v>
      </c>
      <c r="E4411" s="2">
        <v>100</v>
      </c>
    </row>
    <row r="4412" spans="1:5" x14ac:dyDescent="0.25">
      <c r="A4412" s="1">
        <v>44293</v>
      </c>
      <c r="B4412">
        <v>132099</v>
      </c>
      <c r="C4412" t="s">
        <v>482</v>
      </c>
      <c r="D4412" t="s">
        <v>2629</v>
      </c>
      <c r="E4412" s="2">
        <v>712.14</v>
      </c>
    </row>
    <row r="4413" spans="1:5" x14ac:dyDescent="0.25">
      <c r="A4413" s="1">
        <v>44293</v>
      </c>
      <c r="B4413">
        <v>132100</v>
      </c>
      <c r="C4413" t="s">
        <v>21</v>
      </c>
      <c r="D4413" t="s">
        <v>1795</v>
      </c>
      <c r="E4413" s="2">
        <v>353.72</v>
      </c>
    </row>
    <row r="4414" spans="1:5" x14ac:dyDescent="0.25">
      <c r="A4414" s="1">
        <v>44293</v>
      </c>
      <c r="B4414">
        <v>132101</v>
      </c>
      <c r="C4414" t="s">
        <v>3772</v>
      </c>
      <c r="D4414" t="s">
        <v>3773</v>
      </c>
      <c r="E4414" s="2">
        <v>10.33</v>
      </c>
    </row>
    <row r="4415" spans="1:5" x14ac:dyDescent="0.25">
      <c r="A4415" s="1">
        <v>44293</v>
      </c>
      <c r="B4415">
        <v>132102</v>
      </c>
      <c r="C4415" t="s">
        <v>3774</v>
      </c>
      <c r="D4415" t="s">
        <v>2688</v>
      </c>
      <c r="E4415" s="2">
        <v>315</v>
      </c>
    </row>
    <row r="4416" spans="1:5" x14ac:dyDescent="0.25">
      <c r="A4416" s="1">
        <v>44293</v>
      </c>
      <c r="B4416">
        <v>132105</v>
      </c>
      <c r="C4416" t="s">
        <v>177</v>
      </c>
      <c r="D4416" t="s">
        <v>149</v>
      </c>
      <c r="E4416" s="2">
        <v>550</v>
      </c>
    </row>
    <row r="4417" spans="1:5" x14ac:dyDescent="0.25">
      <c r="A4417" s="1">
        <v>44294</v>
      </c>
      <c r="B4417">
        <v>132106</v>
      </c>
      <c r="C4417" t="s">
        <v>1344</v>
      </c>
      <c r="D4417" t="s">
        <v>149</v>
      </c>
      <c r="E4417" s="2">
        <v>315.04000000000002</v>
      </c>
    </row>
    <row r="4418" spans="1:5" x14ac:dyDescent="0.25">
      <c r="A4418" s="1">
        <v>44294</v>
      </c>
      <c r="B4418">
        <v>132107</v>
      </c>
      <c r="C4418" t="s">
        <v>86</v>
      </c>
      <c r="D4418" t="s">
        <v>149</v>
      </c>
      <c r="E4418" s="2">
        <v>210.57</v>
      </c>
    </row>
    <row r="4419" spans="1:5" x14ac:dyDescent="0.25">
      <c r="A4419" s="1">
        <v>44294</v>
      </c>
      <c r="B4419">
        <v>132107</v>
      </c>
      <c r="C4419" t="s">
        <v>86</v>
      </c>
      <c r="D4419" t="s">
        <v>149</v>
      </c>
      <c r="E4419" s="2">
        <v>64.260000000000005</v>
      </c>
    </row>
    <row r="4420" spans="1:5" x14ac:dyDescent="0.25">
      <c r="A4420" s="1">
        <v>44294</v>
      </c>
      <c r="B4420">
        <v>132108</v>
      </c>
      <c r="C4420" t="s">
        <v>9</v>
      </c>
      <c r="D4420" t="s">
        <v>3775</v>
      </c>
      <c r="E4420" s="2">
        <v>3533.55</v>
      </c>
    </row>
    <row r="4421" spans="1:5" x14ac:dyDescent="0.25">
      <c r="A4421" s="1">
        <v>44294</v>
      </c>
      <c r="B4421">
        <v>132109</v>
      </c>
      <c r="C4421" t="s">
        <v>3776</v>
      </c>
      <c r="D4421" t="s">
        <v>3777</v>
      </c>
      <c r="E4421" s="2">
        <v>2185</v>
      </c>
    </row>
    <row r="4422" spans="1:5" x14ac:dyDescent="0.25">
      <c r="A4422" s="1">
        <v>44294</v>
      </c>
      <c r="B4422">
        <v>132110</v>
      </c>
      <c r="C4422" t="s">
        <v>1694</v>
      </c>
      <c r="D4422" t="s">
        <v>149</v>
      </c>
      <c r="E4422" s="2">
        <v>293.44</v>
      </c>
    </row>
    <row r="4423" spans="1:5" x14ac:dyDescent="0.25">
      <c r="A4423" s="1">
        <v>44294</v>
      </c>
      <c r="B4423">
        <v>132111</v>
      </c>
      <c r="C4423" t="s">
        <v>467</v>
      </c>
      <c r="D4423" t="s">
        <v>149</v>
      </c>
      <c r="E4423" s="2">
        <v>13303.25</v>
      </c>
    </row>
    <row r="4424" spans="1:5" x14ac:dyDescent="0.25">
      <c r="A4424" s="1">
        <v>44294</v>
      </c>
      <c r="B4424">
        <v>132112</v>
      </c>
      <c r="C4424" t="s">
        <v>89</v>
      </c>
      <c r="D4424" t="s">
        <v>149</v>
      </c>
      <c r="E4424" s="2">
        <v>11105.13</v>
      </c>
    </row>
    <row r="4425" spans="1:5" x14ac:dyDescent="0.25">
      <c r="A4425" s="1">
        <v>44294</v>
      </c>
      <c r="B4425">
        <v>132113</v>
      </c>
      <c r="C4425" t="s">
        <v>267</v>
      </c>
      <c r="D4425" t="s">
        <v>149</v>
      </c>
      <c r="E4425" s="2">
        <v>154.59</v>
      </c>
    </row>
    <row r="4426" spans="1:5" x14ac:dyDescent="0.25">
      <c r="A4426" s="1">
        <v>44294</v>
      </c>
      <c r="B4426">
        <v>132117</v>
      </c>
      <c r="C4426" t="s">
        <v>10</v>
      </c>
      <c r="D4426" t="s">
        <v>124</v>
      </c>
      <c r="E4426" s="2">
        <v>14426.92</v>
      </c>
    </row>
    <row r="4427" spans="1:5" x14ac:dyDescent="0.25">
      <c r="A4427" s="1">
        <v>44294</v>
      </c>
      <c r="B4427">
        <v>132118</v>
      </c>
      <c r="C4427" t="s">
        <v>60</v>
      </c>
      <c r="D4427" t="s">
        <v>149</v>
      </c>
      <c r="E4427" s="2">
        <v>466.62</v>
      </c>
    </row>
    <row r="4428" spans="1:5" x14ac:dyDescent="0.25">
      <c r="A4428" s="1">
        <v>44294</v>
      </c>
      <c r="B4428">
        <v>132119</v>
      </c>
      <c r="C4428" t="s">
        <v>3778</v>
      </c>
      <c r="D4428" t="s">
        <v>3779</v>
      </c>
      <c r="E4428" s="2">
        <v>33</v>
      </c>
    </row>
    <row r="4429" spans="1:5" x14ac:dyDescent="0.25">
      <c r="A4429" s="1">
        <v>44294</v>
      </c>
      <c r="B4429">
        <v>132120</v>
      </c>
      <c r="C4429" t="s">
        <v>3045</v>
      </c>
      <c r="D4429" t="s">
        <v>3780</v>
      </c>
      <c r="E4429" s="2">
        <v>218.4</v>
      </c>
    </row>
    <row r="4430" spans="1:5" x14ac:dyDescent="0.25">
      <c r="A4430" s="1">
        <v>44294</v>
      </c>
      <c r="B4430">
        <v>132121</v>
      </c>
      <c r="C4430" t="s">
        <v>12</v>
      </c>
      <c r="D4430" t="s">
        <v>149</v>
      </c>
      <c r="E4430" s="2">
        <v>119.99</v>
      </c>
    </row>
    <row r="4431" spans="1:5" x14ac:dyDescent="0.25">
      <c r="A4431" s="1">
        <v>44294</v>
      </c>
      <c r="B4431">
        <v>132122</v>
      </c>
      <c r="C4431" t="s">
        <v>908</v>
      </c>
      <c r="D4431" t="s">
        <v>2285</v>
      </c>
      <c r="E4431" s="2">
        <v>287.33</v>
      </c>
    </row>
    <row r="4432" spans="1:5" x14ac:dyDescent="0.25">
      <c r="A4432" s="1">
        <v>44294</v>
      </c>
      <c r="B4432">
        <v>132123</v>
      </c>
      <c r="C4432" t="s">
        <v>3781</v>
      </c>
      <c r="D4432" t="s">
        <v>3782</v>
      </c>
      <c r="E4432" s="2">
        <v>1500</v>
      </c>
    </row>
    <row r="4433" spans="1:5" x14ac:dyDescent="0.25">
      <c r="A4433" s="1">
        <v>44294</v>
      </c>
      <c r="B4433">
        <v>132124</v>
      </c>
      <c r="C4433" t="s">
        <v>3783</v>
      </c>
      <c r="D4433" t="s">
        <v>3749</v>
      </c>
      <c r="E4433" s="2">
        <v>7296</v>
      </c>
    </row>
    <row r="4434" spans="1:5" x14ac:dyDescent="0.25">
      <c r="A4434" s="1">
        <v>44294</v>
      </c>
      <c r="B4434">
        <v>132125</v>
      </c>
      <c r="C4434" t="s">
        <v>15</v>
      </c>
      <c r="D4434" t="s">
        <v>149</v>
      </c>
      <c r="E4434" s="2">
        <v>9425</v>
      </c>
    </row>
    <row r="4435" spans="1:5" x14ac:dyDescent="0.25">
      <c r="A4435" s="1">
        <v>44294</v>
      </c>
      <c r="B4435">
        <v>132127</v>
      </c>
      <c r="C4435" t="s">
        <v>16</v>
      </c>
      <c r="D4435" t="s">
        <v>3784</v>
      </c>
      <c r="E4435" s="2">
        <v>1743.44</v>
      </c>
    </row>
    <row r="4436" spans="1:5" x14ac:dyDescent="0.25">
      <c r="A4436" s="1">
        <v>44294</v>
      </c>
      <c r="B4436">
        <v>132128</v>
      </c>
      <c r="C4436" t="s">
        <v>16</v>
      </c>
      <c r="D4436" t="s">
        <v>272</v>
      </c>
      <c r="E4436" s="2">
        <v>173183.66</v>
      </c>
    </row>
    <row r="4437" spans="1:5" x14ac:dyDescent="0.25">
      <c r="A4437" s="1">
        <v>44294</v>
      </c>
      <c r="B4437">
        <v>132129</v>
      </c>
      <c r="C4437" t="s">
        <v>524</v>
      </c>
      <c r="D4437" t="s">
        <v>149</v>
      </c>
      <c r="E4437" s="2">
        <v>335.62</v>
      </c>
    </row>
    <row r="4438" spans="1:5" x14ac:dyDescent="0.25">
      <c r="A4438" s="1">
        <v>44294</v>
      </c>
      <c r="B4438">
        <v>132130</v>
      </c>
      <c r="C4438" t="s">
        <v>3549</v>
      </c>
      <c r="D4438" t="s">
        <v>149</v>
      </c>
      <c r="E4438" s="2">
        <v>96.16</v>
      </c>
    </row>
    <row r="4439" spans="1:5" x14ac:dyDescent="0.25">
      <c r="A4439" s="1">
        <v>44294</v>
      </c>
      <c r="B4439">
        <v>132131</v>
      </c>
      <c r="C4439" t="s">
        <v>2165</v>
      </c>
      <c r="D4439" t="s">
        <v>2691</v>
      </c>
      <c r="E4439" s="2">
        <v>2640</v>
      </c>
    </row>
    <row r="4440" spans="1:5" x14ac:dyDescent="0.25">
      <c r="A4440" s="1">
        <v>44294</v>
      </c>
      <c r="B4440">
        <v>132134</v>
      </c>
      <c r="C4440" t="s">
        <v>67</v>
      </c>
      <c r="D4440" t="s">
        <v>149</v>
      </c>
      <c r="E4440" s="2">
        <v>12</v>
      </c>
    </row>
    <row r="4441" spans="1:5" x14ac:dyDescent="0.25">
      <c r="A4441" s="1">
        <v>44294</v>
      </c>
      <c r="B4441">
        <v>132135</v>
      </c>
      <c r="C4441" t="s">
        <v>3785</v>
      </c>
      <c r="D4441" t="s">
        <v>3786</v>
      </c>
      <c r="E4441" s="2">
        <v>118.87</v>
      </c>
    </row>
    <row r="4442" spans="1:5" x14ac:dyDescent="0.25">
      <c r="A4442" s="1">
        <v>44294</v>
      </c>
      <c r="B4442">
        <v>132136</v>
      </c>
      <c r="C4442" t="s">
        <v>530</v>
      </c>
      <c r="D4442" t="s">
        <v>3547</v>
      </c>
      <c r="E4442" s="2">
        <v>1822.57</v>
      </c>
    </row>
    <row r="4443" spans="1:5" x14ac:dyDescent="0.25">
      <c r="A4443" s="1">
        <v>44294</v>
      </c>
      <c r="B4443">
        <v>132137</v>
      </c>
      <c r="C4443" t="s">
        <v>17</v>
      </c>
      <c r="D4443" t="s">
        <v>149</v>
      </c>
      <c r="E4443" s="2">
        <v>90</v>
      </c>
    </row>
    <row r="4444" spans="1:5" x14ac:dyDescent="0.25">
      <c r="A4444" s="1">
        <v>44294</v>
      </c>
      <c r="B4444">
        <v>132138</v>
      </c>
      <c r="C4444" t="s">
        <v>3612</v>
      </c>
      <c r="D4444" t="s">
        <v>1890</v>
      </c>
      <c r="E4444" s="2">
        <v>276.86</v>
      </c>
    </row>
    <row r="4445" spans="1:5" x14ac:dyDescent="0.25">
      <c r="A4445" s="1">
        <v>44294</v>
      </c>
      <c r="B4445">
        <v>132139</v>
      </c>
      <c r="C4445" t="s">
        <v>36</v>
      </c>
      <c r="D4445" t="s">
        <v>149</v>
      </c>
      <c r="E4445" s="2">
        <v>1080.06</v>
      </c>
    </row>
    <row r="4446" spans="1:5" x14ac:dyDescent="0.25">
      <c r="A4446" s="1">
        <v>44294</v>
      </c>
      <c r="B4446">
        <v>132141</v>
      </c>
      <c r="C4446" t="s">
        <v>26</v>
      </c>
      <c r="D4446" t="s">
        <v>3787</v>
      </c>
      <c r="E4446" s="2">
        <v>1369.13</v>
      </c>
    </row>
    <row r="4447" spans="1:5" x14ac:dyDescent="0.25">
      <c r="A4447" s="1">
        <v>44294</v>
      </c>
      <c r="B4447">
        <v>132142</v>
      </c>
      <c r="C4447" t="s">
        <v>2776</v>
      </c>
      <c r="D4447" t="s">
        <v>149</v>
      </c>
      <c r="E4447" s="2">
        <v>2805.32</v>
      </c>
    </row>
    <row r="4448" spans="1:5" x14ac:dyDescent="0.25">
      <c r="A4448" s="1">
        <v>44294</v>
      </c>
      <c r="B4448">
        <v>132143</v>
      </c>
      <c r="C4448" t="s">
        <v>3660</v>
      </c>
      <c r="D4448" t="s">
        <v>493</v>
      </c>
      <c r="E4448" s="9">
        <v>30838.22</v>
      </c>
    </row>
    <row r="4449" spans="1:5" x14ac:dyDescent="0.25">
      <c r="A4449" s="1">
        <v>44294</v>
      </c>
      <c r="B4449">
        <v>132144</v>
      </c>
      <c r="C4449" t="s">
        <v>2188</v>
      </c>
      <c r="D4449" t="s">
        <v>2688</v>
      </c>
      <c r="E4449" s="2">
        <v>500</v>
      </c>
    </row>
    <row r="4450" spans="1:5" x14ac:dyDescent="0.25">
      <c r="A4450" s="1">
        <v>44294</v>
      </c>
      <c r="B4450">
        <v>132146</v>
      </c>
      <c r="C4450" t="s">
        <v>70</v>
      </c>
      <c r="D4450" t="s">
        <v>551</v>
      </c>
      <c r="E4450" s="2">
        <v>216.51</v>
      </c>
    </row>
    <row r="4451" spans="1:5" x14ac:dyDescent="0.25">
      <c r="A4451" s="1">
        <v>44294</v>
      </c>
      <c r="B4451">
        <v>132147</v>
      </c>
      <c r="C4451" t="s">
        <v>708</v>
      </c>
      <c r="D4451" t="s">
        <v>149</v>
      </c>
      <c r="E4451" s="2">
        <v>927.53</v>
      </c>
    </row>
    <row r="4452" spans="1:5" x14ac:dyDescent="0.25">
      <c r="A4452" s="1">
        <v>44294</v>
      </c>
      <c r="B4452">
        <v>132148</v>
      </c>
      <c r="C4452" t="s">
        <v>2897</v>
      </c>
      <c r="D4452" t="s">
        <v>149</v>
      </c>
      <c r="E4452" s="2">
        <v>209.2</v>
      </c>
    </row>
    <row r="4453" spans="1:5" x14ac:dyDescent="0.25">
      <c r="A4453" s="1">
        <v>44294</v>
      </c>
      <c r="B4453">
        <v>132149</v>
      </c>
      <c r="C4453" t="s">
        <v>674</v>
      </c>
      <c r="D4453" t="s">
        <v>149</v>
      </c>
      <c r="E4453" s="2">
        <v>949.17</v>
      </c>
    </row>
    <row r="4454" spans="1:5" x14ac:dyDescent="0.25">
      <c r="A4454" s="1">
        <v>44294</v>
      </c>
      <c r="B4454">
        <v>132150</v>
      </c>
      <c r="C4454" t="s">
        <v>3154</v>
      </c>
      <c r="D4454" t="s">
        <v>149</v>
      </c>
      <c r="E4454" s="2">
        <v>3542.25</v>
      </c>
    </row>
    <row r="4455" spans="1:5" x14ac:dyDescent="0.25">
      <c r="A4455" s="1">
        <v>44294</v>
      </c>
      <c r="B4455">
        <v>132151</v>
      </c>
      <c r="C4455" t="s">
        <v>99</v>
      </c>
      <c r="D4455" t="s">
        <v>149</v>
      </c>
      <c r="E4455" s="9">
        <v>675</v>
      </c>
    </row>
    <row r="4456" spans="1:5" x14ac:dyDescent="0.25">
      <c r="A4456" s="1">
        <v>44294</v>
      </c>
      <c r="B4456">
        <v>132152</v>
      </c>
      <c r="C4456" t="s">
        <v>414</v>
      </c>
      <c r="D4456" t="s">
        <v>3788</v>
      </c>
      <c r="E4456" s="2">
        <v>237.96</v>
      </c>
    </row>
    <row r="4457" spans="1:5" x14ac:dyDescent="0.25">
      <c r="A4457" s="1">
        <v>44294</v>
      </c>
      <c r="B4457">
        <v>132152</v>
      </c>
      <c r="C4457" t="s">
        <v>414</v>
      </c>
      <c r="D4457" t="s">
        <v>3788</v>
      </c>
      <c r="E4457" s="2">
        <v>26.99</v>
      </c>
    </row>
    <row r="4458" spans="1:5" x14ac:dyDescent="0.25">
      <c r="A4458" s="1">
        <v>44294</v>
      </c>
      <c r="B4458">
        <v>132152</v>
      </c>
      <c r="C4458" t="s">
        <v>414</v>
      </c>
      <c r="D4458" t="s">
        <v>3788</v>
      </c>
      <c r="E4458" s="2">
        <v>1482.24</v>
      </c>
    </row>
    <row r="4459" spans="1:5" x14ac:dyDescent="0.25">
      <c r="A4459" s="1">
        <v>44294</v>
      </c>
      <c r="B4459">
        <v>132152</v>
      </c>
      <c r="C4459" t="s">
        <v>414</v>
      </c>
      <c r="D4459" t="s">
        <v>3788</v>
      </c>
      <c r="E4459" s="2">
        <v>622.85</v>
      </c>
    </row>
    <row r="4460" spans="1:5" x14ac:dyDescent="0.25">
      <c r="A4460" s="1">
        <v>44294</v>
      </c>
      <c r="B4460">
        <v>132153</v>
      </c>
      <c r="C4460" t="s">
        <v>3750</v>
      </c>
      <c r="D4460" t="s">
        <v>3789</v>
      </c>
      <c r="E4460" s="2">
        <v>75500</v>
      </c>
    </row>
    <row r="4461" spans="1:5" x14ac:dyDescent="0.25">
      <c r="A4461" s="1">
        <v>44294</v>
      </c>
      <c r="B4461">
        <v>132154</v>
      </c>
      <c r="C4461" t="s">
        <v>1892</v>
      </c>
      <c r="D4461" t="s">
        <v>3790</v>
      </c>
      <c r="E4461" s="2">
        <v>68.75</v>
      </c>
    </row>
    <row r="4462" spans="1:5" x14ac:dyDescent="0.25">
      <c r="A4462" s="1">
        <v>44294</v>
      </c>
      <c r="B4462">
        <v>132155</v>
      </c>
      <c r="C4462" t="s">
        <v>482</v>
      </c>
      <c r="D4462" t="s">
        <v>3791</v>
      </c>
      <c r="E4462" s="2">
        <v>251.91</v>
      </c>
    </row>
    <row r="4463" spans="1:5" x14ac:dyDescent="0.25">
      <c r="A4463" s="1">
        <v>44294</v>
      </c>
      <c r="B4463">
        <v>132156</v>
      </c>
      <c r="C4463" t="s">
        <v>3792</v>
      </c>
      <c r="D4463" t="s">
        <v>3793</v>
      </c>
      <c r="E4463" s="2">
        <v>4404</v>
      </c>
    </row>
    <row r="4464" spans="1:5" x14ac:dyDescent="0.25">
      <c r="A4464" s="1">
        <v>44294</v>
      </c>
      <c r="B4464">
        <v>132157</v>
      </c>
      <c r="C4464" t="s">
        <v>3794</v>
      </c>
      <c r="D4464" t="s">
        <v>3449</v>
      </c>
      <c r="E4464" s="2">
        <v>853.5</v>
      </c>
    </row>
    <row r="4465" spans="1:6" x14ac:dyDescent="0.25">
      <c r="A4465" s="1">
        <v>44294</v>
      </c>
      <c r="B4465">
        <v>132158</v>
      </c>
      <c r="C4465" t="s">
        <v>1637</v>
      </c>
      <c r="D4465" t="s">
        <v>1638</v>
      </c>
      <c r="E4465" s="2">
        <v>90</v>
      </c>
    </row>
    <row r="4466" spans="1:6" x14ac:dyDescent="0.25">
      <c r="A4466" s="1">
        <v>44294</v>
      </c>
      <c r="B4466">
        <v>132159</v>
      </c>
      <c r="C4466" t="s">
        <v>581</v>
      </c>
      <c r="D4466" t="s">
        <v>3795</v>
      </c>
      <c r="E4466" s="2">
        <v>6.69</v>
      </c>
    </row>
    <row r="4467" spans="1:6" x14ac:dyDescent="0.25">
      <c r="A4467" s="1">
        <v>44294</v>
      </c>
      <c r="B4467">
        <v>132160</v>
      </c>
      <c r="C4467" t="s">
        <v>100</v>
      </c>
      <c r="D4467" t="s">
        <v>3796</v>
      </c>
      <c r="E4467" s="2">
        <v>982</v>
      </c>
    </row>
    <row r="4468" spans="1:6" x14ac:dyDescent="0.25">
      <c r="A4468" s="1">
        <v>44294</v>
      </c>
      <c r="B4468">
        <v>132160</v>
      </c>
      <c r="C4468" t="s">
        <v>100</v>
      </c>
      <c r="D4468" t="s">
        <v>3797</v>
      </c>
      <c r="E4468" s="2">
        <v>5929.88</v>
      </c>
    </row>
    <row r="4469" spans="1:6" x14ac:dyDescent="0.25">
      <c r="A4469" s="1">
        <v>44294</v>
      </c>
      <c r="B4469">
        <v>132161</v>
      </c>
      <c r="C4469" t="s">
        <v>40</v>
      </c>
      <c r="D4469" t="s">
        <v>3798</v>
      </c>
      <c r="E4469" s="2">
        <v>124</v>
      </c>
    </row>
    <row r="4470" spans="1:6" x14ac:dyDescent="0.25">
      <c r="A4470" s="1">
        <v>44294</v>
      </c>
      <c r="B4470">
        <v>132162</v>
      </c>
      <c r="C4470" t="s">
        <v>42</v>
      </c>
      <c r="D4470" t="s">
        <v>3799</v>
      </c>
      <c r="E4470" s="2">
        <v>97.97</v>
      </c>
    </row>
    <row r="4471" spans="1:6" x14ac:dyDescent="0.25">
      <c r="A4471" s="1">
        <v>44294</v>
      </c>
      <c r="B4471">
        <v>132162</v>
      </c>
      <c r="C4471" t="s">
        <v>42</v>
      </c>
      <c r="D4471" t="s">
        <v>3800</v>
      </c>
      <c r="E4471" s="2">
        <v>360.3</v>
      </c>
    </row>
    <row r="4472" spans="1:6" x14ac:dyDescent="0.25">
      <c r="A4472" s="1">
        <v>44294</v>
      </c>
      <c r="B4472">
        <v>132162</v>
      </c>
      <c r="C4472" t="s">
        <v>42</v>
      </c>
      <c r="D4472" t="s">
        <v>3801</v>
      </c>
      <c r="E4472" s="2">
        <v>3974.38</v>
      </c>
    </row>
    <row r="4473" spans="1:6" x14ac:dyDescent="0.25">
      <c r="A4473" s="1">
        <v>44294</v>
      </c>
      <c r="B4473">
        <v>132163</v>
      </c>
      <c r="C4473" t="s">
        <v>2923</v>
      </c>
      <c r="D4473" t="s">
        <v>3802</v>
      </c>
      <c r="E4473" s="2">
        <v>615</v>
      </c>
    </row>
    <row r="4474" spans="1:6" x14ac:dyDescent="0.25">
      <c r="A4474" s="1">
        <v>44294</v>
      </c>
      <c r="B4474">
        <v>132164</v>
      </c>
      <c r="C4474" t="s">
        <v>3767</v>
      </c>
      <c r="D4474" t="s">
        <v>3803</v>
      </c>
      <c r="E4474" s="2">
        <v>1248</v>
      </c>
    </row>
    <row r="4475" spans="1:6" x14ac:dyDescent="0.25">
      <c r="A4475" s="1">
        <v>44294</v>
      </c>
      <c r="B4475">
        <v>132165</v>
      </c>
      <c r="C4475" t="s">
        <v>221</v>
      </c>
      <c r="D4475" t="s">
        <v>3804</v>
      </c>
      <c r="E4475" s="2">
        <v>200</v>
      </c>
    </row>
    <row r="4476" spans="1:6" x14ac:dyDescent="0.25">
      <c r="A4476" s="1">
        <v>44294</v>
      </c>
      <c r="B4476">
        <v>132165</v>
      </c>
      <c r="C4476" t="s">
        <v>221</v>
      </c>
      <c r="D4476" t="s">
        <v>3804</v>
      </c>
      <c r="E4476" s="2">
        <v>-200</v>
      </c>
    </row>
    <row r="4477" spans="1:6" x14ac:dyDescent="0.25">
      <c r="A4477" s="1">
        <v>44294</v>
      </c>
      <c r="B4477">
        <v>132165</v>
      </c>
      <c r="C4477" t="s">
        <v>221</v>
      </c>
      <c r="D4477" t="s">
        <v>3804</v>
      </c>
      <c r="E4477" s="2">
        <v>169.95</v>
      </c>
    </row>
    <row r="4478" spans="1:6" x14ac:dyDescent="0.25">
      <c r="A4478" s="1">
        <v>44294</v>
      </c>
      <c r="B4478">
        <v>132166</v>
      </c>
      <c r="C4478" t="s">
        <v>693</v>
      </c>
      <c r="D4478" t="s">
        <v>3805</v>
      </c>
      <c r="E4478" s="2">
        <v>267.14999999999998</v>
      </c>
    </row>
    <row r="4479" spans="1:6" x14ac:dyDescent="0.25">
      <c r="A4479" s="1">
        <v>44294</v>
      </c>
      <c r="B4479">
        <v>132167</v>
      </c>
      <c r="C4479" t="s">
        <v>3806</v>
      </c>
      <c r="D4479" t="s">
        <v>4688</v>
      </c>
      <c r="E4479" s="2">
        <v>6991.5</v>
      </c>
    </row>
    <row r="4480" spans="1:6" x14ac:dyDescent="0.25">
      <c r="A4480" s="1">
        <v>44294</v>
      </c>
      <c r="B4480">
        <v>132168</v>
      </c>
      <c r="C4480" t="s">
        <v>50</v>
      </c>
      <c r="D4480" t="s">
        <v>4689</v>
      </c>
      <c r="E4480" s="2">
        <v>20371.189999999999</v>
      </c>
      <c r="F4480" s="4" t="s">
        <v>166</v>
      </c>
    </row>
    <row r="4481" spans="1:5" x14ac:dyDescent="0.25">
      <c r="A4481" s="1">
        <v>44294</v>
      </c>
      <c r="B4481">
        <v>132177</v>
      </c>
      <c r="C4481" t="s">
        <v>363</v>
      </c>
      <c r="D4481" t="s">
        <v>3807</v>
      </c>
      <c r="E4481" s="2">
        <v>4312.88</v>
      </c>
    </row>
    <row r="4482" spans="1:5" x14ac:dyDescent="0.25">
      <c r="A4482" s="1">
        <v>44294</v>
      </c>
      <c r="B4482">
        <v>132177</v>
      </c>
      <c r="C4482" t="s">
        <v>363</v>
      </c>
      <c r="D4482" t="s">
        <v>1756</v>
      </c>
      <c r="E4482" s="2">
        <v>3088.12</v>
      </c>
    </row>
    <row r="4483" spans="1:5" x14ac:dyDescent="0.25">
      <c r="A4483" s="1">
        <v>44294</v>
      </c>
      <c r="B4483">
        <v>132178</v>
      </c>
      <c r="C4483" t="s">
        <v>3089</v>
      </c>
      <c r="D4483" t="s">
        <v>3808</v>
      </c>
      <c r="E4483" s="2">
        <v>847.5</v>
      </c>
    </row>
    <row r="4484" spans="1:5" x14ac:dyDescent="0.25">
      <c r="A4484" s="1">
        <v>44294</v>
      </c>
      <c r="B4484">
        <v>132178</v>
      </c>
      <c r="C4484" t="s">
        <v>3089</v>
      </c>
      <c r="D4484" t="s">
        <v>2530</v>
      </c>
      <c r="E4484" s="2">
        <v>1515.72</v>
      </c>
    </row>
    <row r="4485" spans="1:5" x14ac:dyDescent="0.25">
      <c r="A4485" s="1">
        <v>44294</v>
      </c>
      <c r="B4485">
        <v>132179</v>
      </c>
      <c r="C4485" t="s">
        <v>1929</v>
      </c>
      <c r="D4485" t="s">
        <v>4690</v>
      </c>
      <c r="E4485" s="2">
        <v>205.86</v>
      </c>
    </row>
    <row r="4486" spans="1:5" x14ac:dyDescent="0.25">
      <c r="A4486" s="1">
        <v>44294</v>
      </c>
      <c r="B4486">
        <v>132180</v>
      </c>
      <c r="C4486" t="s">
        <v>364</v>
      </c>
      <c r="D4486" t="s">
        <v>4691</v>
      </c>
      <c r="E4486" s="2">
        <v>2424</v>
      </c>
    </row>
    <row r="4487" spans="1:5" x14ac:dyDescent="0.25">
      <c r="A4487" s="1">
        <v>44294</v>
      </c>
      <c r="B4487">
        <v>132181</v>
      </c>
      <c r="C4487" t="s">
        <v>230</v>
      </c>
      <c r="D4487" t="s">
        <v>4594</v>
      </c>
      <c r="E4487" s="2">
        <v>2011.35</v>
      </c>
    </row>
    <row r="4488" spans="1:5" x14ac:dyDescent="0.25">
      <c r="A4488" s="1">
        <v>44299</v>
      </c>
      <c r="B4488">
        <v>132197</v>
      </c>
      <c r="C4488" t="s">
        <v>51</v>
      </c>
      <c r="D4488" t="s">
        <v>4692</v>
      </c>
      <c r="E4488" s="2">
        <v>369.82</v>
      </c>
    </row>
    <row r="4489" spans="1:5" x14ac:dyDescent="0.25">
      <c r="A4489" s="1">
        <v>44299</v>
      </c>
      <c r="B4489">
        <v>132197</v>
      </c>
      <c r="C4489" t="s">
        <v>51</v>
      </c>
      <c r="D4489" t="s">
        <v>4693</v>
      </c>
      <c r="E4489" s="2">
        <v>145.99</v>
      </c>
    </row>
    <row r="4490" spans="1:5" x14ac:dyDescent="0.25">
      <c r="A4490" s="1">
        <v>44299</v>
      </c>
      <c r="B4490">
        <v>132197</v>
      </c>
      <c r="C4490" t="s">
        <v>51</v>
      </c>
      <c r="D4490" t="s">
        <v>2315</v>
      </c>
      <c r="E4490" s="2">
        <v>156.02000000000001</v>
      </c>
    </row>
    <row r="4491" spans="1:5" x14ac:dyDescent="0.25">
      <c r="A4491" s="1">
        <v>44299</v>
      </c>
      <c r="B4491">
        <v>132197</v>
      </c>
      <c r="C4491" t="s">
        <v>51</v>
      </c>
      <c r="D4491" t="s">
        <v>3242</v>
      </c>
      <c r="E4491" s="2">
        <v>1030.23</v>
      </c>
    </row>
    <row r="4492" spans="1:5" x14ac:dyDescent="0.25">
      <c r="A4492" s="1">
        <v>44299</v>
      </c>
      <c r="B4492">
        <v>132197</v>
      </c>
      <c r="C4492" t="s">
        <v>51</v>
      </c>
      <c r="D4492" t="s">
        <v>556</v>
      </c>
      <c r="E4492" s="2">
        <v>190.87</v>
      </c>
    </row>
    <row r="4493" spans="1:5" x14ac:dyDescent="0.25">
      <c r="A4493" s="1">
        <v>44299</v>
      </c>
      <c r="B4493">
        <v>132197</v>
      </c>
      <c r="C4493" t="s">
        <v>51</v>
      </c>
      <c r="D4493" t="s">
        <v>4694</v>
      </c>
      <c r="E4493" s="2">
        <v>34.83</v>
      </c>
    </row>
    <row r="4494" spans="1:5" x14ac:dyDescent="0.25">
      <c r="A4494" s="1">
        <v>44299</v>
      </c>
      <c r="B4494">
        <v>132197</v>
      </c>
      <c r="C4494" t="s">
        <v>51</v>
      </c>
      <c r="D4494" t="s">
        <v>4695</v>
      </c>
      <c r="E4494" s="2">
        <v>28.83</v>
      </c>
    </row>
    <row r="4495" spans="1:5" x14ac:dyDescent="0.25">
      <c r="A4495" s="1">
        <v>44299</v>
      </c>
      <c r="B4495">
        <v>132197</v>
      </c>
      <c r="C4495" t="s">
        <v>51</v>
      </c>
      <c r="D4495" t="s">
        <v>2315</v>
      </c>
      <c r="E4495" s="2">
        <v>424.5</v>
      </c>
    </row>
    <row r="4496" spans="1:5" x14ac:dyDescent="0.25">
      <c r="A4496" s="1">
        <v>44299</v>
      </c>
      <c r="B4496">
        <v>132197</v>
      </c>
      <c r="C4496" t="s">
        <v>51</v>
      </c>
      <c r="D4496" t="s">
        <v>3811</v>
      </c>
      <c r="E4496" s="2">
        <v>119.98</v>
      </c>
    </row>
    <row r="4497" spans="1:6" x14ac:dyDescent="0.25">
      <c r="A4497" s="1">
        <v>44299</v>
      </c>
      <c r="B4497">
        <v>132197</v>
      </c>
      <c r="C4497" t="s">
        <v>51</v>
      </c>
      <c r="D4497" t="s">
        <v>4696</v>
      </c>
      <c r="E4497" s="2">
        <v>39.58</v>
      </c>
    </row>
    <row r="4498" spans="1:6" x14ac:dyDescent="0.25">
      <c r="A4498" s="1">
        <v>44299</v>
      </c>
      <c r="B4498">
        <v>132197</v>
      </c>
      <c r="C4498" t="s">
        <v>51</v>
      </c>
      <c r="D4498" t="s">
        <v>1450</v>
      </c>
      <c r="E4498" s="2">
        <v>270.23</v>
      </c>
    </row>
    <row r="4499" spans="1:6" x14ac:dyDescent="0.25">
      <c r="A4499" s="1">
        <v>44299</v>
      </c>
      <c r="B4499">
        <v>132197</v>
      </c>
      <c r="C4499" t="s">
        <v>51</v>
      </c>
      <c r="D4499" t="s">
        <v>3812</v>
      </c>
      <c r="E4499" s="2">
        <v>77.260000000000005</v>
      </c>
    </row>
    <row r="4500" spans="1:6" x14ac:dyDescent="0.25">
      <c r="A4500" s="1">
        <v>44299</v>
      </c>
      <c r="B4500">
        <v>132197</v>
      </c>
      <c r="C4500" t="s">
        <v>51</v>
      </c>
      <c r="D4500" t="s">
        <v>4697</v>
      </c>
      <c r="E4500" s="2">
        <v>48.44</v>
      </c>
    </row>
    <row r="4501" spans="1:6" x14ac:dyDescent="0.25">
      <c r="A4501" s="1">
        <v>44299</v>
      </c>
      <c r="B4501">
        <v>132197</v>
      </c>
      <c r="C4501" t="s">
        <v>51</v>
      </c>
      <c r="D4501" t="s">
        <v>3813</v>
      </c>
      <c r="E4501" s="2">
        <v>62.72</v>
      </c>
    </row>
    <row r="4502" spans="1:6" x14ac:dyDescent="0.25">
      <c r="A4502" s="1">
        <v>44299</v>
      </c>
      <c r="B4502">
        <v>132197</v>
      </c>
      <c r="C4502" t="s">
        <v>51</v>
      </c>
      <c r="D4502" t="s">
        <v>1450</v>
      </c>
      <c r="E4502" s="2">
        <v>51.96</v>
      </c>
    </row>
    <row r="4503" spans="1:6" x14ac:dyDescent="0.25">
      <c r="A4503" s="1">
        <v>44299</v>
      </c>
      <c r="B4503">
        <v>132197</v>
      </c>
      <c r="C4503" t="s">
        <v>51</v>
      </c>
      <c r="D4503" t="s">
        <v>1408</v>
      </c>
      <c r="E4503" s="2">
        <v>19.850000000000001</v>
      </c>
    </row>
    <row r="4504" spans="1:6" x14ac:dyDescent="0.25">
      <c r="A4504" s="1">
        <v>44299</v>
      </c>
      <c r="B4504">
        <v>132197</v>
      </c>
      <c r="C4504" t="s">
        <v>51</v>
      </c>
      <c r="D4504" t="s">
        <v>1450</v>
      </c>
      <c r="E4504" s="2">
        <v>206.71</v>
      </c>
    </row>
    <row r="4505" spans="1:6" x14ac:dyDescent="0.25">
      <c r="A4505" s="1">
        <v>44299</v>
      </c>
      <c r="B4505">
        <v>132197</v>
      </c>
      <c r="C4505" t="s">
        <v>51</v>
      </c>
      <c r="D4505" t="s">
        <v>3814</v>
      </c>
      <c r="E4505" s="2">
        <v>27.63</v>
      </c>
    </row>
    <row r="4506" spans="1:6" x14ac:dyDescent="0.25">
      <c r="A4506" s="1">
        <v>44299</v>
      </c>
      <c r="B4506">
        <v>132197</v>
      </c>
      <c r="C4506" t="s">
        <v>51</v>
      </c>
      <c r="D4506" t="s">
        <v>4698</v>
      </c>
      <c r="E4506" s="2">
        <v>25.99</v>
      </c>
    </row>
    <row r="4507" spans="1:6" x14ac:dyDescent="0.25">
      <c r="A4507" s="1">
        <v>44299</v>
      </c>
      <c r="B4507">
        <v>132197</v>
      </c>
      <c r="C4507" t="s">
        <v>51</v>
      </c>
      <c r="D4507" t="s">
        <v>3813</v>
      </c>
      <c r="E4507" s="2">
        <v>27.4</v>
      </c>
    </row>
    <row r="4508" spans="1:6" x14ac:dyDescent="0.25">
      <c r="A4508" s="1">
        <v>44299</v>
      </c>
      <c r="B4508">
        <v>132197</v>
      </c>
      <c r="C4508" t="s">
        <v>51</v>
      </c>
      <c r="D4508" t="s">
        <v>4699</v>
      </c>
      <c r="E4508" s="2">
        <v>519.96</v>
      </c>
    </row>
    <row r="4509" spans="1:6" x14ac:dyDescent="0.25">
      <c r="A4509" s="1">
        <v>44299</v>
      </c>
      <c r="B4509">
        <v>132197</v>
      </c>
      <c r="C4509" t="s">
        <v>51</v>
      </c>
      <c r="D4509" t="s">
        <v>3815</v>
      </c>
      <c r="E4509" s="2">
        <v>55.34</v>
      </c>
    </row>
    <row r="4510" spans="1:6" x14ac:dyDescent="0.25">
      <c r="A4510" s="1">
        <v>44299</v>
      </c>
      <c r="B4510">
        <v>132197</v>
      </c>
      <c r="C4510" t="s">
        <v>51</v>
      </c>
      <c r="D4510" t="s">
        <v>3816</v>
      </c>
      <c r="E4510" s="2">
        <v>18.850000000000001</v>
      </c>
    </row>
    <row r="4511" spans="1:6" x14ac:dyDescent="0.25">
      <c r="A4511" s="1">
        <v>44299</v>
      </c>
      <c r="B4511">
        <v>132197</v>
      </c>
      <c r="C4511" t="s">
        <v>51</v>
      </c>
      <c r="D4511" t="s">
        <v>4700</v>
      </c>
      <c r="E4511" s="2">
        <v>637.77</v>
      </c>
      <c r="F4511" s="4" t="s">
        <v>166</v>
      </c>
    </row>
    <row r="4512" spans="1:6" x14ac:dyDescent="0.25">
      <c r="A4512" s="1">
        <v>44299</v>
      </c>
      <c r="B4512">
        <v>132197</v>
      </c>
      <c r="C4512" t="s">
        <v>51</v>
      </c>
      <c r="D4512" t="s">
        <v>3817</v>
      </c>
      <c r="E4512" s="2">
        <v>1252.8599999999999</v>
      </c>
    </row>
    <row r="4513" spans="1:5" x14ac:dyDescent="0.25">
      <c r="A4513" s="1">
        <v>44299</v>
      </c>
      <c r="B4513">
        <v>132197</v>
      </c>
      <c r="C4513" t="s">
        <v>51</v>
      </c>
      <c r="D4513" t="s">
        <v>3815</v>
      </c>
      <c r="E4513" s="2">
        <v>46.99</v>
      </c>
    </row>
    <row r="4514" spans="1:5" x14ac:dyDescent="0.25">
      <c r="A4514" s="1">
        <v>44299</v>
      </c>
      <c r="B4514">
        <v>132197</v>
      </c>
      <c r="C4514" t="s">
        <v>51</v>
      </c>
      <c r="D4514" t="s">
        <v>149</v>
      </c>
      <c r="E4514" s="2">
        <v>118.12</v>
      </c>
    </row>
    <row r="4515" spans="1:5" x14ac:dyDescent="0.25">
      <c r="A4515" s="1">
        <v>44299</v>
      </c>
      <c r="B4515">
        <v>132197</v>
      </c>
      <c r="C4515" t="s">
        <v>51</v>
      </c>
      <c r="D4515" t="s">
        <v>3818</v>
      </c>
      <c r="E4515" s="2">
        <v>63.94</v>
      </c>
    </row>
    <row r="4516" spans="1:5" x14ac:dyDescent="0.25">
      <c r="A4516" s="1">
        <v>44299</v>
      </c>
      <c r="B4516">
        <v>132197</v>
      </c>
      <c r="C4516" t="s">
        <v>51</v>
      </c>
      <c r="D4516" t="s">
        <v>3819</v>
      </c>
      <c r="E4516" s="2">
        <v>199.99</v>
      </c>
    </row>
    <row r="4517" spans="1:5" x14ac:dyDescent="0.25">
      <c r="A4517" s="1">
        <v>44299</v>
      </c>
      <c r="B4517">
        <v>132197</v>
      </c>
      <c r="C4517" t="s">
        <v>51</v>
      </c>
      <c r="D4517" t="s">
        <v>3819</v>
      </c>
      <c r="E4517" s="2">
        <v>73.75</v>
      </c>
    </row>
    <row r="4518" spans="1:5" x14ac:dyDescent="0.25">
      <c r="A4518" s="1">
        <v>44299</v>
      </c>
      <c r="B4518">
        <v>132197</v>
      </c>
      <c r="C4518" t="s">
        <v>51</v>
      </c>
      <c r="D4518" t="s">
        <v>3815</v>
      </c>
      <c r="E4518" s="2">
        <v>27.6</v>
      </c>
    </row>
    <row r="4519" spans="1:5" x14ac:dyDescent="0.25">
      <c r="A4519" s="1">
        <v>44299</v>
      </c>
      <c r="B4519">
        <v>132197</v>
      </c>
      <c r="C4519" t="s">
        <v>51</v>
      </c>
      <c r="D4519" t="s">
        <v>4700</v>
      </c>
      <c r="E4519" s="2">
        <v>94.99</v>
      </c>
    </row>
    <row r="4520" spans="1:5" x14ac:dyDescent="0.25">
      <c r="A4520" s="1">
        <v>44299</v>
      </c>
      <c r="B4520">
        <v>132197</v>
      </c>
      <c r="C4520" t="s">
        <v>51</v>
      </c>
      <c r="D4520" t="s">
        <v>3815</v>
      </c>
      <c r="E4520" s="2">
        <v>1219.98</v>
      </c>
    </row>
    <row r="4521" spans="1:5" x14ac:dyDescent="0.25">
      <c r="A4521" s="1">
        <v>44299</v>
      </c>
      <c r="B4521">
        <v>132197</v>
      </c>
      <c r="C4521" t="s">
        <v>51</v>
      </c>
      <c r="D4521" t="s">
        <v>3819</v>
      </c>
      <c r="E4521" s="2">
        <v>606.75</v>
      </c>
    </row>
    <row r="4522" spans="1:5" x14ac:dyDescent="0.25">
      <c r="A4522" s="1">
        <v>44299</v>
      </c>
      <c r="B4522">
        <v>132197</v>
      </c>
      <c r="C4522" t="s">
        <v>51</v>
      </c>
      <c r="D4522" t="s">
        <v>551</v>
      </c>
      <c r="E4522" s="2">
        <v>99.41</v>
      </c>
    </row>
    <row r="4523" spans="1:5" x14ac:dyDescent="0.25">
      <c r="A4523" s="1">
        <v>44299</v>
      </c>
      <c r="B4523">
        <v>132197</v>
      </c>
      <c r="C4523" t="s">
        <v>51</v>
      </c>
      <c r="D4523" t="s">
        <v>3820</v>
      </c>
      <c r="E4523" s="2">
        <v>82.35</v>
      </c>
    </row>
    <row r="4524" spans="1:5" x14ac:dyDescent="0.25">
      <c r="A4524" s="1">
        <v>44299</v>
      </c>
      <c r="B4524">
        <v>132197</v>
      </c>
      <c r="C4524" t="s">
        <v>51</v>
      </c>
      <c r="D4524" t="s">
        <v>3821</v>
      </c>
      <c r="E4524" s="2">
        <v>138.6</v>
      </c>
    </row>
    <row r="4525" spans="1:5" x14ac:dyDescent="0.25">
      <c r="A4525" s="1">
        <v>44299</v>
      </c>
      <c r="B4525">
        <v>132197</v>
      </c>
      <c r="C4525" t="s">
        <v>51</v>
      </c>
      <c r="D4525" t="s">
        <v>4701</v>
      </c>
      <c r="E4525" s="2">
        <v>29.45</v>
      </c>
    </row>
    <row r="4526" spans="1:5" x14ac:dyDescent="0.25">
      <c r="A4526" s="1">
        <v>44299</v>
      </c>
      <c r="B4526">
        <v>132197</v>
      </c>
      <c r="C4526" t="s">
        <v>51</v>
      </c>
      <c r="D4526" t="s">
        <v>3822</v>
      </c>
      <c r="E4526" s="2">
        <v>30.03</v>
      </c>
    </row>
    <row r="4527" spans="1:5" x14ac:dyDescent="0.25">
      <c r="A4527" s="1">
        <v>44299</v>
      </c>
      <c r="B4527">
        <v>132197</v>
      </c>
      <c r="C4527" t="s">
        <v>51</v>
      </c>
      <c r="D4527" t="s">
        <v>4702</v>
      </c>
      <c r="E4527" s="2">
        <v>32.99</v>
      </c>
    </row>
    <row r="4528" spans="1:5" x14ac:dyDescent="0.25">
      <c r="A4528" s="1">
        <v>44299</v>
      </c>
      <c r="B4528">
        <v>132197</v>
      </c>
      <c r="C4528" t="s">
        <v>51</v>
      </c>
      <c r="D4528" t="s">
        <v>551</v>
      </c>
      <c r="E4528" s="2">
        <v>151.72</v>
      </c>
    </row>
    <row r="4529" spans="1:6" x14ac:dyDescent="0.25">
      <c r="A4529" s="1">
        <v>44299</v>
      </c>
      <c r="B4529">
        <v>132197</v>
      </c>
      <c r="C4529" t="s">
        <v>51</v>
      </c>
      <c r="D4529" t="s">
        <v>3816</v>
      </c>
      <c r="E4529" s="2">
        <v>52.27</v>
      </c>
    </row>
    <row r="4530" spans="1:6" x14ac:dyDescent="0.25">
      <c r="A4530" s="1">
        <v>44299</v>
      </c>
      <c r="B4530">
        <v>132197</v>
      </c>
      <c r="C4530" t="s">
        <v>51</v>
      </c>
      <c r="D4530" t="s">
        <v>4703</v>
      </c>
      <c r="E4530" s="2">
        <v>75.849999999999994</v>
      </c>
      <c r="F4530" s="4" t="s">
        <v>166</v>
      </c>
    </row>
    <row r="4531" spans="1:6" x14ac:dyDescent="0.25">
      <c r="A4531" s="1">
        <v>44299</v>
      </c>
      <c r="B4531">
        <v>132197</v>
      </c>
      <c r="C4531" t="s">
        <v>51</v>
      </c>
      <c r="D4531" t="s">
        <v>4704</v>
      </c>
      <c r="E4531" s="2">
        <v>90.87</v>
      </c>
    </row>
    <row r="4532" spans="1:6" x14ac:dyDescent="0.25">
      <c r="A4532" s="1">
        <v>44299</v>
      </c>
      <c r="B4532">
        <v>132197</v>
      </c>
      <c r="C4532" t="s">
        <v>51</v>
      </c>
      <c r="D4532" t="s">
        <v>550</v>
      </c>
      <c r="E4532" s="2">
        <v>10.51</v>
      </c>
    </row>
    <row r="4533" spans="1:6" x14ac:dyDescent="0.25">
      <c r="A4533" s="1">
        <v>44299</v>
      </c>
      <c r="B4533">
        <v>132197</v>
      </c>
      <c r="C4533" t="s">
        <v>51</v>
      </c>
      <c r="D4533" t="s">
        <v>3815</v>
      </c>
      <c r="E4533" s="2">
        <v>24.69</v>
      </c>
    </row>
    <row r="4534" spans="1:6" x14ac:dyDescent="0.25">
      <c r="A4534" s="1">
        <v>44299</v>
      </c>
      <c r="B4534">
        <v>132197</v>
      </c>
      <c r="C4534" t="s">
        <v>51</v>
      </c>
      <c r="D4534" t="s">
        <v>3824</v>
      </c>
      <c r="E4534" s="2">
        <v>219.96</v>
      </c>
    </row>
    <row r="4535" spans="1:6" x14ac:dyDescent="0.25">
      <c r="A4535" s="1">
        <v>44299</v>
      </c>
      <c r="B4535">
        <v>132197</v>
      </c>
      <c r="C4535" t="s">
        <v>51</v>
      </c>
      <c r="D4535" t="s">
        <v>550</v>
      </c>
      <c r="E4535" s="2">
        <v>178.7</v>
      </c>
    </row>
    <row r="4536" spans="1:6" x14ac:dyDescent="0.25">
      <c r="A4536" s="1">
        <v>44299</v>
      </c>
      <c r="B4536">
        <v>132197</v>
      </c>
      <c r="C4536" t="s">
        <v>51</v>
      </c>
      <c r="D4536" t="s">
        <v>149</v>
      </c>
      <c r="E4536" s="2">
        <v>16.87</v>
      </c>
    </row>
    <row r="4537" spans="1:6" x14ac:dyDescent="0.25">
      <c r="A4537" s="1">
        <v>44299</v>
      </c>
      <c r="B4537">
        <v>132197</v>
      </c>
      <c r="C4537" t="s">
        <v>51</v>
      </c>
      <c r="D4537" t="s">
        <v>149</v>
      </c>
      <c r="E4537" s="2">
        <v>395</v>
      </c>
    </row>
    <row r="4538" spans="1:6" x14ac:dyDescent="0.25">
      <c r="A4538" s="1">
        <v>44299</v>
      </c>
      <c r="B4538">
        <v>132197</v>
      </c>
      <c r="C4538" t="s">
        <v>51</v>
      </c>
      <c r="D4538" t="s">
        <v>4705</v>
      </c>
      <c r="E4538" s="2">
        <v>123.44</v>
      </c>
    </row>
    <row r="4539" spans="1:6" x14ac:dyDescent="0.25">
      <c r="A4539" s="1">
        <v>44299</v>
      </c>
      <c r="B4539">
        <v>132197</v>
      </c>
      <c r="C4539" t="s">
        <v>51</v>
      </c>
      <c r="D4539" t="s">
        <v>149</v>
      </c>
      <c r="E4539" s="2">
        <v>380.35</v>
      </c>
    </row>
    <row r="4540" spans="1:6" x14ac:dyDescent="0.25">
      <c r="A4540" s="1">
        <v>44299</v>
      </c>
      <c r="B4540">
        <v>132197</v>
      </c>
      <c r="C4540" t="s">
        <v>51</v>
      </c>
      <c r="D4540" t="s">
        <v>3826</v>
      </c>
      <c r="E4540" s="2">
        <v>33.93</v>
      </c>
    </row>
    <row r="4541" spans="1:6" x14ac:dyDescent="0.25">
      <c r="A4541" s="1">
        <v>44299</v>
      </c>
      <c r="B4541">
        <v>132197</v>
      </c>
      <c r="C4541" t="s">
        <v>51</v>
      </c>
      <c r="D4541" t="s">
        <v>3827</v>
      </c>
      <c r="E4541" s="2">
        <v>579.22</v>
      </c>
    </row>
    <row r="4542" spans="1:6" x14ac:dyDescent="0.25">
      <c r="A4542" s="1">
        <v>44299</v>
      </c>
      <c r="B4542">
        <v>132197</v>
      </c>
      <c r="C4542" t="s">
        <v>51</v>
      </c>
      <c r="D4542" t="s">
        <v>3828</v>
      </c>
      <c r="E4542" s="2">
        <v>227.83</v>
      </c>
    </row>
    <row r="4543" spans="1:6" x14ac:dyDescent="0.25">
      <c r="A4543" s="1">
        <v>44299</v>
      </c>
      <c r="B4543">
        <v>132197</v>
      </c>
      <c r="C4543" t="s">
        <v>51</v>
      </c>
      <c r="D4543" t="s">
        <v>3829</v>
      </c>
      <c r="E4543" s="2">
        <v>39.96</v>
      </c>
    </row>
    <row r="4544" spans="1:6" x14ac:dyDescent="0.25">
      <c r="A4544" s="1">
        <v>44299</v>
      </c>
      <c r="B4544">
        <v>132197</v>
      </c>
      <c r="C4544" t="s">
        <v>51</v>
      </c>
      <c r="D4544" t="s">
        <v>3830</v>
      </c>
      <c r="E4544" s="2">
        <v>554.35</v>
      </c>
    </row>
    <row r="4545" spans="1:5" x14ac:dyDescent="0.25">
      <c r="A4545" s="1">
        <v>44299</v>
      </c>
      <c r="B4545">
        <v>132197</v>
      </c>
      <c r="C4545" t="s">
        <v>51</v>
      </c>
      <c r="D4545" t="s">
        <v>3826</v>
      </c>
      <c r="E4545" s="2">
        <v>199.59</v>
      </c>
    </row>
    <row r="4546" spans="1:5" x14ac:dyDescent="0.25">
      <c r="A4546" s="1">
        <v>44299</v>
      </c>
      <c r="B4546">
        <v>132197</v>
      </c>
      <c r="C4546" t="s">
        <v>51</v>
      </c>
      <c r="D4546" t="s">
        <v>3831</v>
      </c>
      <c r="E4546" s="2">
        <v>191.84</v>
      </c>
    </row>
    <row r="4547" spans="1:5" x14ac:dyDescent="0.25">
      <c r="A4547" s="1">
        <v>44299</v>
      </c>
      <c r="B4547">
        <v>132197</v>
      </c>
      <c r="C4547" t="s">
        <v>51</v>
      </c>
      <c r="D4547" t="s">
        <v>3832</v>
      </c>
      <c r="E4547" s="2">
        <v>209.94</v>
      </c>
    </row>
    <row r="4548" spans="1:5" x14ac:dyDescent="0.25">
      <c r="A4548" s="1">
        <v>44299</v>
      </c>
      <c r="B4548">
        <v>132197</v>
      </c>
      <c r="C4548" t="s">
        <v>51</v>
      </c>
      <c r="D4548" t="s">
        <v>3833</v>
      </c>
      <c r="E4548" s="2">
        <v>780.83</v>
      </c>
    </row>
    <row r="4549" spans="1:5" x14ac:dyDescent="0.25">
      <c r="A4549" s="1">
        <v>44299</v>
      </c>
      <c r="B4549">
        <v>132197</v>
      </c>
      <c r="C4549" t="s">
        <v>51</v>
      </c>
      <c r="D4549" t="s">
        <v>1450</v>
      </c>
      <c r="E4549" s="2">
        <v>226.9</v>
      </c>
    </row>
    <row r="4550" spans="1:5" x14ac:dyDescent="0.25">
      <c r="A4550" s="1">
        <v>44299</v>
      </c>
      <c r="B4550">
        <v>132197</v>
      </c>
      <c r="C4550" t="s">
        <v>51</v>
      </c>
      <c r="D4550" t="s">
        <v>4706</v>
      </c>
      <c r="E4550" s="2">
        <v>124.1</v>
      </c>
    </row>
    <row r="4551" spans="1:5" x14ac:dyDescent="0.25">
      <c r="A4551" s="1">
        <v>44299</v>
      </c>
      <c r="B4551">
        <v>132197</v>
      </c>
      <c r="C4551" t="s">
        <v>51</v>
      </c>
      <c r="D4551" t="s">
        <v>3834</v>
      </c>
      <c r="E4551" s="2">
        <v>97.82</v>
      </c>
    </row>
    <row r="4552" spans="1:5" x14ac:dyDescent="0.25">
      <c r="A4552" s="1">
        <v>44299</v>
      </c>
      <c r="B4552">
        <v>132197</v>
      </c>
      <c r="C4552" t="s">
        <v>51</v>
      </c>
      <c r="D4552" t="s">
        <v>4707</v>
      </c>
      <c r="E4552" s="2">
        <v>979.75</v>
      </c>
    </row>
    <row r="4553" spans="1:5" x14ac:dyDescent="0.25">
      <c r="A4553" s="1">
        <v>44299</v>
      </c>
      <c r="B4553">
        <v>132197</v>
      </c>
      <c r="C4553" t="s">
        <v>51</v>
      </c>
      <c r="D4553" t="s">
        <v>4703</v>
      </c>
      <c r="E4553" s="2">
        <v>25.98</v>
      </c>
    </row>
    <row r="4554" spans="1:5" x14ac:dyDescent="0.25">
      <c r="A4554" s="1">
        <v>44299</v>
      </c>
      <c r="B4554">
        <v>132197</v>
      </c>
      <c r="C4554" t="s">
        <v>51</v>
      </c>
      <c r="D4554" t="s">
        <v>1450</v>
      </c>
      <c r="E4554" s="2">
        <v>508.09</v>
      </c>
    </row>
    <row r="4555" spans="1:5" x14ac:dyDescent="0.25">
      <c r="A4555" s="1">
        <v>44299</v>
      </c>
      <c r="B4555">
        <v>132197</v>
      </c>
      <c r="C4555" t="s">
        <v>51</v>
      </c>
      <c r="D4555" t="s">
        <v>1501</v>
      </c>
      <c r="E4555" s="2">
        <v>155.91999999999999</v>
      </c>
    </row>
    <row r="4556" spans="1:5" x14ac:dyDescent="0.25">
      <c r="A4556" s="1">
        <v>44299</v>
      </c>
      <c r="B4556">
        <v>132197</v>
      </c>
      <c r="C4556" t="s">
        <v>51</v>
      </c>
      <c r="D4556" t="s">
        <v>3835</v>
      </c>
      <c r="E4556" s="2">
        <v>52.95</v>
      </c>
    </row>
    <row r="4557" spans="1:5" x14ac:dyDescent="0.25">
      <c r="A4557" s="1">
        <v>44299</v>
      </c>
      <c r="B4557">
        <v>132197</v>
      </c>
      <c r="C4557" t="s">
        <v>51</v>
      </c>
      <c r="D4557" t="s">
        <v>3836</v>
      </c>
      <c r="E4557" s="2">
        <v>404.85</v>
      </c>
    </row>
    <row r="4558" spans="1:5" x14ac:dyDescent="0.25">
      <c r="A4558" s="1">
        <v>44299</v>
      </c>
      <c r="B4558">
        <v>132197</v>
      </c>
      <c r="C4558" t="s">
        <v>51</v>
      </c>
      <c r="D4558" t="s">
        <v>4707</v>
      </c>
      <c r="E4558" s="2">
        <v>121.2</v>
      </c>
    </row>
    <row r="4559" spans="1:5" x14ac:dyDescent="0.25">
      <c r="A4559" s="1">
        <v>44299</v>
      </c>
      <c r="B4559">
        <v>132197</v>
      </c>
      <c r="C4559" t="s">
        <v>51</v>
      </c>
      <c r="D4559" t="s">
        <v>3837</v>
      </c>
      <c r="E4559" s="2">
        <v>251.1</v>
      </c>
    </row>
    <row r="4560" spans="1:5" x14ac:dyDescent="0.25">
      <c r="A4560" s="1">
        <v>44299</v>
      </c>
      <c r="B4560">
        <v>132197</v>
      </c>
      <c r="C4560" t="s">
        <v>51</v>
      </c>
      <c r="D4560" t="s">
        <v>3822</v>
      </c>
      <c r="E4560" s="2">
        <v>87.98</v>
      </c>
    </row>
    <row r="4561" spans="1:5" x14ac:dyDescent="0.25">
      <c r="A4561" s="1">
        <v>44299</v>
      </c>
      <c r="B4561">
        <v>132197</v>
      </c>
      <c r="C4561" t="s">
        <v>51</v>
      </c>
      <c r="D4561" t="s">
        <v>4706</v>
      </c>
      <c r="E4561" s="2">
        <v>918.76</v>
      </c>
    </row>
    <row r="4562" spans="1:5" x14ac:dyDescent="0.25">
      <c r="A4562" s="1">
        <v>44299</v>
      </c>
      <c r="B4562">
        <v>132197</v>
      </c>
      <c r="C4562" t="s">
        <v>51</v>
      </c>
      <c r="D4562" t="s">
        <v>4708</v>
      </c>
      <c r="E4562" s="2">
        <v>122.32</v>
      </c>
    </row>
    <row r="4563" spans="1:5" x14ac:dyDescent="0.25">
      <c r="A4563" s="1">
        <v>44299</v>
      </c>
      <c r="B4563">
        <v>132197</v>
      </c>
      <c r="C4563" t="s">
        <v>51</v>
      </c>
      <c r="D4563" t="s">
        <v>3830</v>
      </c>
      <c r="E4563" s="2">
        <v>9.75</v>
      </c>
    </row>
    <row r="4564" spans="1:5" x14ac:dyDescent="0.25">
      <c r="A4564" s="1">
        <v>44299</v>
      </c>
      <c r="B4564">
        <v>132197</v>
      </c>
      <c r="C4564" t="s">
        <v>51</v>
      </c>
      <c r="D4564" t="s">
        <v>1277</v>
      </c>
      <c r="E4564" s="2">
        <v>76.930000000000007</v>
      </c>
    </row>
    <row r="4565" spans="1:5" x14ac:dyDescent="0.25">
      <c r="A4565" s="1">
        <v>44299</v>
      </c>
      <c r="B4565">
        <v>132197</v>
      </c>
      <c r="C4565" t="s">
        <v>51</v>
      </c>
      <c r="D4565" t="s">
        <v>4709</v>
      </c>
      <c r="E4565" s="2">
        <v>94.95</v>
      </c>
    </row>
    <row r="4566" spans="1:5" x14ac:dyDescent="0.25">
      <c r="A4566" s="1">
        <v>44299</v>
      </c>
      <c r="B4566">
        <v>132197</v>
      </c>
      <c r="C4566" t="s">
        <v>51</v>
      </c>
      <c r="D4566" t="s">
        <v>1450</v>
      </c>
      <c r="E4566" s="2">
        <v>-159.18</v>
      </c>
    </row>
    <row r="4567" spans="1:5" x14ac:dyDescent="0.25">
      <c r="A4567" s="1">
        <v>44299</v>
      </c>
      <c r="B4567">
        <v>132198</v>
      </c>
      <c r="C4567" t="s">
        <v>51</v>
      </c>
      <c r="D4567" t="s">
        <v>3809</v>
      </c>
      <c r="E4567" s="2">
        <v>15.94</v>
      </c>
    </row>
    <row r="4568" spans="1:5" x14ac:dyDescent="0.25">
      <c r="A4568" s="1">
        <v>44299</v>
      </c>
      <c r="B4568">
        <v>132198</v>
      </c>
      <c r="C4568" t="s">
        <v>51</v>
      </c>
      <c r="D4568" t="s">
        <v>1450</v>
      </c>
      <c r="E4568" s="2">
        <v>222.31</v>
      </c>
    </row>
    <row r="4569" spans="1:5" x14ac:dyDescent="0.25">
      <c r="A4569" s="1">
        <v>44300</v>
      </c>
      <c r="B4569">
        <v>132200</v>
      </c>
      <c r="C4569" t="s">
        <v>51</v>
      </c>
      <c r="D4569" t="s">
        <v>4710</v>
      </c>
      <c r="E4569" s="2">
        <v>19.11</v>
      </c>
    </row>
    <row r="4570" spans="1:5" x14ac:dyDescent="0.25">
      <c r="A4570" s="1">
        <v>44300</v>
      </c>
      <c r="B4570">
        <v>132200</v>
      </c>
      <c r="C4570" t="s">
        <v>51</v>
      </c>
      <c r="D4570" t="s">
        <v>3838</v>
      </c>
      <c r="E4570" s="2">
        <v>25.32</v>
      </c>
    </row>
    <row r="4571" spans="1:5" x14ac:dyDescent="0.25">
      <c r="A4571" s="1">
        <v>44300</v>
      </c>
      <c r="B4571">
        <v>132200</v>
      </c>
      <c r="C4571" t="s">
        <v>51</v>
      </c>
      <c r="D4571" t="s">
        <v>3839</v>
      </c>
      <c r="E4571" s="2">
        <v>104.61</v>
      </c>
    </row>
    <row r="4572" spans="1:5" x14ac:dyDescent="0.25">
      <c r="A4572" s="1">
        <v>44300</v>
      </c>
      <c r="B4572">
        <v>132200</v>
      </c>
      <c r="C4572" t="s">
        <v>51</v>
      </c>
      <c r="D4572" t="s">
        <v>4711</v>
      </c>
      <c r="E4572" s="2">
        <v>54.12</v>
      </c>
    </row>
    <row r="4573" spans="1:5" x14ac:dyDescent="0.25">
      <c r="A4573" s="1">
        <v>44300</v>
      </c>
      <c r="B4573">
        <v>132200</v>
      </c>
      <c r="C4573" t="s">
        <v>51</v>
      </c>
      <c r="D4573" t="s">
        <v>3840</v>
      </c>
      <c r="E4573" s="2">
        <v>49.76</v>
      </c>
    </row>
    <row r="4574" spans="1:5" x14ac:dyDescent="0.25">
      <c r="A4574" s="1">
        <v>44300</v>
      </c>
      <c r="B4574">
        <v>132200</v>
      </c>
      <c r="C4574" t="s">
        <v>51</v>
      </c>
      <c r="D4574" t="s">
        <v>3841</v>
      </c>
      <c r="E4574" s="2">
        <v>122.32</v>
      </c>
    </row>
    <row r="4575" spans="1:5" x14ac:dyDescent="0.25">
      <c r="A4575" s="1">
        <v>44300</v>
      </c>
      <c r="B4575">
        <v>132200</v>
      </c>
      <c r="C4575" t="s">
        <v>51</v>
      </c>
      <c r="D4575" t="s">
        <v>3842</v>
      </c>
      <c r="E4575" s="2">
        <v>148.82</v>
      </c>
    </row>
    <row r="4576" spans="1:5" x14ac:dyDescent="0.25">
      <c r="A4576" s="1">
        <v>44300</v>
      </c>
      <c r="B4576">
        <v>132200</v>
      </c>
      <c r="C4576" t="s">
        <v>51</v>
      </c>
      <c r="D4576" t="s">
        <v>3841</v>
      </c>
      <c r="E4576" s="2">
        <v>-79.97</v>
      </c>
    </row>
    <row r="4577" spans="1:5" x14ac:dyDescent="0.25">
      <c r="A4577" s="1">
        <v>44300</v>
      </c>
      <c r="B4577">
        <v>132201</v>
      </c>
      <c r="C4577" t="s">
        <v>3843</v>
      </c>
      <c r="D4577" t="s">
        <v>3844</v>
      </c>
      <c r="E4577" s="2">
        <v>625</v>
      </c>
    </row>
    <row r="4578" spans="1:5" x14ac:dyDescent="0.25">
      <c r="A4578" s="1">
        <v>44300</v>
      </c>
      <c r="B4578">
        <v>132203</v>
      </c>
      <c r="C4578" t="s">
        <v>92</v>
      </c>
      <c r="D4578" t="s">
        <v>3845</v>
      </c>
      <c r="E4578" s="2">
        <v>600</v>
      </c>
    </row>
    <row r="4579" spans="1:5" x14ac:dyDescent="0.25">
      <c r="A4579" s="1">
        <v>44300</v>
      </c>
      <c r="B4579">
        <v>132203</v>
      </c>
      <c r="C4579" t="s">
        <v>92</v>
      </c>
      <c r="D4579" s="11" t="s">
        <v>3846</v>
      </c>
      <c r="E4579" s="2">
        <v>20</v>
      </c>
    </row>
    <row r="4580" spans="1:5" x14ac:dyDescent="0.25">
      <c r="A4580" s="1">
        <v>44300</v>
      </c>
      <c r="B4580">
        <v>132203</v>
      </c>
      <c r="C4580" t="s">
        <v>92</v>
      </c>
      <c r="D4580" s="11" t="s">
        <v>3846</v>
      </c>
      <c r="E4580" s="2">
        <v>330</v>
      </c>
    </row>
    <row r="4581" spans="1:5" x14ac:dyDescent="0.25">
      <c r="A4581" s="1">
        <v>44300</v>
      </c>
      <c r="B4581">
        <v>132204</v>
      </c>
      <c r="C4581" t="s">
        <v>60</v>
      </c>
      <c r="D4581" t="s">
        <v>3847</v>
      </c>
      <c r="E4581" s="2">
        <v>297.70999999999998</v>
      </c>
    </row>
    <row r="4582" spans="1:5" x14ac:dyDescent="0.25">
      <c r="A4582" s="1">
        <v>44300</v>
      </c>
      <c r="B4582">
        <v>132205</v>
      </c>
      <c r="C4582" t="s">
        <v>3187</v>
      </c>
      <c r="D4582" t="s">
        <v>3848</v>
      </c>
      <c r="E4582" s="2">
        <v>267</v>
      </c>
    </row>
    <row r="4583" spans="1:5" x14ac:dyDescent="0.25">
      <c r="A4583" s="1">
        <v>44300</v>
      </c>
      <c r="B4583">
        <v>132206</v>
      </c>
      <c r="C4583" t="s">
        <v>1832</v>
      </c>
      <c r="D4583" t="s">
        <v>3849</v>
      </c>
      <c r="E4583" s="2">
        <v>180</v>
      </c>
    </row>
    <row r="4584" spans="1:5" x14ac:dyDescent="0.25">
      <c r="A4584" s="1">
        <v>44300</v>
      </c>
      <c r="B4584">
        <v>132207</v>
      </c>
      <c r="C4584" t="s">
        <v>33</v>
      </c>
      <c r="D4584" t="s">
        <v>3850</v>
      </c>
      <c r="E4584" s="2">
        <v>8</v>
      </c>
    </row>
    <row r="4585" spans="1:5" x14ac:dyDescent="0.25">
      <c r="A4585" s="1">
        <v>44300</v>
      </c>
      <c r="B4585">
        <v>132207</v>
      </c>
      <c r="C4585" t="s">
        <v>33</v>
      </c>
      <c r="D4585" t="s">
        <v>3851</v>
      </c>
      <c r="E4585" s="2">
        <v>458.99</v>
      </c>
    </row>
    <row r="4586" spans="1:5" x14ac:dyDescent="0.25">
      <c r="A4586" s="1">
        <v>44300</v>
      </c>
      <c r="B4586">
        <v>132207</v>
      </c>
      <c r="C4586" t="s">
        <v>33</v>
      </c>
      <c r="D4586" t="s">
        <v>3850</v>
      </c>
      <c r="E4586" s="2">
        <v>5</v>
      </c>
    </row>
    <row r="4587" spans="1:5" x14ac:dyDescent="0.25">
      <c r="A4587" s="1">
        <v>44300</v>
      </c>
      <c r="B4587">
        <v>132208</v>
      </c>
      <c r="C4587" t="s">
        <v>870</v>
      </c>
      <c r="D4587" t="s">
        <v>3852</v>
      </c>
      <c r="E4587" s="2">
        <v>325.08</v>
      </c>
    </row>
    <row r="4588" spans="1:5" x14ac:dyDescent="0.25">
      <c r="A4588" s="1">
        <v>44300</v>
      </c>
      <c r="B4588">
        <v>132209</v>
      </c>
      <c r="C4588" t="s">
        <v>530</v>
      </c>
      <c r="D4588" t="s">
        <v>4712</v>
      </c>
      <c r="E4588" s="2">
        <v>1736.5</v>
      </c>
    </row>
    <row r="4589" spans="1:5" x14ac:dyDescent="0.25">
      <c r="A4589" s="1">
        <v>44300</v>
      </c>
      <c r="B4589">
        <v>132210</v>
      </c>
      <c r="C4589" t="s">
        <v>26</v>
      </c>
      <c r="D4589" t="s">
        <v>3853</v>
      </c>
      <c r="E4589" s="2">
        <v>49.9</v>
      </c>
    </row>
    <row r="4590" spans="1:5" x14ac:dyDescent="0.25">
      <c r="A4590" s="1">
        <v>44300</v>
      </c>
      <c r="B4590">
        <v>132211</v>
      </c>
      <c r="C4590" t="s">
        <v>795</v>
      </c>
      <c r="D4590" t="s">
        <v>3854</v>
      </c>
      <c r="E4590" s="2">
        <v>10</v>
      </c>
    </row>
    <row r="4591" spans="1:5" x14ac:dyDescent="0.25">
      <c r="A4591" s="1">
        <v>44300</v>
      </c>
      <c r="B4591">
        <v>132213</v>
      </c>
      <c r="C4591" t="s">
        <v>42</v>
      </c>
      <c r="D4591" t="s">
        <v>3855</v>
      </c>
      <c r="E4591" s="2">
        <v>59.8</v>
      </c>
    </row>
    <row r="4592" spans="1:5" x14ac:dyDescent="0.25">
      <c r="A4592" s="1">
        <v>44300</v>
      </c>
      <c r="B4592">
        <v>132214</v>
      </c>
      <c r="C4592" t="s">
        <v>4</v>
      </c>
      <c r="D4592" t="s">
        <v>3856</v>
      </c>
      <c r="E4592" s="2">
        <v>144</v>
      </c>
    </row>
    <row r="4593" spans="1:5" x14ac:dyDescent="0.25">
      <c r="A4593" s="1">
        <v>44300</v>
      </c>
      <c r="B4593">
        <v>132215</v>
      </c>
      <c r="C4593" t="s">
        <v>358</v>
      </c>
      <c r="D4593" t="s">
        <v>4713</v>
      </c>
      <c r="E4593" s="2">
        <v>65</v>
      </c>
    </row>
    <row r="4594" spans="1:5" x14ac:dyDescent="0.25">
      <c r="A4594" s="1">
        <v>44300</v>
      </c>
      <c r="B4594">
        <v>132216</v>
      </c>
      <c r="C4594" t="s">
        <v>177</v>
      </c>
      <c r="D4594" t="s">
        <v>3857</v>
      </c>
      <c r="E4594" s="2">
        <v>541</v>
      </c>
    </row>
    <row r="4595" spans="1:5" x14ac:dyDescent="0.25">
      <c r="A4595" s="1">
        <v>44300</v>
      </c>
      <c r="B4595">
        <v>132216</v>
      </c>
      <c r="C4595" t="s">
        <v>177</v>
      </c>
      <c r="D4595" t="s">
        <v>3858</v>
      </c>
      <c r="E4595" s="2">
        <v>893</v>
      </c>
    </row>
    <row r="4596" spans="1:5" x14ac:dyDescent="0.25">
      <c r="A4596" s="1">
        <v>44300</v>
      </c>
      <c r="B4596">
        <v>132217</v>
      </c>
      <c r="C4596" t="s">
        <v>3859</v>
      </c>
      <c r="D4596" t="s">
        <v>3860</v>
      </c>
      <c r="E4596" s="2">
        <v>20</v>
      </c>
    </row>
    <row r="4597" spans="1:5" x14ac:dyDescent="0.25">
      <c r="A4597" s="1">
        <v>44301</v>
      </c>
      <c r="B4597">
        <v>132218</v>
      </c>
      <c r="C4597" t="s">
        <v>487</v>
      </c>
      <c r="D4597" t="s">
        <v>2081</v>
      </c>
      <c r="E4597" s="2">
        <v>533.87</v>
      </c>
    </row>
    <row r="4598" spans="1:5" x14ac:dyDescent="0.25">
      <c r="A4598" s="1">
        <v>44301</v>
      </c>
      <c r="B4598">
        <v>132219</v>
      </c>
      <c r="C4598" t="s">
        <v>377</v>
      </c>
      <c r="D4598" t="s">
        <v>3861</v>
      </c>
      <c r="E4598" s="2">
        <v>102.6</v>
      </c>
    </row>
    <row r="4599" spans="1:5" x14ac:dyDescent="0.25">
      <c r="A4599" s="1">
        <v>44301</v>
      </c>
      <c r="B4599">
        <v>132220</v>
      </c>
      <c r="C4599" t="s">
        <v>381</v>
      </c>
      <c r="D4599" t="s">
        <v>4714</v>
      </c>
      <c r="E4599" s="2">
        <v>848</v>
      </c>
    </row>
    <row r="4600" spans="1:5" x14ac:dyDescent="0.25">
      <c r="A4600" s="1">
        <v>44301</v>
      </c>
      <c r="B4600">
        <v>132220</v>
      </c>
      <c r="C4600" t="s">
        <v>381</v>
      </c>
      <c r="D4600" t="s">
        <v>3487</v>
      </c>
      <c r="E4600" s="2">
        <v>2181</v>
      </c>
    </row>
    <row r="4601" spans="1:5" x14ac:dyDescent="0.25">
      <c r="A4601" s="1">
        <v>44301</v>
      </c>
      <c r="B4601">
        <v>132224</v>
      </c>
      <c r="C4601" t="s">
        <v>29</v>
      </c>
      <c r="D4601" t="s">
        <v>4715</v>
      </c>
      <c r="E4601" s="2">
        <v>5617.78</v>
      </c>
    </row>
    <row r="4602" spans="1:5" x14ac:dyDescent="0.25">
      <c r="A4602" s="1">
        <v>44301</v>
      </c>
      <c r="B4602">
        <v>132225</v>
      </c>
      <c r="C4602" t="s">
        <v>2662</v>
      </c>
      <c r="D4602" t="s">
        <v>3862</v>
      </c>
      <c r="E4602" s="2">
        <v>3098.16</v>
      </c>
    </row>
    <row r="4603" spans="1:5" x14ac:dyDescent="0.25">
      <c r="A4603" s="1">
        <v>44301</v>
      </c>
      <c r="B4603">
        <v>132225</v>
      </c>
      <c r="C4603" t="s">
        <v>2662</v>
      </c>
      <c r="D4603" t="s">
        <v>3863</v>
      </c>
      <c r="E4603" s="2">
        <v>1375.59</v>
      </c>
    </row>
    <row r="4604" spans="1:5" x14ac:dyDescent="0.25">
      <c r="A4604" s="1">
        <v>44301</v>
      </c>
      <c r="B4604">
        <v>132226</v>
      </c>
      <c r="C4604" t="s">
        <v>1822</v>
      </c>
      <c r="D4604" t="s">
        <v>3864</v>
      </c>
      <c r="E4604" s="2">
        <v>500</v>
      </c>
    </row>
    <row r="4605" spans="1:5" x14ac:dyDescent="0.25">
      <c r="A4605" s="1">
        <v>44301</v>
      </c>
      <c r="B4605">
        <v>132227</v>
      </c>
      <c r="C4605" t="s">
        <v>467</v>
      </c>
      <c r="D4605" t="s">
        <v>4716</v>
      </c>
      <c r="E4605" s="2">
        <v>5717</v>
      </c>
    </row>
    <row r="4606" spans="1:5" x14ac:dyDescent="0.25">
      <c r="A4606" s="1">
        <v>44301</v>
      </c>
      <c r="B4606">
        <v>132227</v>
      </c>
      <c r="C4606" t="s">
        <v>467</v>
      </c>
      <c r="D4606" t="s">
        <v>3865</v>
      </c>
      <c r="E4606" s="2">
        <v>832</v>
      </c>
    </row>
    <row r="4607" spans="1:5" x14ac:dyDescent="0.25">
      <c r="A4607" s="1">
        <v>44301</v>
      </c>
      <c r="B4607">
        <v>132228</v>
      </c>
      <c r="C4607" t="s">
        <v>89</v>
      </c>
      <c r="D4607" t="s">
        <v>3034</v>
      </c>
      <c r="E4607" s="2">
        <v>334.38</v>
      </c>
    </row>
    <row r="4608" spans="1:5" x14ac:dyDescent="0.25">
      <c r="A4608" s="1">
        <v>44301</v>
      </c>
      <c r="B4608">
        <v>132228</v>
      </c>
      <c r="C4608" t="s">
        <v>89</v>
      </c>
      <c r="D4608" t="s">
        <v>4717</v>
      </c>
      <c r="E4608" s="2">
        <v>645.1</v>
      </c>
    </row>
    <row r="4609" spans="1:6" x14ac:dyDescent="0.25">
      <c r="A4609" s="1">
        <v>44301</v>
      </c>
      <c r="B4609">
        <v>132229</v>
      </c>
      <c r="C4609" t="s">
        <v>10</v>
      </c>
      <c r="D4609" t="s">
        <v>4718</v>
      </c>
      <c r="E4609" s="2">
        <v>414.83</v>
      </c>
      <c r="F4609" s="4" t="s">
        <v>166</v>
      </c>
    </row>
    <row r="4610" spans="1:6" x14ac:dyDescent="0.25">
      <c r="A4610" s="1">
        <v>44301</v>
      </c>
      <c r="B4610">
        <v>132230</v>
      </c>
      <c r="C4610" t="s">
        <v>2810</v>
      </c>
      <c r="D4610" t="s">
        <v>3866</v>
      </c>
      <c r="E4610" s="2">
        <v>11736</v>
      </c>
    </row>
    <row r="4611" spans="1:6" x14ac:dyDescent="0.25">
      <c r="A4611" s="1">
        <v>44301</v>
      </c>
      <c r="B4611">
        <v>132231</v>
      </c>
      <c r="C4611" t="s">
        <v>503</v>
      </c>
      <c r="D4611" t="s">
        <v>1556</v>
      </c>
      <c r="E4611" s="2">
        <v>2454.85</v>
      </c>
    </row>
    <row r="4612" spans="1:6" x14ac:dyDescent="0.25">
      <c r="A4612" s="1">
        <v>44301</v>
      </c>
      <c r="B4612">
        <v>132232</v>
      </c>
      <c r="C4612" t="s">
        <v>3867</v>
      </c>
      <c r="D4612" t="s">
        <v>4719</v>
      </c>
      <c r="E4612" s="2">
        <v>31.96</v>
      </c>
    </row>
    <row r="4613" spans="1:6" x14ac:dyDescent="0.25">
      <c r="A4613" s="1">
        <v>44301</v>
      </c>
      <c r="B4613">
        <v>132232</v>
      </c>
      <c r="C4613" t="s">
        <v>3867</v>
      </c>
      <c r="D4613" t="s">
        <v>4680</v>
      </c>
      <c r="E4613" s="2">
        <v>200</v>
      </c>
    </row>
    <row r="4614" spans="1:6" x14ac:dyDescent="0.25">
      <c r="A4614" s="1">
        <v>44301</v>
      </c>
      <c r="B4614">
        <v>132233</v>
      </c>
      <c r="C4614" t="s">
        <v>3868</v>
      </c>
      <c r="D4614" t="s">
        <v>3869</v>
      </c>
      <c r="E4614" s="2">
        <v>1200</v>
      </c>
    </row>
    <row r="4615" spans="1:6" x14ac:dyDescent="0.25">
      <c r="A4615" s="1">
        <v>44301</v>
      </c>
      <c r="B4615">
        <v>132234</v>
      </c>
      <c r="C4615" t="s">
        <v>394</v>
      </c>
      <c r="D4615" t="s">
        <v>3870</v>
      </c>
      <c r="E4615" s="2">
        <v>2500</v>
      </c>
    </row>
    <row r="4616" spans="1:6" x14ac:dyDescent="0.25">
      <c r="A4616" s="1">
        <v>44301</v>
      </c>
      <c r="B4616">
        <v>132236</v>
      </c>
      <c r="C4616" t="s">
        <v>3871</v>
      </c>
      <c r="D4616" t="s">
        <v>4720</v>
      </c>
      <c r="E4616" s="2">
        <v>650</v>
      </c>
    </row>
    <row r="4617" spans="1:6" x14ac:dyDescent="0.25">
      <c r="A4617" s="1">
        <v>44301</v>
      </c>
      <c r="B4617">
        <v>132237</v>
      </c>
      <c r="C4617" t="s">
        <v>1584</v>
      </c>
      <c r="D4617" t="s">
        <v>4721</v>
      </c>
      <c r="E4617" s="2">
        <v>229.01</v>
      </c>
    </row>
    <row r="4618" spans="1:6" x14ac:dyDescent="0.25">
      <c r="A4618" s="1">
        <v>44301</v>
      </c>
      <c r="B4618">
        <v>132237</v>
      </c>
      <c r="C4618" t="s">
        <v>1584</v>
      </c>
      <c r="D4618" t="s">
        <v>3872</v>
      </c>
      <c r="E4618" s="2">
        <v>89.71</v>
      </c>
    </row>
    <row r="4619" spans="1:6" x14ac:dyDescent="0.25">
      <c r="A4619" s="1">
        <v>44301</v>
      </c>
      <c r="B4619">
        <v>132237</v>
      </c>
      <c r="C4619" t="s">
        <v>1584</v>
      </c>
      <c r="D4619" t="s">
        <v>3872</v>
      </c>
      <c r="E4619" s="2">
        <v>16</v>
      </c>
    </row>
    <row r="4620" spans="1:6" x14ac:dyDescent="0.25">
      <c r="A4620" s="1">
        <v>44301</v>
      </c>
      <c r="B4620">
        <v>132238</v>
      </c>
      <c r="C4620" t="s">
        <v>15</v>
      </c>
      <c r="D4620" t="s">
        <v>4722</v>
      </c>
      <c r="E4620" s="2">
        <v>877.66</v>
      </c>
    </row>
    <row r="4621" spans="1:6" x14ac:dyDescent="0.25">
      <c r="A4621" s="1">
        <v>44301</v>
      </c>
      <c r="B4621">
        <v>132255</v>
      </c>
      <c r="C4621" t="s">
        <v>16</v>
      </c>
      <c r="D4621" t="s">
        <v>2478</v>
      </c>
      <c r="E4621" s="2">
        <v>85.57</v>
      </c>
    </row>
    <row r="4622" spans="1:6" x14ac:dyDescent="0.25">
      <c r="A4622" s="1">
        <v>44301</v>
      </c>
      <c r="B4622">
        <v>132255</v>
      </c>
      <c r="C4622" t="s">
        <v>16</v>
      </c>
      <c r="D4622" t="s">
        <v>3650</v>
      </c>
      <c r="E4622" s="2">
        <v>85.57</v>
      </c>
    </row>
    <row r="4623" spans="1:6" x14ac:dyDescent="0.25">
      <c r="A4623" s="1">
        <v>44301</v>
      </c>
      <c r="B4623">
        <v>132255</v>
      </c>
      <c r="C4623" t="s">
        <v>16</v>
      </c>
      <c r="D4623" t="s">
        <v>3650</v>
      </c>
      <c r="E4623" s="2">
        <v>85.57</v>
      </c>
    </row>
    <row r="4624" spans="1:6" x14ac:dyDescent="0.25">
      <c r="A4624" s="1">
        <v>44301</v>
      </c>
      <c r="B4624">
        <v>132255</v>
      </c>
      <c r="C4624" t="s">
        <v>16</v>
      </c>
      <c r="D4624" t="s">
        <v>3650</v>
      </c>
      <c r="E4624" s="2">
        <v>85.57</v>
      </c>
    </row>
    <row r="4625" spans="1:5" x14ac:dyDescent="0.25">
      <c r="A4625" s="1">
        <v>44301</v>
      </c>
      <c r="B4625">
        <v>132255</v>
      </c>
      <c r="C4625" t="s">
        <v>16</v>
      </c>
      <c r="D4625" t="s">
        <v>3650</v>
      </c>
      <c r="E4625" s="2">
        <v>85.57</v>
      </c>
    </row>
    <row r="4626" spans="1:5" x14ac:dyDescent="0.25">
      <c r="A4626" s="1">
        <v>44301</v>
      </c>
      <c r="B4626">
        <v>132255</v>
      </c>
      <c r="C4626" t="s">
        <v>16</v>
      </c>
      <c r="D4626" t="s">
        <v>3650</v>
      </c>
      <c r="E4626" s="2">
        <v>85.57</v>
      </c>
    </row>
    <row r="4627" spans="1:5" x14ac:dyDescent="0.25">
      <c r="A4627" s="1">
        <v>44301</v>
      </c>
      <c r="B4627">
        <v>132255</v>
      </c>
      <c r="C4627" t="s">
        <v>16</v>
      </c>
      <c r="D4627" t="s">
        <v>3650</v>
      </c>
      <c r="E4627" s="2">
        <v>85.57</v>
      </c>
    </row>
    <row r="4628" spans="1:5" x14ac:dyDescent="0.25">
      <c r="A4628" s="1">
        <v>44301</v>
      </c>
      <c r="B4628">
        <v>132255</v>
      </c>
      <c r="C4628" t="s">
        <v>16</v>
      </c>
      <c r="D4628" t="s">
        <v>3650</v>
      </c>
      <c r="E4628" s="2">
        <v>85.57</v>
      </c>
    </row>
    <row r="4629" spans="1:5" x14ac:dyDescent="0.25">
      <c r="A4629" s="1">
        <v>44301</v>
      </c>
      <c r="B4629">
        <v>132255</v>
      </c>
      <c r="C4629" t="s">
        <v>16</v>
      </c>
      <c r="D4629" t="s">
        <v>3650</v>
      </c>
      <c r="E4629" s="2">
        <v>85.57</v>
      </c>
    </row>
    <row r="4630" spans="1:5" x14ac:dyDescent="0.25">
      <c r="A4630" s="1">
        <v>44301</v>
      </c>
      <c r="B4630">
        <v>132255</v>
      </c>
      <c r="C4630" t="s">
        <v>16</v>
      </c>
      <c r="D4630" t="s">
        <v>3650</v>
      </c>
      <c r="E4630" s="2">
        <v>85.57</v>
      </c>
    </row>
    <row r="4631" spans="1:5" x14ac:dyDescent="0.25">
      <c r="A4631" s="1">
        <v>44301</v>
      </c>
      <c r="B4631">
        <v>132255</v>
      </c>
      <c r="C4631" t="s">
        <v>16</v>
      </c>
      <c r="D4631" t="s">
        <v>3650</v>
      </c>
      <c r="E4631" s="2">
        <v>85.57</v>
      </c>
    </row>
    <row r="4632" spans="1:5" x14ac:dyDescent="0.25">
      <c r="A4632" s="1">
        <v>44301</v>
      </c>
      <c r="B4632">
        <v>132255</v>
      </c>
      <c r="C4632" t="s">
        <v>16</v>
      </c>
      <c r="D4632" t="s">
        <v>3650</v>
      </c>
      <c r="E4632" s="2">
        <v>85.57</v>
      </c>
    </row>
    <row r="4633" spans="1:5" x14ac:dyDescent="0.25">
      <c r="A4633" s="1">
        <v>44301</v>
      </c>
      <c r="B4633">
        <v>132255</v>
      </c>
      <c r="C4633" t="s">
        <v>16</v>
      </c>
      <c r="D4633" t="s">
        <v>3650</v>
      </c>
      <c r="E4633" s="2">
        <v>85.57</v>
      </c>
    </row>
    <row r="4634" spans="1:5" x14ac:dyDescent="0.25">
      <c r="A4634" s="1">
        <v>44301</v>
      </c>
      <c r="B4634">
        <v>132255</v>
      </c>
      <c r="C4634" t="s">
        <v>16</v>
      </c>
      <c r="D4634" t="s">
        <v>3650</v>
      </c>
      <c r="E4634" s="2">
        <v>85.57</v>
      </c>
    </row>
    <row r="4635" spans="1:5" x14ac:dyDescent="0.25">
      <c r="A4635" s="1">
        <v>44301</v>
      </c>
      <c r="B4635">
        <v>132255</v>
      </c>
      <c r="C4635" t="s">
        <v>16</v>
      </c>
      <c r="D4635" t="s">
        <v>3650</v>
      </c>
      <c r="E4635" s="2">
        <v>85.57</v>
      </c>
    </row>
    <row r="4636" spans="1:5" x14ac:dyDescent="0.25">
      <c r="A4636" s="1">
        <v>44301</v>
      </c>
      <c r="B4636">
        <v>132255</v>
      </c>
      <c r="C4636" t="s">
        <v>16</v>
      </c>
      <c r="D4636" t="s">
        <v>3650</v>
      </c>
      <c r="E4636" s="2">
        <v>85.57</v>
      </c>
    </row>
    <row r="4637" spans="1:5" x14ac:dyDescent="0.25">
      <c r="A4637" s="1">
        <v>44301</v>
      </c>
      <c r="B4637">
        <v>132255</v>
      </c>
      <c r="C4637" t="s">
        <v>16</v>
      </c>
      <c r="D4637" t="s">
        <v>3650</v>
      </c>
      <c r="E4637" s="2">
        <v>85.57</v>
      </c>
    </row>
    <row r="4638" spans="1:5" x14ac:dyDescent="0.25">
      <c r="A4638" s="1">
        <v>44301</v>
      </c>
      <c r="B4638">
        <v>132255</v>
      </c>
      <c r="C4638" t="s">
        <v>16</v>
      </c>
      <c r="D4638" t="s">
        <v>3650</v>
      </c>
      <c r="E4638" s="2">
        <v>85.57</v>
      </c>
    </row>
    <row r="4639" spans="1:5" x14ac:dyDescent="0.25">
      <c r="A4639" s="1">
        <v>44301</v>
      </c>
      <c r="B4639">
        <v>132255</v>
      </c>
      <c r="C4639" t="s">
        <v>16</v>
      </c>
      <c r="D4639" t="s">
        <v>3650</v>
      </c>
      <c r="E4639" s="2">
        <v>85.57</v>
      </c>
    </row>
    <row r="4640" spans="1:5" x14ac:dyDescent="0.25">
      <c r="A4640" s="1">
        <v>44301</v>
      </c>
      <c r="B4640">
        <v>132255</v>
      </c>
      <c r="C4640" t="s">
        <v>16</v>
      </c>
      <c r="D4640" t="s">
        <v>3650</v>
      </c>
      <c r="E4640" s="2">
        <v>85.57</v>
      </c>
    </row>
    <row r="4641" spans="1:5" x14ac:dyDescent="0.25">
      <c r="A4641" s="1">
        <v>44301</v>
      </c>
      <c r="B4641">
        <v>132255</v>
      </c>
      <c r="C4641" t="s">
        <v>16</v>
      </c>
      <c r="D4641" t="s">
        <v>3650</v>
      </c>
      <c r="E4641" s="2">
        <v>85.57</v>
      </c>
    </row>
    <row r="4642" spans="1:5" x14ac:dyDescent="0.25">
      <c r="A4642" s="1">
        <v>44301</v>
      </c>
      <c r="B4642">
        <v>132255</v>
      </c>
      <c r="C4642" t="s">
        <v>16</v>
      </c>
      <c r="D4642" t="s">
        <v>3650</v>
      </c>
      <c r="E4642" s="2">
        <v>85.57</v>
      </c>
    </row>
    <row r="4643" spans="1:5" x14ac:dyDescent="0.25">
      <c r="A4643" s="1">
        <v>44301</v>
      </c>
      <c r="B4643">
        <v>132255</v>
      </c>
      <c r="C4643" t="s">
        <v>16</v>
      </c>
      <c r="D4643" t="s">
        <v>3650</v>
      </c>
      <c r="E4643" s="2">
        <v>85.57</v>
      </c>
    </row>
    <row r="4644" spans="1:5" x14ac:dyDescent="0.25">
      <c r="A4644" s="1">
        <v>44301</v>
      </c>
      <c r="B4644">
        <v>132255</v>
      </c>
      <c r="C4644" t="s">
        <v>16</v>
      </c>
      <c r="D4644" t="s">
        <v>3650</v>
      </c>
      <c r="E4644" s="2">
        <v>85.57</v>
      </c>
    </row>
    <row r="4645" spans="1:5" x14ac:dyDescent="0.25">
      <c r="A4645" s="1">
        <v>44301</v>
      </c>
      <c r="B4645">
        <v>132255</v>
      </c>
      <c r="C4645" t="s">
        <v>16</v>
      </c>
      <c r="D4645" t="s">
        <v>3650</v>
      </c>
      <c r="E4645" s="2">
        <v>85.57</v>
      </c>
    </row>
    <row r="4646" spans="1:5" x14ac:dyDescent="0.25">
      <c r="A4646" s="1">
        <v>44301</v>
      </c>
      <c r="B4646">
        <v>132255</v>
      </c>
      <c r="C4646" t="s">
        <v>16</v>
      </c>
      <c r="D4646" t="s">
        <v>3650</v>
      </c>
      <c r="E4646" s="2">
        <v>85.57</v>
      </c>
    </row>
    <row r="4647" spans="1:5" x14ac:dyDescent="0.25">
      <c r="A4647" s="1">
        <v>44301</v>
      </c>
      <c r="B4647">
        <v>132255</v>
      </c>
      <c r="C4647" t="s">
        <v>16</v>
      </c>
      <c r="D4647" t="s">
        <v>3650</v>
      </c>
      <c r="E4647" s="2">
        <v>85.57</v>
      </c>
    </row>
    <row r="4648" spans="1:5" x14ac:dyDescent="0.25">
      <c r="A4648" s="1">
        <v>44301</v>
      </c>
      <c r="B4648">
        <v>132255</v>
      </c>
      <c r="C4648" t="s">
        <v>16</v>
      </c>
      <c r="D4648" t="s">
        <v>3650</v>
      </c>
      <c r="E4648" s="2">
        <v>85.57</v>
      </c>
    </row>
    <row r="4649" spans="1:5" x14ac:dyDescent="0.25">
      <c r="A4649" s="1">
        <v>44301</v>
      </c>
      <c r="B4649">
        <v>132255</v>
      </c>
      <c r="C4649" t="s">
        <v>16</v>
      </c>
      <c r="D4649" t="s">
        <v>3650</v>
      </c>
      <c r="E4649" s="2">
        <v>85.57</v>
      </c>
    </row>
    <row r="4650" spans="1:5" x14ac:dyDescent="0.25">
      <c r="A4650" s="1">
        <v>44301</v>
      </c>
      <c r="B4650">
        <v>132255</v>
      </c>
      <c r="C4650" t="s">
        <v>16</v>
      </c>
      <c r="D4650" t="s">
        <v>3650</v>
      </c>
      <c r="E4650" s="2">
        <v>85.57</v>
      </c>
    </row>
    <row r="4651" spans="1:5" x14ac:dyDescent="0.25">
      <c r="A4651" s="1">
        <v>44301</v>
      </c>
      <c r="B4651">
        <v>132255</v>
      </c>
      <c r="C4651" t="s">
        <v>16</v>
      </c>
      <c r="D4651" t="s">
        <v>3873</v>
      </c>
      <c r="E4651" s="2">
        <v>85.57</v>
      </c>
    </row>
    <row r="4652" spans="1:5" x14ac:dyDescent="0.25">
      <c r="A4652" s="1">
        <v>44301</v>
      </c>
      <c r="B4652">
        <v>132255</v>
      </c>
      <c r="C4652" t="s">
        <v>16</v>
      </c>
      <c r="D4652" t="s">
        <v>3874</v>
      </c>
      <c r="E4652" s="2">
        <v>98.91</v>
      </c>
    </row>
    <row r="4653" spans="1:5" x14ac:dyDescent="0.25">
      <c r="A4653" s="1">
        <v>44301</v>
      </c>
      <c r="B4653">
        <v>132255</v>
      </c>
      <c r="C4653" t="s">
        <v>16</v>
      </c>
      <c r="D4653" t="s">
        <v>3875</v>
      </c>
      <c r="E4653" s="2">
        <v>136.94999999999999</v>
      </c>
    </row>
    <row r="4654" spans="1:5" x14ac:dyDescent="0.25">
      <c r="A4654" s="1">
        <v>44301</v>
      </c>
      <c r="B4654">
        <v>132255</v>
      </c>
      <c r="C4654" t="s">
        <v>16</v>
      </c>
      <c r="D4654" t="s">
        <v>3876</v>
      </c>
      <c r="E4654" s="2">
        <v>53.26</v>
      </c>
    </row>
    <row r="4655" spans="1:5" x14ac:dyDescent="0.25">
      <c r="A4655" s="1">
        <v>44301</v>
      </c>
      <c r="B4655">
        <v>132255</v>
      </c>
      <c r="C4655" t="s">
        <v>16</v>
      </c>
      <c r="D4655" t="s">
        <v>3874</v>
      </c>
      <c r="E4655" s="2">
        <v>38.04</v>
      </c>
    </row>
    <row r="4656" spans="1:5" x14ac:dyDescent="0.25">
      <c r="A4656" s="1">
        <v>44301</v>
      </c>
      <c r="B4656">
        <v>132255</v>
      </c>
      <c r="C4656" t="s">
        <v>16</v>
      </c>
      <c r="D4656" t="s">
        <v>2478</v>
      </c>
      <c r="E4656" s="2">
        <v>85.57</v>
      </c>
    </row>
    <row r="4657" spans="1:5" x14ac:dyDescent="0.25">
      <c r="A4657" s="1">
        <v>44301</v>
      </c>
      <c r="B4657">
        <v>132255</v>
      </c>
      <c r="C4657" t="s">
        <v>16</v>
      </c>
      <c r="D4657" t="s">
        <v>3877</v>
      </c>
      <c r="E4657" s="2">
        <v>85.57</v>
      </c>
    </row>
    <row r="4658" spans="1:5" x14ac:dyDescent="0.25">
      <c r="A4658" s="1">
        <v>44301</v>
      </c>
      <c r="B4658">
        <v>132255</v>
      </c>
      <c r="C4658" t="s">
        <v>16</v>
      </c>
      <c r="D4658" t="s">
        <v>3878</v>
      </c>
      <c r="E4658" s="2">
        <v>258.68</v>
      </c>
    </row>
    <row r="4659" spans="1:5" x14ac:dyDescent="0.25">
      <c r="A4659" s="1">
        <v>44301</v>
      </c>
      <c r="B4659">
        <v>132255</v>
      </c>
      <c r="C4659" t="s">
        <v>16</v>
      </c>
      <c r="D4659" t="s">
        <v>3878</v>
      </c>
      <c r="E4659" s="2">
        <v>349.98</v>
      </c>
    </row>
    <row r="4660" spans="1:5" x14ac:dyDescent="0.25">
      <c r="A4660" s="1">
        <v>44301</v>
      </c>
      <c r="B4660">
        <v>132255</v>
      </c>
      <c r="C4660" t="s">
        <v>16</v>
      </c>
      <c r="D4660" t="s">
        <v>3873</v>
      </c>
      <c r="E4660" s="2">
        <v>85.57</v>
      </c>
    </row>
    <row r="4661" spans="1:5" x14ac:dyDescent="0.25">
      <c r="A4661" s="1">
        <v>44301</v>
      </c>
      <c r="B4661">
        <v>132255</v>
      </c>
      <c r="C4661" t="s">
        <v>16</v>
      </c>
      <c r="D4661" t="s">
        <v>3879</v>
      </c>
      <c r="E4661" s="2">
        <v>85.57</v>
      </c>
    </row>
    <row r="4662" spans="1:5" x14ac:dyDescent="0.25">
      <c r="A4662" s="1">
        <v>44301</v>
      </c>
      <c r="B4662">
        <v>132255</v>
      </c>
      <c r="C4662" t="s">
        <v>16</v>
      </c>
      <c r="D4662" t="s">
        <v>3880</v>
      </c>
      <c r="E4662" s="2">
        <v>85.57</v>
      </c>
    </row>
    <row r="4663" spans="1:5" x14ac:dyDescent="0.25">
      <c r="A4663" s="1">
        <v>44301</v>
      </c>
      <c r="B4663">
        <v>132255</v>
      </c>
      <c r="C4663" t="s">
        <v>16</v>
      </c>
      <c r="D4663" t="s">
        <v>3880</v>
      </c>
      <c r="E4663" s="2">
        <v>171.14</v>
      </c>
    </row>
    <row r="4664" spans="1:5" x14ac:dyDescent="0.25">
      <c r="A4664" s="1">
        <v>44301</v>
      </c>
      <c r="B4664">
        <v>132255</v>
      </c>
      <c r="C4664" t="s">
        <v>16</v>
      </c>
      <c r="D4664" t="s">
        <v>3880</v>
      </c>
      <c r="E4664" s="2">
        <v>85.57</v>
      </c>
    </row>
    <row r="4665" spans="1:5" x14ac:dyDescent="0.25">
      <c r="A4665" s="1">
        <v>44301</v>
      </c>
      <c r="B4665">
        <v>132255</v>
      </c>
      <c r="C4665" t="s">
        <v>16</v>
      </c>
      <c r="D4665" t="s">
        <v>3880</v>
      </c>
      <c r="E4665" s="2">
        <v>85.57</v>
      </c>
    </row>
    <row r="4666" spans="1:5" x14ac:dyDescent="0.25">
      <c r="A4666" s="1">
        <v>44301</v>
      </c>
      <c r="B4666">
        <v>132255</v>
      </c>
      <c r="C4666" t="s">
        <v>16</v>
      </c>
      <c r="D4666" t="s">
        <v>3880</v>
      </c>
      <c r="E4666" s="2">
        <v>85.57</v>
      </c>
    </row>
    <row r="4667" spans="1:5" x14ac:dyDescent="0.25">
      <c r="A4667" s="1">
        <v>44301</v>
      </c>
      <c r="B4667">
        <v>132255</v>
      </c>
      <c r="C4667" t="s">
        <v>16</v>
      </c>
      <c r="D4667" t="s">
        <v>3880</v>
      </c>
      <c r="E4667" s="2">
        <v>85.57</v>
      </c>
    </row>
    <row r="4668" spans="1:5" x14ac:dyDescent="0.25">
      <c r="A4668" s="1">
        <v>44301</v>
      </c>
      <c r="B4668">
        <v>132255</v>
      </c>
      <c r="C4668" t="s">
        <v>16</v>
      </c>
      <c r="D4668" t="s">
        <v>3880</v>
      </c>
      <c r="E4668" s="2">
        <v>85.57</v>
      </c>
    </row>
    <row r="4669" spans="1:5" x14ac:dyDescent="0.25">
      <c r="A4669" s="1">
        <v>44301</v>
      </c>
      <c r="B4669">
        <v>132255</v>
      </c>
      <c r="C4669" t="s">
        <v>16</v>
      </c>
      <c r="D4669" t="s">
        <v>3880</v>
      </c>
      <c r="E4669" s="2">
        <v>85.57</v>
      </c>
    </row>
    <row r="4670" spans="1:5" x14ac:dyDescent="0.25">
      <c r="A4670" s="1">
        <v>44301</v>
      </c>
      <c r="B4670">
        <v>132255</v>
      </c>
      <c r="C4670" t="s">
        <v>16</v>
      </c>
      <c r="D4670" t="s">
        <v>3880</v>
      </c>
      <c r="E4670" s="2">
        <v>171.14</v>
      </c>
    </row>
    <row r="4671" spans="1:5" x14ac:dyDescent="0.25">
      <c r="A4671" s="1">
        <v>44301</v>
      </c>
      <c r="B4671">
        <v>132255</v>
      </c>
      <c r="C4671" t="s">
        <v>16</v>
      </c>
      <c r="D4671" t="s">
        <v>2478</v>
      </c>
      <c r="E4671" s="2">
        <v>85.57</v>
      </c>
    </row>
    <row r="4672" spans="1:5" x14ac:dyDescent="0.25">
      <c r="A4672" s="1">
        <v>44301</v>
      </c>
      <c r="B4672">
        <v>132255</v>
      </c>
      <c r="C4672" t="s">
        <v>16</v>
      </c>
      <c r="D4672" t="s">
        <v>2478</v>
      </c>
      <c r="E4672" s="2">
        <v>85.57</v>
      </c>
    </row>
    <row r="4673" spans="1:5" x14ac:dyDescent="0.25">
      <c r="A4673" s="1">
        <v>44301</v>
      </c>
      <c r="B4673">
        <v>132255</v>
      </c>
      <c r="C4673" t="s">
        <v>16</v>
      </c>
      <c r="D4673" t="s">
        <v>2478</v>
      </c>
      <c r="E4673" s="2">
        <v>85.57</v>
      </c>
    </row>
    <row r="4674" spans="1:5" x14ac:dyDescent="0.25">
      <c r="A4674" s="1">
        <v>44301</v>
      </c>
      <c r="B4674">
        <v>132255</v>
      </c>
      <c r="C4674" t="s">
        <v>16</v>
      </c>
      <c r="D4674" t="s">
        <v>2478</v>
      </c>
      <c r="E4674" s="2">
        <v>85.57</v>
      </c>
    </row>
    <row r="4675" spans="1:5" x14ac:dyDescent="0.25">
      <c r="A4675" s="1">
        <v>44301</v>
      </c>
      <c r="B4675">
        <v>132255</v>
      </c>
      <c r="C4675" t="s">
        <v>16</v>
      </c>
      <c r="D4675" t="s">
        <v>2478</v>
      </c>
      <c r="E4675" s="2">
        <v>85.57</v>
      </c>
    </row>
    <row r="4676" spans="1:5" x14ac:dyDescent="0.25">
      <c r="A4676" s="1">
        <v>44301</v>
      </c>
      <c r="B4676">
        <v>132255</v>
      </c>
      <c r="C4676" t="s">
        <v>16</v>
      </c>
      <c r="D4676" t="s">
        <v>2478</v>
      </c>
      <c r="E4676" s="2">
        <v>85.57</v>
      </c>
    </row>
    <row r="4677" spans="1:5" x14ac:dyDescent="0.25">
      <c r="A4677" s="1">
        <v>44301</v>
      </c>
      <c r="B4677">
        <v>132255</v>
      </c>
      <c r="C4677" t="s">
        <v>16</v>
      </c>
      <c r="D4677" t="s">
        <v>3881</v>
      </c>
      <c r="E4677" s="2">
        <v>85.57</v>
      </c>
    </row>
    <row r="4678" spans="1:5" x14ac:dyDescent="0.25">
      <c r="A4678" s="1">
        <v>44301</v>
      </c>
      <c r="B4678">
        <v>132255</v>
      </c>
      <c r="C4678" t="s">
        <v>16</v>
      </c>
      <c r="D4678" t="s">
        <v>3881</v>
      </c>
      <c r="E4678" s="2">
        <v>85.57</v>
      </c>
    </row>
    <row r="4679" spans="1:5" x14ac:dyDescent="0.25">
      <c r="A4679" s="1">
        <v>44301</v>
      </c>
      <c r="B4679">
        <v>132255</v>
      </c>
      <c r="C4679" t="s">
        <v>16</v>
      </c>
      <c r="D4679" t="s">
        <v>3881</v>
      </c>
      <c r="E4679" s="2">
        <v>85.57</v>
      </c>
    </row>
    <row r="4680" spans="1:5" x14ac:dyDescent="0.25">
      <c r="A4680" s="1">
        <v>44301</v>
      </c>
      <c r="B4680">
        <v>132255</v>
      </c>
      <c r="C4680" t="s">
        <v>16</v>
      </c>
      <c r="D4680" t="s">
        <v>3881</v>
      </c>
      <c r="E4680" s="2">
        <v>85.57</v>
      </c>
    </row>
    <row r="4681" spans="1:5" x14ac:dyDescent="0.25">
      <c r="A4681" s="1">
        <v>44301</v>
      </c>
      <c r="B4681">
        <v>132255</v>
      </c>
      <c r="C4681" t="s">
        <v>16</v>
      </c>
      <c r="D4681" t="s">
        <v>3881</v>
      </c>
      <c r="E4681" s="2">
        <v>42.78</v>
      </c>
    </row>
    <row r="4682" spans="1:5" x14ac:dyDescent="0.25">
      <c r="A4682" s="1">
        <v>44301</v>
      </c>
      <c r="B4682">
        <v>132255</v>
      </c>
      <c r="C4682" t="s">
        <v>16</v>
      </c>
      <c r="D4682" t="s">
        <v>3650</v>
      </c>
      <c r="E4682" s="2">
        <v>85.57</v>
      </c>
    </row>
    <row r="4683" spans="1:5" x14ac:dyDescent="0.25">
      <c r="A4683" s="1">
        <v>44301</v>
      </c>
      <c r="B4683">
        <v>132255</v>
      </c>
      <c r="C4683" t="s">
        <v>16</v>
      </c>
      <c r="D4683" t="s">
        <v>3882</v>
      </c>
      <c r="E4683" s="2">
        <v>182.6</v>
      </c>
    </row>
    <row r="4684" spans="1:5" x14ac:dyDescent="0.25">
      <c r="A4684" s="1">
        <v>44301</v>
      </c>
      <c r="B4684">
        <v>132255</v>
      </c>
      <c r="C4684" t="s">
        <v>16</v>
      </c>
      <c r="D4684" t="s">
        <v>3650</v>
      </c>
      <c r="E4684" s="2">
        <v>171.14</v>
      </c>
    </row>
    <row r="4685" spans="1:5" x14ac:dyDescent="0.25">
      <c r="A4685" s="1">
        <v>44301</v>
      </c>
      <c r="B4685">
        <v>132255</v>
      </c>
      <c r="C4685" t="s">
        <v>16</v>
      </c>
      <c r="D4685" t="s">
        <v>3883</v>
      </c>
      <c r="E4685" s="2">
        <v>85.57</v>
      </c>
    </row>
    <row r="4686" spans="1:5" x14ac:dyDescent="0.25">
      <c r="A4686" s="1">
        <v>44301</v>
      </c>
      <c r="B4686">
        <v>132255</v>
      </c>
      <c r="C4686" t="s">
        <v>16</v>
      </c>
      <c r="D4686" t="s">
        <v>3884</v>
      </c>
      <c r="E4686" s="2">
        <v>171.14</v>
      </c>
    </row>
    <row r="4687" spans="1:5" x14ac:dyDescent="0.25">
      <c r="A4687" s="1">
        <v>44301</v>
      </c>
      <c r="B4687">
        <v>132255</v>
      </c>
      <c r="C4687" t="s">
        <v>16</v>
      </c>
      <c r="D4687" t="s">
        <v>2483</v>
      </c>
      <c r="E4687" s="2">
        <v>85.57</v>
      </c>
    </row>
    <row r="4688" spans="1:5" x14ac:dyDescent="0.25">
      <c r="A4688" s="1">
        <v>44301</v>
      </c>
      <c r="B4688">
        <v>132255</v>
      </c>
      <c r="C4688" t="s">
        <v>16</v>
      </c>
      <c r="D4688" t="s">
        <v>2483</v>
      </c>
      <c r="E4688" s="2">
        <v>85.57</v>
      </c>
    </row>
    <row r="4689" spans="1:5" x14ac:dyDescent="0.25">
      <c r="A4689" s="1">
        <v>44301</v>
      </c>
      <c r="B4689">
        <v>132255</v>
      </c>
      <c r="C4689" t="s">
        <v>16</v>
      </c>
      <c r="D4689" t="s">
        <v>2483</v>
      </c>
      <c r="E4689" s="2">
        <v>85.57</v>
      </c>
    </row>
    <row r="4690" spans="1:5" x14ac:dyDescent="0.25">
      <c r="A4690" s="1">
        <v>44301</v>
      </c>
      <c r="B4690">
        <v>132255</v>
      </c>
      <c r="C4690" t="s">
        <v>16</v>
      </c>
      <c r="D4690" t="s">
        <v>3876</v>
      </c>
      <c r="E4690" s="2">
        <v>53.26</v>
      </c>
    </row>
    <row r="4691" spans="1:5" x14ac:dyDescent="0.25">
      <c r="A4691" s="1">
        <v>44301</v>
      </c>
      <c r="B4691">
        <v>132256</v>
      </c>
      <c r="C4691" t="s">
        <v>2015</v>
      </c>
      <c r="D4691" t="s">
        <v>3885</v>
      </c>
      <c r="E4691" s="2">
        <v>359</v>
      </c>
    </row>
    <row r="4692" spans="1:5" x14ac:dyDescent="0.25">
      <c r="A4692" s="1">
        <v>44301</v>
      </c>
      <c r="B4692">
        <v>132257</v>
      </c>
      <c r="C4692" t="s">
        <v>25</v>
      </c>
      <c r="D4692" t="s">
        <v>3886</v>
      </c>
      <c r="E4692" s="2">
        <v>124.08</v>
      </c>
    </row>
    <row r="4693" spans="1:5" x14ac:dyDescent="0.25">
      <c r="A4693" s="1">
        <v>44301</v>
      </c>
      <c r="B4693">
        <v>132262</v>
      </c>
      <c r="C4693" t="s">
        <v>326</v>
      </c>
      <c r="D4693" t="s">
        <v>4723</v>
      </c>
      <c r="E4693" s="2">
        <v>161.19999999999999</v>
      </c>
    </row>
    <row r="4694" spans="1:5" x14ac:dyDescent="0.25">
      <c r="A4694" s="1">
        <v>44301</v>
      </c>
      <c r="B4694">
        <v>132262</v>
      </c>
      <c r="C4694" t="s">
        <v>326</v>
      </c>
      <c r="D4694" t="s">
        <v>4724</v>
      </c>
      <c r="E4694" s="2">
        <v>45.88</v>
      </c>
    </row>
    <row r="4695" spans="1:5" x14ac:dyDescent="0.25">
      <c r="A4695" s="1">
        <v>44301</v>
      </c>
      <c r="B4695">
        <v>132262</v>
      </c>
      <c r="C4695" t="s">
        <v>326</v>
      </c>
      <c r="D4695" t="s">
        <v>4725</v>
      </c>
      <c r="E4695" s="2">
        <v>91.77</v>
      </c>
    </row>
    <row r="4696" spans="1:5" x14ac:dyDescent="0.25">
      <c r="A4696" s="1">
        <v>44301</v>
      </c>
      <c r="B4696">
        <v>132262</v>
      </c>
      <c r="C4696" t="s">
        <v>326</v>
      </c>
      <c r="D4696" t="s">
        <v>4726</v>
      </c>
      <c r="E4696" s="2">
        <v>16.97</v>
      </c>
    </row>
    <row r="4697" spans="1:5" x14ac:dyDescent="0.25">
      <c r="A4697" s="1">
        <v>44301</v>
      </c>
      <c r="B4697">
        <v>132262</v>
      </c>
      <c r="C4697" t="s">
        <v>326</v>
      </c>
      <c r="D4697" t="s">
        <v>4727</v>
      </c>
      <c r="E4697" s="2">
        <v>327.16000000000003</v>
      </c>
    </row>
    <row r="4698" spans="1:5" x14ac:dyDescent="0.25">
      <c r="A4698" s="1">
        <v>44301</v>
      </c>
      <c r="B4698">
        <v>132262</v>
      </c>
      <c r="C4698" t="s">
        <v>326</v>
      </c>
      <c r="D4698" t="s">
        <v>4728</v>
      </c>
      <c r="E4698" s="2">
        <v>179.7</v>
      </c>
    </row>
    <row r="4699" spans="1:5" x14ac:dyDescent="0.25">
      <c r="A4699" s="1">
        <v>44301</v>
      </c>
      <c r="B4699">
        <v>132262</v>
      </c>
      <c r="C4699" t="s">
        <v>326</v>
      </c>
      <c r="D4699" t="s">
        <v>4729</v>
      </c>
      <c r="E4699" s="2">
        <v>94.44</v>
      </c>
    </row>
    <row r="4700" spans="1:5" x14ac:dyDescent="0.25">
      <c r="A4700" s="1">
        <v>44301</v>
      </c>
      <c r="B4700">
        <v>132262</v>
      </c>
      <c r="C4700" t="s">
        <v>326</v>
      </c>
      <c r="D4700" t="s">
        <v>2488</v>
      </c>
      <c r="E4700" s="2">
        <v>578.95000000000005</v>
      </c>
    </row>
    <row r="4701" spans="1:5" x14ac:dyDescent="0.25">
      <c r="A4701" s="1">
        <v>44301</v>
      </c>
      <c r="B4701">
        <v>132262</v>
      </c>
      <c r="C4701" t="s">
        <v>326</v>
      </c>
      <c r="D4701" t="s">
        <v>4730</v>
      </c>
      <c r="E4701" s="2">
        <v>536.61</v>
      </c>
    </row>
    <row r="4702" spans="1:5" x14ac:dyDescent="0.25">
      <c r="A4702" s="1">
        <v>44301</v>
      </c>
      <c r="B4702">
        <v>132262</v>
      </c>
      <c r="C4702" t="s">
        <v>326</v>
      </c>
      <c r="D4702" t="s">
        <v>4731</v>
      </c>
      <c r="E4702" s="2">
        <v>404.97</v>
      </c>
    </row>
    <row r="4703" spans="1:5" x14ac:dyDescent="0.25">
      <c r="A4703" s="1">
        <v>44301</v>
      </c>
      <c r="B4703">
        <v>132262</v>
      </c>
      <c r="C4703" t="s">
        <v>326</v>
      </c>
      <c r="D4703" t="s">
        <v>3887</v>
      </c>
      <c r="E4703" s="2">
        <v>70.73</v>
      </c>
    </row>
    <row r="4704" spans="1:5" x14ac:dyDescent="0.25">
      <c r="A4704" s="1">
        <v>44301</v>
      </c>
      <c r="B4704">
        <v>132262</v>
      </c>
      <c r="C4704" t="s">
        <v>326</v>
      </c>
      <c r="D4704" t="s">
        <v>4732</v>
      </c>
      <c r="E4704" s="2">
        <v>97.2</v>
      </c>
    </row>
    <row r="4705" spans="1:5" x14ac:dyDescent="0.25">
      <c r="A4705" s="1">
        <v>44301</v>
      </c>
      <c r="B4705">
        <v>132262</v>
      </c>
      <c r="C4705" t="s">
        <v>326</v>
      </c>
      <c r="D4705" t="s">
        <v>4733</v>
      </c>
      <c r="E4705" s="2">
        <v>109.01</v>
      </c>
    </row>
    <row r="4706" spans="1:5" x14ac:dyDescent="0.25">
      <c r="A4706" s="1">
        <v>44301</v>
      </c>
      <c r="B4706">
        <v>132262</v>
      </c>
      <c r="C4706" t="s">
        <v>326</v>
      </c>
      <c r="D4706" t="s">
        <v>3888</v>
      </c>
      <c r="E4706" s="2">
        <v>-11.97</v>
      </c>
    </row>
    <row r="4707" spans="1:5" x14ac:dyDescent="0.25">
      <c r="A4707" s="1">
        <v>44301</v>
      </c>
      <c r="B4707">
        <v>132262</v>
      </c>
      <c r="C4707" t="s">
        <v>326</v>
      </c>
      <c r="D4707" t="s">
        <v>3889</v>
      </c>
      <c r="E4707" s="2">
        <v>154.75</v>
      </c>
    </row>
    <row r="4708" spans="1:5" x14ac:dyDescent="0.25">
      <c r="A4708" s="1">
        <v>44301</v>
      </c>
      <c r="B4708">
        <v>132263</v>
      </c>
      <c r="C4708" t="s">
        <v>32</v>
      </c>
      <c r="D4708" t="s">
        <v>3890</v>
      </c>
      <c r="E4708" s="2">
        <v>530.33000000000004</v>
      </c>
    </row>
    <row r="4709" spans="1:5" x14ac:dyDescent="0.25">
      <c r="A4709" s="1">
        <v>44301</v>
      </c>
      <c r="B4709">
        <v>132264</v>
      </c>
      <c r="C4709" t="s">
        <v>3891</v>
      </c>
      <c r="D4709" t="s">
        <v>2446</v>
      </c>
      <c r="E4709" s="2">
        <v>83.23</v>
      </c>
    </row>
    <row r="4710" spans="1:5" x14ac:dyDescent="0.25">
      <c r="A4710" s="1">
        <v>44301</v>
      </c>
      <c r="B4710">
        <v>132264</v>
      </c>
      <c r="C4710" t="s">
        <v>3891</v>
      </c>
      <c r="D4710" t="s">
        <v>3892</v>
      </c>
      <c r="E4710" s="2">
        <v>2081.5700000000002</v>
      </c>
    </row>
    <row r="4711" spans="1:5" x14ac:dyDescent="0.25">
      <c r="A4711" s="1">
        <v>44301</v>
      </c>
      <c r="B4711">
        <v>132265</v>
      </c>
      <c r="C4711" t="s">
        <v>2349</v>
      </c>
      <c r="D4711" t="s">
        <v>4734</v>
      </c>
      <c r="E4711" s="2">
        <v>493</v>
      </c>
    </row>
    <row r="4712" spans="1:5" x14ac:dyDescent="0.25">
      <c r="A4712" s="1">
        <v>44301</v>
      </c>
      <c r="B4712">
        <v>132266</v>
      </c>
      <c r="C4712" t="s">
        <v>2692</v>
      </c>
      <c r="D4712" t="s">
        <v>2693</v>
      </c>
      <c r="E4712" s="2">
        <v>237.5</v>
      </c>
    </row>
    <row r="4713" spans="1:5" x14ac:dyDescent="0.25">
      <c r="A4713" s="1">
        <v>44301</v>
      </c>
      <c r="B4713">
        <v>132267</v>
      </c>
      <c r="C4713" t="s">
        <v>33</v>
      </c>
      <c r="D4713" t="s">
        <v>3893</v>
      </c>
      <c r="E4713" s="2">
        <v>74.98</v>
      </c>
    </row>
    <row r="4714" spans="1:5" x14ac:dyDescent="0.25">
      <c r="A4714" s="1">
        <v>44301</v>
      </c>
      <c r="B4714">
        <v>132268</v>
      </c>
      <c r="C4714" t="s">
        <v>636</v>
      </c>
      <c r="D4714" t="s">
        <v>2881</v>
      </c>
      <c r="E4714" s="2">
        <v>1575</v>
      </c>
    </row>
    <row r="4715" spans="1:5" x14ac:dyDescent="0.25">
      <c r="A4715" s="1">
        <v>44301</v>
      </c>
      <c r="B4715">
        <v>132269</v>
      </c>
      <c r="C4715" t="s">
        <v>3435</v>
      </c>
      <c r="D4715" t="s">
        <v>4735</v>
      </c>
      <c r="E4715" s="2">
        <v>2875</v>
      </c>
    </row>
    <row r="4716" spans="1:5" x14ac:dyDescent="0.25">
      <c r="A4716" s="1">
        <v>44301</v>
      </c>
      <c r="B4716">
        <v>132270</v>
      </c>
      <c r="C4716" t="s">
        <v>3894</v>
      </c>
      <c r="D4716" t="s">
        <v>4736</v>
      </c>
      <c r="E4716" s="2">
        <v>6152.67</v>
      </c>
    </row>
    <row r="4717" spans="1:5" x14ac:dyDescent="0.25">
      <c r="A4717" s="1">
        <v>44301</v>
      </c>
      <c r="B4717">
        <v>132271</v>
      </c>
      <c r="C4717" t="s">
        <v>203</v>
      </c>
      <c r="D4717" t="s">
        <v>3895</v>
      </c>
      <c r="E4717" s="2">
        <v>305.25</v>
      </c>
    </row>
    <row r="4718" spans="1:5" x14ac:dyDescent="0.25">
      <c r="A4718" s="1">
        <v>44301</v>
      </c>
      <c r="B4718">
        <v>132272</v>
      </c>
      <c r="C4718" t="s">
        <v>3896</v>
      </c>
      <c r="D4718" t="s">
        <v>4737</v>
      </c>
      <c r="E4718" s="2">
        <v>1000</v>
      </c>
    </row>
    <row r="4719" spans="1:5" x14ac:dyDescent="0.25">
      <c r="A4719" s="1">
        <v>44301</v>
      </c>
      <c r="B4719">
        <v>132273</v>
      </c>
      <c r="C4719" t="s">
        <v>35</v>
      </c>
      <c r="D4719" t="s">
        <v>4738</v>
      </c>
      <c r="E4719" s="2">
        <v>526.65</v>
      </c>
    </row>
    <row r="4720" spans="1:5" x14ac:dyDescent="0.25">
      <c r="A4720" s="1">
        <v>44301</v>
      </c>
      <c r="B4720">
        <v>132273</v>
      </c>
      <c r="C4720" t="s">
        <v>35</v>
      </c>
      <c r="D4720" t="s">
        <v>4739</v>
      </c>
      <c r="E4720" s="2">
        <v>41.05</v>
      </c>
    </row>
    <row r="4721" spans="1:5" x14ac:dyDescent="0.25">
      <c r="A4721" s="1">
        <v>44301</v>
      </c>
      <c r="B4721">
        <v>132275</v>
      </c>
      <c r="C4721" t="s">
        <v>36</v>
      </c>
      <c r="D4721" t="s">
        <v>4740</v>
      </c>
      <c r="E4721" s="2">
        <v>173.54</v>
      </c>
    </row>
    <row r="4722" spans="1:5" x14ac:dyDescent="0.25">
      <c r="A4722" s="1">
        <v>44301</v>
      </c>
      <c r="B4722">
        <v>132275</v>
      </c>
      <c r="C4722" t="s">
        <v>36</v>
      </c>
      <c r="D4722" t="s">
        <v>4740</v>
      </c>
      <c r="E4722" s="2">
        <v>55.01</v>
      </c>
    </row>
    <row r="4723" spans="1:5" x14ac:dyDescent="0.25">
      <c r="A4723" s="1">
        <v>44301</v>
      </c>
      <c r="B4723">
        <v>132275</v>
      </c>
      <c r="C4723" t="s">
        <v>36</v>
      </c>
      <c r="D4723" t="s">
        <v>4740</v>
      </c>
      <c r="E4723" s="2">
        <v>158.53</v>
      </c>
    </row>
    <row r="4724" spans="1:5" x14ac:dyDescent="0.25">
      <c r="A4724" s="1">
        <v>44301</v>
      </c>
      <c r="B4724">
        <v>132275</v>
      </c>
      <c r="C4724" t="s">
        <v>36</v>
      </c>
      <c r="D4724" t="s">
        <v>4740</v>
      </c>
      <c r="E4724" s="2">
        <v>91.39</v>
      </c>
    </row>
    <row r="4725" spans="1:5" x14ac:dyDescent="0.25">
      <c r="A4725" s="1">
        <v>44301</v>
      </c>
      <c r="B4725">
        <v>132275</v>
      </c>
      <c r="C4725" t="s">
        <v>36</v>
      </c>
      <c r="D4725" t="s">
        <v>4741</v>
      </c>
      <c r="E4725" s="2">
        <v>1050.6099999999999</v>
      </c>
    </row>
    <row r="4726" spans="1:5" x14ac:dyDescent="0.25">
      <c r="A4726" s="1">
        <v>44301</v>
      </c>
      <c r="B4726">
        <v>132275</v>
      </c>
      <c r="C4726" t="s">
        <v>36</v>
      </c>
      <c r="D4726" t="s">
        <v>4740</v>
      </c>
      <c r="E4726" s="2">
        <v>298.49</v>
      </c>
    </row>
    <row r="4727" spans="1:5" x14ac:dyDescent="0.25">
      <c r="A4727" s="1">
        <v>44301</v>
      </c>
      <c r="B4727">
        <v>132276</v>
      </c>
      <c r="C4727" t="s">
        <v>208</v>
      </c>
      <c r="D4727" t="s">
        <v>2372</v>
      </c>
      <c r="E4727" s="2">
        <v>25.5</v>
      </c>
    </row>
    <row r="4728" spans="1:5" x14ac:dyDescent="0.25">
      <c r="A4728" s="1">
        <v>44301</v>
      </c>
      <c r="B4728">
        <v>132277</v>
      </c>
      <c r="C4728" t="s">
        <v>96</v>
      </c>
      <c r="D4728" t="s">
        <v>4742</v>
      </c>
      <c r="E4728" s="2">
        <v>4806.79</v>
      </c>
    </row>
    <row r="4729" spans="1:5" x14ac:dyDescent="0.25">
      <c r="A4729" s="1">
        <v>44301</v>
      </c>
      <c r="B4729">
        <v>132277</v>
      </c>
      <c r="C4729" t="s">
        <v>96</v>
      </c>
      <c r="D4729" t="s">
        <v>4742</v>
      </c>
      <c r="E4729" s="2">
        <v>153.22</v>
      </c>
    </row>
    <row r="4730" spans="1:5" x14ac:dyDescent="0.25">
      <c r="A4730" s="1">
        <v>44301</v>
      </c>
      <c r="B4730">
        <v>132278</v>
      </c>
      <c r="C4730" t="s">
        <v>281</v>
      </c>
      <c r="D4730" t="s">
        <v>4743</v>
      </c>
      <c r="E4730" s="2">
        <v>300</v>
      </c>
    </row>
    <row r="4731" spans="1:5" x14ac:dyDescent="0.25">
      <c r="A4731" s="1">
        <v>44301</v>
      </c>
      <c r="B4731">
        <v>132280</v>
      </c>
      <c r="C4731" t="s">
        <v>70</v>
      </c>
      <c r="D4731" t="s">
        <v>551</v>
      </c>
      <c r="E4731" s="2">
        <v>9.5500000000000007</v>
      </c>
    </row>
    <row r="4732" spans="1:5" x14ac:dyDescent="0.25">
      <c r="A4732" s="1">
        <v>44301</v>
      </c>
      <c r="B4732">
        <v>132280</v>
      </c>
      <c r="C4732" t="s">
        <v>70</v>
      </c>
      <c r="D4732" t="s">
        <v>551</v>
      </c>
      <c r="E4732" s="2">
        <v>5.46</v>
      </c>
    </row>
    <row r="4733" spans="1:5" x14ac:dyDescent="0.25">
      <c r="A4733" s="1">
        <v>44301</v>
      </c>
      <c r="B4733">
        <v>132280</v>
      </c>
      <c r="C4733" t="s">
        <v>70</v>
      </c>
      <c r="D4733" t="s">
        <v>551</v>
      </c>
      <c r="E4733" s="2">
        <v>12.27</v>
      </c>
    </row>
    <row r="4734" spans="1:5" x14ac:dyDescent="0.25">
      <c r="A4734" s="1">
        <v>44301</v>
      </c>
      <c r="B4734">
        <v>132280</v>
      </c>
      <c r="C4734" t="s">
        <v>70</v>
      </c>
      <c r="D4734" t="s">
        <v>4744</v>
      </c>
      <c r="E4734" s="2">
        <v>759.99</v>
      </c>
    </row>
    <row r="4735" spans="1:5" x14ac:dyDescent="0.25">
      <c r="A4735" s="1">
        <v>44301</v>
      </c>
      <c r="B4735">
        <v>132280</v>
      </c>
      <c r="C4735" t="s">
        <v>70</v>
      </c>
      <c r="D4735" t="s">
        <v>439</v>
      </c>
      <c r="E4735" s="2">
        <v>101.57</v>
      </c>
    </row>
    <row r="4736" spans="1:5" x14ac:dyDescent="0.25">
      <c r="A4736" s="1">
        <v>44301</v>
      </c>
      <c r="B4736">
        <v>132280</v>
      </c>
      <c r="C4736" t="s">
        <v>70</v>
      </c>
      <c r="D4736" t="s">
        <v>3897</v>
      </c>
      <c r="E4736" s="2">
        <v>24.99</v>
      </c>
    </row>
    <row r="4737" spans="1:5" x14ac:dyDescent="0.25">
      <c r="A4737" s="1">
        <v>44301</v>
      </c>
      <c r="B4737">
        <v>132281</v>
      </c>
      <c r="C4737" t="s">
        <v>708</v>
      </c>
      <c r="D4737" t="s">
        <v>4745</v>
      </c>
      <c r="E4737" s="2">
        <v>193.04</v>
      </c>
    </row>
    <row r="4738" spans="1:5" x14ac:dyDescent="0.25">
      <c r="A4738" s="1">
        <v>44301</v>
      </c>
      <c r="B4738">
        <v>132282</v>
      </c>
      <c r="C4738" t="s">
        <v>2037</v>
      </c>
      <c r="D4738" t="s">
        <v>3898</v>
      </c>
      <c r="E4738" s="2">
        <v>83.09</v>
      </c>
    </row>
    <row r="4739" spans="1:5" x14ac:dyDescent="0.25">
      <c r="A4739" s="1">
        <v>44301</v>
      </c>
      <c r="B4739">
        <v>132282</v>
      </c>
      <c r="C4739" t="s">
        <v>2037</v>
      </c>
      <c r="D4739" t="s">
        <v>4746</v>
      </c>
      <c r="E4739" s="2">
        <v>283.49</v>
      </c>
    </row>
    <row r="4740" spans="1:5" x14ac:dyDescent="0.25">
      <c r="A4740" s="1">
        <v>44301</v>
      </c>
      <c r="B4740">
        <v>132283</v>
      </c>
      <c r="C4740" t="s">
        <v>2904</v>
      </c>
      <c r="D4740" t="s">
        <v>3899</v>
      </c>
      <c r="E4740" s="2">
        <v>499.62</v>
      </c>
    </row>
    <row r="4741" spans="1:5" x14ac:dyDescent="0.25">
      <c r="A4741" s="1">
        <v>44301</v>
      </c>
      <c r="B4741">
        <v>132284</v>
      </c>
      <c r="C4741" t="s">
        <v>3900</v>
      </c>
      <c r="D4741" t="s">
        <v>4747</v>
      </c>
      <c r="E4741" s="2">
        <v>1109.06</v>
      </c>
    </row>
    <row r="4742" spans="1:5" x14ac:dyDescent="0.25">
      <c r="A4742" s="1">
        <v>44301</v>
      </c>
      <c r="B4742">
        <v>132284</v>
      </c>
      <c r="C4742" t="s">
        <v>3900</v>
      </c>
      <c r="D4742" t="s">
        <v>3901</v>
      </c>
      <c r="E4742" s="2">
        <v>937.28</v>
      </c>
    </row>
    <row r="4743" spans="1:5" x14ac:dyDescent="0.25">
      <c r="A4743" s="1">
        <v>44301</v>
      </c>
      <c r="B4743">
        <v>132285</v>
      </c>
      <c r="C4743" t="s">
        <v>213</v>
      </c>
      <c r="D4743" t="s">
        <v>3902</v>
      </c>
      <c r="E4743" s="2">
        <v>116.57</v>
      </c>
    </row>
    <row r="4744" spans="1:5" x14ac:dyDescent="0.25">
      <c r="A4744" s="1">
        <v>44301</v>
      </c>
      <c r="B4744">
        <v>132286</v>
      </c>
      <c r="C4744" t="s">
        <v>3903</v>
      </c>
      <c r="D4744" t="s">
        <v>3904</v>
      </c>
      <c r="E4744" s="2">
        <v>1939.96</v>
      </c>
    </row>
    <row r="4745" spans="1:5" x14ac:dyDescent="0.25">
      <c r="A4745" s="1">
        <v>44301</v>
      </c>
      <c r="B4745">
        <v>132287</v>
      </c>
      <c r="C4745" t="s">
        <v>3620</v>
      </c>
      <c r="D4745" t="s">
        <v>3905</v>
      </c>
      <c r="E4745" s="2">
        <v>778.75</v>
      </c>
    </row>
    <row r="4746" spans="1:5" x14ac:dyDescent="0.25">
      <c r="A4746" s="1">
        <v>44301</v>
      </c>
      <c r="B4746">
        <v>132288</v>
      </c>
      <c r="C4746" t="s">
        <v>27</v>
      </c>
      <c r="D4746" t="s">
        <v>2321</v>
      </c>
      <c r="E4746" s="2">
        <v>1102.0899999999999</v>
      </c>
    </row>
    <row r="4747" spans="1:5" x14ac:dyDescent="0.25">
      <c r="A4747" s="1">
        <v>44301</v>
      </c>
      <c r="B4747">
        <v>132289</v>
      </c>
      <c r="C4747" t="s">
        <v>1637</v>
      </c>
      <c r="D4747" t="s">
        <v>2203</v>
      </c>
      <c r="E4747" s="2">
        <v>60</v>
      </c>
    </row>
    <row r="4748" spans="1:5" x14ac:dyDescent="0.25">
      <c r="A4748" s="1">
        <v>44301</v>
      </c>
      <c r="B4748">
        <v>132290</v>
      </c>
      <c r="C4748" t="s">
        <v>3662</v>
      </c>
      <c r="D4748" t="s">
        <v>4748</v>
      </c>
      <c r="E4748" s="2">
        <v>616</v>
      </c>
    </row>
    <row r="4749" spans="1:5" x14ac:dyDescent="0.25">
      <c r="A4749" s="1">
        <v>44301</v>
      </c>
      <c r="B4749">
        <v>132291</v>
      </c>
      <c r="C4749" t="s">
        <v>101</v>
      </c>
      <c r="D4749" t="s">
        <v>3906</v>
      </c>
      <c r="E4749" s="2">
        <v>780</v>
      </c>
    </row>
    <row r="4750" spans="1:5" x14ac:dyDescent="0.25">
      <c r="A4750" s="1">
        <v>44301</v>
      </c>
      <c r="B4750">
        <v>132291</v>
      </c>
      <c r="C4750" t="s">
        <v>101</v>
      </c>
      <c r="D4750" t="s">
        <v>3907</v>
      </c>
      <c r="E4750" s="2">
        <v>1186.25</v>
      </c>
    </row>
    <row r="4751" spans="1:5" x14ac:dyDescent="0.25">
      <c r="A4751" s="1">
        <v>44301</v>
      </c>
      <c r="B4751">
        <v>132292</v>
      </c>
      <c r="C4751" t="s">
        <v>21</v>
      </c>
      <c r="D4751" t="s">
        <v>4749</v>
      </c>
      <c r="E4751" s="2">
        <v>50</v>
      </c>
    </row>
    <row r="4752" spans="1:5" x14ac:dyDescent="0.25">
      <c r="A4752" s="1">
        <v>44301</v>
      </c>
      <c r="B4752">
        <v>132293</v>
      </c>
      <c r="C4752" t="s">
        <v>21</v>
      </c>
      <c r="D4752" t="s">
        <v>4750</v>
      </c>
      <c r="E4752" s="2">
        <v>19.98</v>
      </c>
    </row>
    <row r="4753" spans="1:5" x14ac:dyDescent="0.25">
      <c r="A4753" s="1">
        <v>44301</v>
      </c>
      <c r="B4753">
        <v>132294</v>
      </c>
      <c r="C4753" t="s">
        <v>21</v>
      </c>
      <c r="D4753" t="s">
        <v>3908</v>
      </c>
      <c r="E4753" s="2">
        <v>39</v>
      </c>
    </row>
    <row r="4754" spans="1:5" x14ac:dyDescent="0.25">
      <c r="A4754" s="1">
        <v>44301</v>
      </c>
      <c r="B4754">
        <v>132295</v>
      </c>
      <c r="C4754" t="s">
        <v>21</v>
      </c>
      <c r="D4754" t="s">
        <v>3909</v>
      </c>
      <c r="E4754" s="2">
        <v>43.99</v>
      </c>
    </row>
    <row r="4755" spans="1:5" x14ac:dyDescent="0.25">
      <c r="A4755" s="1">
        <v>44301</v>
      </c>
      <c r="B4755">
        <v>132296</v>
      </c>
      <c r="C4755" t="s">
        <v>818</v>
      </c>
      <c r="D4755" t="s">
        <v>4751</v>
      </c>
      <c r="E4755" s="2">
        <v>266</v>
      </c>
    </row>
    <row r="4756" spans="1:5" x14ac:dyDescent="0.25">
      <c r="A4756" s="1">
        <v>44301</v>
      </c>
      <c r="B4756">
        <v>132297</v>
      </c>
      <c r="C4756" t="s">
        <v>3910</v>
      </c>
      <c r="D4756" t="s">
        <v>3911</v>
      </c>
      <c r="E4756" s="2">
        <v>5250</v>
      </c>
    </row>
    <row r="4757" spans="1:5" x14ac:dyDescent="0.25">
      <c r="A4757" s="1">
        <v>44301</v>
      </c>
      <c r="B4757">
        <v>132298</v>
      </c>
      <c r="C4757" t="s">
        <v>42</v>
      </c>
      <c r="D4757" t="s">
        <v>821</v>
      </c>
      <c r="E4757" s="2">
        <v>62.24</v>
      </c>
    </row>
    <row r="4758" spans="1:5" x14ac:dyDescent="0.25">
      <c r="A4758" s="1">
        <v>44301</v>
      </c>
      <c r="B4758">
        <v>132298</v>
      </c>
      <c r="C4758" t="s">
        <v>42</v>
      </c>
      <c r="D4758" t="s">
        <v>152</v>
      </c>
      <c r="E4758" s="2">
        <v>270.68</v>
      </c>
    </row>
    <row r="4759" spans="1:5" x14ac:dyDescent="0.25">
      <c r="A4759" s="1">
        <v>44301</v>
      </c>
      <c r="B4759">
        <v>132298</v>
      </c>
      <c r="C4759" t="s">
        <v>42</v>
      </c>
      <c r="D4759" t="s">
        <v>152</v>
      </c>
      <c r="E4759" s="2">
        <v>355.32</v>
      </c>
    </row>
    <row r="4760" spans="1:5" x14ac:dyDescent="0.25">
      <c r="A4760" s="1">
        <v>44301</v>
      </c>
      <c r="B4760">
        <v>132300</v>
      </c>
      <c r="C4760" t="s">
        <v>43</v>
      </c>
      <c r="D4760" t="s">
        <v>3912</v>
      </c>
      <c r="E4760" s="2">
        <v>476.32</v>
      </c>
    </row>
    <row r="4761" spans="1:5" x14ac:dyDescent="0.25">
      <c r="A4761" s="1">
        <v>44301</v>
      </c>
      <c r="B4761">
        <v>132300</v>
      </c>
      <c r="C4761" t="s">
        <v>43</v>
      </c>
      <c r="D4761" t="s">
        <v>3913</v>
      </c>
      <c r="E4761" s="2">
        <v>326.39999999999998</v>
      </c>
    </row>
    <row r="4762" spans="1:5" x14ac:dyDescent="0.25">
      <c r="A4762" s="1">
        <v>44301</v>
      </c>
      <c r="B4762">
        <v>132300</v>
      </c>
      <c r="C4762" t="s">
        <v>43</v>
      </c>
      <c r="D4762" t="s">
        <v>3914</v>
      </c>
      <c r="E4762" s="2">
        <v>4550.6400000000003</v>
      </c>
    </row>
    <row r="4763" spans="1:5" x14ac:dyDescent="0.25">
      <c r="A4763" s="1">
        <v>44301</v>
      </c>
      <c r="B4763">
        <v>132301</v>
      </c>
      <c r="C4763" t="s">
        <v>358</v>
      </c>
      <c r="D4763" t="s">
        <v>3915</v>
      </c>
      <c r="E4763" s="2">
        <v>394</v>
      </c>
    </row>
    <row r="4764" spans="1:5" x14ac:dyDescent="0.25">
      <c r="A4764" s="1">
        <v>44301</v>
      </c>
      <c r="B4764">
        <v>132302</v>
      </c>
      <c r="C4764" t="s">
        <v>2069</v>
      </c>
      <c r="D4764" t="s">
        <v>4752</v>
      </c>
      <c r="E4764" s="2">
        <v>50</v>
      </c>
    </row>
    <row r="4765" spans="1:5" x14ac:dyDescent="0.25">
      <c r="A4765" s="1">
        <v>44301</v>
      </c>
      <c r="B4765">
        <v>132303</v>
      </c>
      <c r="C4765" t="s">
        <v>361</v>
      </c>
      <c r="D4765" t="s">
        <v>3916</v>
      </c>
      <c r="E4765" s="2">
        <v>1047.5</v>
      </c>
    </row>
    <row r="4766" spans="1:5" x14ac:dyDescent="0.25">
      <c r="A4766" s="1">
        <v>44301</v>
      </c>
      <c r="B4766">
        <v>132303</v>
      </c>
      <c r="C4766" t="s">
        <v>361</v>
      </c>
      <c r="D4766" t="s">
        <v>3917</v>
      </c>
      <c r="E4766" s="2">
        <v>710</v>
      </c>
    </row>
    <row r="4767" spans="1:5" x14ac:dyDescent="0.25">
      <c r="A4767" s="1">
        <v>44301</v>
      </c>
      <c r="B4767">
        <v>132304</v>
      </c>
      <c r="C4767" t="s">
        <v>3918</v>
      </c>
      <c r="D4767" t="s">
        <v>3919</v>
      </c>
      <c r="E4767" s="2">
        <v>615</v>
      </c>
    </row>
    <row r="4768" spans="1:5" x14ac:dyDescent="0.25">
      <c r="A4768" s="1">
        <v>44301</v>
      </c>
      <c r="B4768">
        <v>132305</v>
      </c>
      <c r="C4768" t="s">
        <v>221</v>
      </c>
      <c r="D4768" t="s">
        <v>4753</v>
      </c>
      <c r="E4768" s="2">
        <v>149.99</v>
      </c>
    </row>
    <row r="4769" spans="1:5" x14ac:dyDescent="0.25">
      <c r="A4769" s="1">
        <v>44301</v>
      </c>
      <c r="B4769">
        <v>132306</v>
      </c>
      <c r="C4769" t="s">
        <v>1763</v>
      </c>
      <c r="D4769" t="s">
        <v>4754</v>
      </c>
      <c r="E4769" s="2">
        <v>1275</v>
      </c>
    </row>
    <row r="4770" spans="1:5" x14ac:dyDescent="0.25">
      <c r="A4770" s="1">
        <v>44301</v>
      </c>
      <c r="B4770">
        <v>132306</v>
      </c>
      <c r="C4770" t="s">
        <v>1763</v>
      </c>
      <c r="D4770" t="s">
        <v>4755</v>
      </c>
      <c r="E4770" s="2">
        <v>150</v>
      </c>
    </row>
    <row r="4771" spans="1:5" x14ac:dyDescent="0.25">
      <c r="A4771" s="1">
        <v>44301</v>
      </c>
      <c r="B4771">
        <v>132307</v>
      </c>
      <c r="C4771" t="s">
        <v>80</v>
      </c>
      <c r="D4771" t="s">
        <v>3920</v>
      </c>
      <c r="E4771" s="2">
        <v>44.1</v>
      </c>
    </row>
    <row r="4772" spans="1:5" x14ac:dyDescent="0.25">
      <c r="A4772" s="1">
        <v>44301</v>
      </c>
      <c r="B4772">
        <v>132308</v>
      </c>
      <c r="C4772" t="s">
        <v>46</v>
      </c>
      <c r="D4772" t="s">
        <v>3921</v>
      </c>
      <c r="E4772" s="2">
        <v>189.95</v>
      </c>
    </row>
    <row r="4773" spans="1:5" x14ac:dyDescent="0.25">
      <c r="A4773" s="1">
        <v>44301</v>
      </c>
      <c r="B4773">
        <v>132309</v>
      </c>
      <c r="C4773" t="s">
        <v>3922</v>
      </c>
      <c r="D4773" t="s">
        <v>3923</v>
      </c>
      <c r="E4773" s="2">
        <v>3416.1</v>
      </c>
    </row>
    <row r="4774" spans="1:5" x14ac:dyDescent="0.25">
      <c r="A4774" s="1">
        <v>44301</v>
      </c>
      <c r="B4774">
        <v>132310</v>
      </c>
      <c r="C4774" t="s">
        <v>1929</v>
      </c>
      <c r="D4774" t="s">
        <v>3924</v>
      </c>
      <c r="E4774" s="2">
        <v>429.2</v>
      </c>
    </row>
    <row r="4775" spans="1:5" x14ac:dyDescent="0.25">
      <c r="A4775" s="1">
        <v>44301</v>
      </c>
      <c r="B4775">
        <v>132310</v>
      </c>
      <c r="C4775" t="s">
        <v>1929</v>
      </c>
      <c r="D4775" t="s">
        <v>3925</v>
      </c>
      <c r="E4775" s="2">
        <v>695.93</v>
      </c>
    </row>
    <row r="4776" spans="1:5" x14ac:dyDescent="0.25">
      <c r="A4776" s="1">
        <v>44307</v>
      </c>
      <c r="B4776">
        <v>132311</v>
      </c>
      <c r="C4776" t="s">
        <v>377</v>
      </c>
      <c r="D4776" t="s">
        <v>4756</v>
      </c>
      <c r="E4776" s="2">
        <v>399</v>
      </c>
    </row>
    <row r="4777" spans="1:5" x14ac:dyDescent="0.25">
      <c r="A4777" s="1">
        <v>44307</v>
      </c>
      <c r="B4777">
        <v>132314</v>
      </c>
      <c r="C4777" t="s">
        <v>51</v>
      </c>
      <c r="D4777" t="s">
        <v>4757</v>
      </c>
      <c r="E4777" s="2">
        <v>72.97</v>
      </c>
    </row>
    <row r="4778" spans="1:5" x14ac:dyDescent="0.25">
      <c r="A4778" s="1">
        <v>44307</v>
      </c>
      <c r="B4778">
        <v>132314</v>
      </c>
      <c r="C4778" t="s">
        <v>51</v>
      </c>
      <c r="D4778" t="s">
        <v>3926</v>
      </c>
      <c r="E4778" s="2">
        <v>31.98</v>
      </c>
    </row>
    <row r="4779" spans="1:5" x14ac:dyDescent="0.25">
      <c r="A4779" s="1">
        <v>44307</v>
      </c>
      <c r="B4779">
        <v>132314</v>
      </c>
      <c r="C4779" t="s">
        <v>51</v>
      </c>
      <c r="D4779" t="s">
        <v>3926</v>
      </c>
      <c r="E4779" s="2">
        <v>121.07</v>
      </c>
    </row>
    <row r="4780" spans="1:5" x14ac:dyDescent="0.25">
      <c r="A4780" s="1">
        <v>44307</v>
      </c>
      <c r="B4780">
        <v>132314</v>
      </c>
      <c r="C4780" t="s">
        <v>51</v>
      </c>
      <c r="D4780" t="s">
        <v>4759</v>
      </c>
      <c r="E4780" s="2">
        <v>32.590000000000003</v>
      </c>
    </row>
    <row r="4781" spans="1:5" x14ac:dyDescent="0.25">
      <c r="A4781" s="1">
        <v>44307</v>
      </c>
      <c r="B4781">
        <v>132314</v>
      </c>
      <c r="C4781" t="s">
        <v>51</v>
      </c>
      <c r="D4781" t="s">
        <v>3927</v>
      </c>
      <c r="E4781" s="2">
        <v>87.43</v>
      </c>
    </row>
    <row r="4782" spans="1:5" x14ac:dyDescent="0.25">
      <c r="A4782" s="1">
        <v>44307</v>
      </c>
      <c r="B4782">
        <v>132314</v>
      </c>
      <c r="C4782" t="s">
        <v>51</v>
      </c>
      <c r="D4782" t="s">
        <v>4758</v>
      </c>
      <c r="E4782" s="2">
        <v>69.98</v>
      </c>
    </row>
    <row r="4783" spans="1:5" x14ac:dyDescent="0.25">
      <c r="A4783" s="1">
        <v>44307</v>
      </c>
      <c r="B4783">
        <v>132314</v>
      </c>
      <c r="C4783" t="s">
        <v>51</v>
      </c>
      <c r="D4783" t="s">
        <v>799</v>
      </c>
      <c r="E4783" s="2">
        <v>439.99</v>
      </c>
    </row>
    <row r="4784" spans="1:5" x14ac:dyDescent="0.25">
      <c r="A4784" s="1">
        <v>44307</v>
      </c>
      <c r="B4784">
        <v>132314</v>
      </c>
      <c r="C4784" t="s">
        <v>51</v>
      </c>
      <c r="D4784" t="s">
        <v>4760</v>
      </c>
      <c r="E4784" s="2">
        <v>21.99</v>
      </c>
    </row>
    <row r="4785" spans="1:5" x14ac:dyDescent="0.25">
      <c r="A4785" s="1">
        <v>44307</v>
      </c>
      <c r="B4785">
        <v>132314</v>
      </c>
      <c r="C4785" t="s">
        <v>51</v>
      </c>
      <c r="D4785" t="s">
        <v>3928</v>
      </c>
      <c r="E4785" s="2">
        <v>15.98</v>
      </c>
    </row>
    <row r="4786" spans="1:5" x14ac:dyDescent="0.25">
      <c r="A4786" s="1">
        <v>44307</v>
      </c>
      <c r="B4786">
        <v>132314</v>
      </c>
      <c r="C4786" t="s">
        <v>51</v>
      </c>
      <c r="D4786" t="s">
        <v>4761</v>
      </c>
      <c r="E4786" s="2">
        <v>255.54</v>
      </c>
    </row>
    <row r="4787" spans="1:5" x14ac:dyDescent="0.25">
      <c r="A4787" s="1">
        <v>44307</v>
      </c>
      <c r="B4787">
        <v>132314</v>
      </c>
      <c r="C4787" t="s">
        <v>51</v>
      </c>
      <c r="D4787" t="s">
        <v>1001</v>
      </c>
      <c r="E4787" s="2">
        <v>15.98</v>
      </c>
    </row>
    <row r="4788" spans="1:5" x14ac:dyDescent="0.25">
      <c r="A4788" s="1">
        <v>44307</v>
      </c>
      <c r="B4788">
        <v>132314</v>
      </c>
      <c r="C4788" t="s">
        <v>51</v>
      </c>
      <c r="D4788" t="s">
        <v>1001</v>
      </c>
      <c r="E4788" s="2">
        <v>-15.98</v>
      </c>
    </row>
    <row r="4789" spans="1:5" x14ac:dyDescent="0.25">
      <c r="A4789" s="1">
        <v>44307</v>
      </c>
      <c r="B4789">
        <v>132315</v>
      </c>
      <c r="C4789" t="s">
        <v>3630</v>
      </c>
      <c r="D4789" t="s">
        <v>3929</v>
      </c>
      <c r="E4789" s="2">
        <v>93.6</v>
      </c>
    </row>
    <row r="4790" spans="1:5" x14ac:dyDescent="0.25">
      <c r="A4790" s="1">
        <v>44307</v>
      </c>
      <c r="B4790">
        <v>132316</v>
      </c>
      <c r="C4790" t="s">
        <v>3630</v>
      </c>
      <c r="D4790" t="s">
        <v>3285</v>
      </c>
      <c r="E4790" s="2">
        <v>269.5</v>
      </c>
    </row>
    <row r="4791" spans="1:5" x14ac:dyDescent="0.25">
      <c r="A4791" s="1">
        <v>44307</v>
      </c>
      <c r="B4791">
        <v>132317</v>
      </c>
      <c r="C4791" t="s">
        <v>467</v>
      </c>
      <c r="D4791" t="s">
        <v>3930</v>
      </c>
      <c r="E4791" s="2">
        <v>875.64</v>
      </c>
    </row>
    <row r="4792" spans="1:5" x14ac:dyDescent="0.25">
      <c r="A4792" s="1">
        <v>44307</v>
      </c>
      <c r="B4792">
        <v>132318</v>
      </c>
      <c r="C4792" t="s">
        <v>92</v>
      </c>
      <c r="D4792" t="s">
        <v>3931</v>
      </c>
      <c r="E4792" s="2">
        <v>203.5</v>
      </c>
    </row>
    <row r="4793" spans="1:5" x14ac:dyDescent="0.25">
      <c r="A4793" s="1">
        <v>44307</v>
      </c>
      <c r="B4793">
        <v>132320</v>
      </c>
      <c r="C4793" t="s">
        <v>2492</v>
      </c>
      <c r="D4793" t="s">
        <v>3932</v>
      </c>
      <c r="E4793" s="2">
        <v>600</v>
      </c>
    </row>
    <row r="4794" spans="1:5" x14ac:dyDescent="0.25">
      <c r="A4794" s="1">
        <v>44307</v>
      </c>
      <c r="B4794">
        <v>132321</v>
      </c>
      <c r="C4794" t="s">
        <v>870</v>
      </c>
      <c r="D4794" t="s">
        <v>3933</v>
      </c>
      <c r="E4794" s="2">
        <v>160</v>
      </c>
    </row>
    <row r="4795" spans="1:5" x14ac:dyDescent="0.25">
      <c r="A4795" s="1">
        <v>44307</v>
      </c>
      <c r="B4795">
        <v>132321</v>
      </c>
      <c r="C4795" t="s">
        <v>870</v>
      </c>
      <c r="D4795" t="s">
        <v>3934</v>
      </c>
      <c r="E4795" s="2">
        <v>240</v>
      </c>
    </row>
    <row r="4796" spans="1:5" x14ac:dyDescent="0.25">
      <c r="A4796" s="1">
        <v>44307</v>
      </c>
      <c r="B4796">
        <v>132321</v>
      </c>
      <c r="C4796" t="s">
        <v>870</v>
      </c>
      <c r="D4796" t="s">
        <v>3935</v>
      </c>
      <c r="E4796" s="2">
        <v>240</v>
      </c>
    </row>
    <row r="4797" spans="1:5" x14ac:dyDescent="0.25">
      <c r="A4797" s="1">
        <v>44307</v>
      </c>
      <c r="B4797">
        <v>132321</v>
      </c>
      <c r="C4797" t="s">
        <v>870</v>
      </c>
      <c r="D4797" t="s">
        <v>3936</v>
      </c>
      <c r="E4797" s="2">
        <v>195.92</v>
      </c>
    </row>
    <row r="4798" spans="1:5" x14ac:dyDescent="0.25">
      <c r="A4798" s="1">
        <v>44307</v>
      </c>
      <c r="B4798">
        <v>132322</v>
      </c>
      <c r="C4798" t="s">
        <v>3937</v>
      </c>
      <c r="D4798" t="s">
        <v>3938</v>
      </c>
      <c r="E4798" s="2">
        <v>381.15</v>
      </c>
    </row>
    <row r="4799" spans="1:5" x14ac:dyDescent="0.25">
      <c r="A4799" s="1">
        <v>44307</v>
      </c>
      <c r="B4799">
        <v>132323</v>
      </c>
      <c r="C4799" t="s">
        <v>26</v>
      </c>
      <c r="D4799" t="s">
        <v>3939</v>
      </c>
      <c r="E4799" s="2">
        <v>29.7</v>
      </c>
    </row>
    <row r="4800" spans="1:5" x14ac:dyDescent="0.25">
      <c r="A4800" s="1">
        <v>44307</v>
      </c>
      <c r="B4800">
        <v>132325</v>
      </c>
      <c r="C4800" t="s">
        <v>708</v>
      </c>
      <c r="D4800" t="s">
        <v>3940</v>
      </c>
      <c r="E4800" s="2">
        <v>210.59</v>
      </c>
    </row>
    <row r="4801" spans="1:5" x14ac:dyDescent="0.25">
      <c r="A4801" s="1">
        <v>44307</v>
      </c>
      <c r="B4801">
        <v>132326</v>
      </c>
      <c r="C4801" t="s">
        <v>175</v>
      </c>
      <c r="D4801" t="s">
        <v>3941</v>
      </c>
      <c r="E4801" s="2">
        <v>180.6</v>
      </c>
    </row>
    <row r="4802" spans="1:5" x14ac:dyDescent="0.25">
      <c r="A4802" s="1">
        <v>44307</v>
      </c>
      <c r="B4802">
        <v>132328</v>
      </c>
      <c r="C4802" t="s">
        <v>82</v>
      </c>
      <c r="D4802" t="s">
        <v>3942</v>
      </c>
      <c r="E4802" s="2">
        <v>1400</v>
      </c>
    </row>
    <row r="4803" spans="1:5" x14ac:dyDescent="0.25">
      <c r="A4803" s="1">
        <v>44307</v>
      </c>
      <c r="B4803">
        <v>132329</v>
      </c>
      <c r="C4803" t="s">
        <v>419</v>
      </c>
      <c r="D4803" t="s">
        <v>4762</v>
      </c>
      <c r="E4803" s="2">
        <v>8.81</v>
      </c>
    </row>
    <row r="4804" spans="1:5" x14ac:dyDescent="0.25">
      <c r="A4804" s="1">
        <v>44307</v>
      </c>
      <c r="B4804">
        <v>132332</v>
      </c>
      <c r="C4804" t="s">
        <v>81</v>
      </c>
      <c r="D4804" t="s">
        <v>3943</v>
      </c>
      <c r="E4804" s="2">
        <v>146.06</v>
      </c>
    </row>
    <row r="4805" spans="1:5" x14ac:dyDescent="0.25">
      <c r="A4805" s="1">
        <v>44307</v>
      </c>
      <c r="B4805">
        <v>132332</v>
      </c>
      <c r="C4805" t="s">
        <v>81</v>
      </c>
      <c r="D4805" t="s">
        <v>3944</v>
      </c>
      <c r="E4805" s="2">
        <v>122.72</v>
      </c>
    </row>
    <row r="4806" spans="1:5" x14ac:dyDescent="0.25">
      <c r="A4806" s="1">
        <v>44307</v>
      </c>
      <c r="B4806">
        <v>132332</v>
      </c>
      <c r="C4806" t="s">
        <v>81</v>
      </c>
      <c r="D4806" t="s">
        <v>3945</v>
      </c>
      <c r="E4806" s="2">
        <v>157.02000000000001</v>
      </c>
    </row>
    <row r="4807" spans="1:5" x14ac:dyDescent="0.25">
      <c r="A4807" s="1">
        <v>44307</v>
      </c>
      <c r="B4807">
        <v>132332</v>
      </c>
      <c r="C4807" t="s">
        <v>81</v>
      </c>
      <c r="D4807" t="s">
        <v>3946</v>
      </c>
      <c r="E4807" s="2">
        <v>93.12</v>
      </c>
    </row>
    <row r="4808" spans="1:5" x14ac:dyDescent="0.25">
      <c r="A4808" s="1">
        <v>44307</v>
      </c>
      <c r="B4808">
        <v>132332</v>
      </c>
      <c r="C4808" t="s">
        <v>81</v>
      </c>
      <c r="D4808" t="s">
        <v>3947</v>
      </c>
      <c r="E4808" s="2">
        <v>199.85</v>
      </c>
    </row>
    <row r="4809" spans="1:5" x14ac:dyDescent="0.25">
      <c r="A4809" s="1">
        <v>44307</v>
      </c>
      <c r="B4809">
        <v>132332</v>
      </c>
      <c r="C4809" t="s">
        <v>81</v>
      </c>
      <c r="D4809" t="s">
        <v>3948</v>
      </c>
      <c r="E4809" s="2">
        <v>41.98</v>
      </c>
    </row>
    <row r="4810" spans="1:5" x14ac:dyDescent="0.25">
      <c r="A4810" s="1">
        <v>44307</v>
      </c>
      <c r="B4810">
        <v>132332</v>
      </c>
      <c r="C4810" t="s">
        <v>81</v>
      </c>
      <c r="D4810" t="s">
        <v>3949</v>
      </c>
      <c r="E4810" s="2">
        <v>129.25</v>
      </c>
    </row>
    <row r="4811" spans="1:5" x14ac:dyDescent="0.25">
      <c r="A4811" s="1">
        <v>44307</v>
      </c>
      <c r="B4811">
        <v>132332</v>
      </c>
      <c r="C4811" t="s">
        <v>81</v>
      </c>
      <c r="D4811" t="s">
        <v>3470</v>
      </c>
      <c r="E4811" s="2">
        <v>44.11</v>
      </c>
    </row>
    <row r="4812" spans="1:5" x14ac:dyDescent="0.25">
      <c r="A4812" s="1">
        <v>44307</v>
      </c>
      <c r="B4812">
        <v>132333</v>
      </c>
      <c r="C4812" t="s">
        <v>177</v>
      </c>
      <c r="D4812" t="s">
        <v>2143</v>
      </c>
      <c r="E4812" s="2">
        <v>584</v>
      </c>
    </row>
    <row r="4813" spans="1:5" x14ac:dyDescent="0.25">
      <c r="A4813" s="1">
        <v>44308</v>
      </c>
      <c r="B4813">
        <v>132334</v>
      </c>
      <c r="C4813" t="s">
        <v>3950</v>
      </c>
      <c r="D4813" t="s">
        <v>3951</v>
      </c>
      <c r="E4813" s="2">
        <v>2987.5</v>
      </c>
    </row>
    <row r="4814" spans="1:5" x14ac:dyDescent="0.25">
      <c r="A4814" s="1">
        <v>44308</v>
      </c>
      <c r="B4814">
        <v>132335</v>
      </c>
      <c r="C4814" t="s">
        <v>3952</v>
      </c>
      <c r="D4814" t="s">
        <v>3953</v>
      </c>
      <c r="E4814" s="2">
        <v>10640</v>
      </c>
    </row>
    <row r="4815" spans="1:5" x14ac:dyDescent="0.25">
      <c r="A4815" s="1">
        <v>44308</v>
      </c>
      <c r="B4815">
        <v>132336</v>
      </c>
      <c r="C4815" t="s">
        <v>1023</v>
      </c>
      <c r="D4815" t="s">
        <v>3954</v>
      </c>
      <c r="E4815" s="2">
        <v>150</v>
      </c>
    </row>
    <row r="4816" spans="1:5" x14ac:dyDescent="0.25">
      <c r="A4816" s="1">
        <v>44308</v>
      </c>
      <c r="B4816">
        <v>132337</v>
      </c>
      <c r="C4816" t="s">
        <v>306</v>
      </c>
      <c r="D4816" t="s">
        <v>3955</v>
      </c>
      <c r="E4816" s="2">
        <v>1067.76</v>
      </c>
    </row>
    <row r="4817" spans="1:5" x14ac:dyDescent="0.25">
      <c r="A4817" s="1">
        <v>44308</v>
      </c>
      <c r="B4817">
        <v>132338</v>
      </c>
      <c r="C4817" t="s">
        <v>3956</v>
      </c>
      <c r="D4817" t="s">
        <v>3957</v>
      </c>
      <c r="E4817" s="2">
        <v>498</v>
      </c>
    </row>
    <row r="4818" spans="1:5" x14ac:dyDescent="0.25">
      <c r="A4818" s="1">
        <v>44308</v>
      </c>
      <c r="B4818">
        <v>132339</v>
      </c>
      <c r="C4818" t="s">
        <v>3958</v>
      </c>
      <c r="D4818" t="s">
        <v>3959</v>
      </c>
      <c r="E4818" s="2">
        <v>200</v>
      </c>
    </row>
    <row r="4819" spans="1:5" x14ac:dyDescent="0.25">
      <c r="A4819" s="1">
        <v>44308</v>
      </c>
      <c r="B4819">
        <v>132340</v>
      </c>
      <c r="C4819" t="s">
        <v>381</v>
      </c>
      <c r="D4819" t="s">
        <v>3960</v>
      </c>
      <c r="E4819" s="2">
        <v>549</v>
      </c>
    </row>
    <row r="4820" spans="1:5" x14ac:dyDescent="0.25">
      <c r="A4820" s="1">
        <v>44308</v>
      </c>
      <c r="B4820">
        <v>132340</v>
      </c>
      <c r="C4820" t="s">
        <v>381</v>
      </c>
      <c r="D4820" t="s">
        <v>3960</v>
      </c>
      <c r="E4820" s="2">
        <v>2697</v>
      </c>
    </row>
    <row r="4821" spans="1:5" x14ac:dyDescent="0.25">
      <c r="A4821" s="1">
        <v>44308</v>
      </c>
      <c r="B4821">
        <v>132341</v>
      </c>
      <c r="C4821" t="s">
        <v>9</v>
      </c>
      <c r="D4821" t="s">
        <v>3961</v>
      </c>
      <c r="E4821" s="2">
        <v>43.25</v>
      </c>
    </row>
    <row r="4822" spans="1:5" x14ac:dyDescent="0.25">
      <c r="A4822" s="1">
        <v>44308</v>
      </c>
      <c r="B4822">
        <v>132342</v>
      </c>
      <c r="C4822" t="s">
        <v>3639</v>
      </c>
      <c r="D4822" t="s">
        <v>4763</v>
      </c>
      <c r="E4822" s="2">
        <v>292.27</v>
      </c>
    </row>
    <row r="4823" spans="1:5" x14ac:dyDescent="0.25">
      <c r="A4823" s="1">
        <v>44308</v>
      </c>
      <c r="B4823">
        <v>132343</v>
      </c>
      <c r="C4823" t="s">
        <v>2148</v>
      </c>
      <c r="D4823" t="s">
        <v>3962</v>
      </c>
      <c r="E4823" s="2">
        <v>63.2</v>
      </c>
    </row>
    <row r="4824" spans="1:5" x14ac:dyDescent="0.25">
      <c r="A4824" s="1">
        <v>44308</v>
      </c>
      <c r="B4824">
        <v>132344</v>
      </c>
      <c r="C4824" t="s">
        <v>55</v>
      </c>
      <c r="D4824" t="s">
        <v>3963</v>
      </c>
      <c r="E4824" s="2">
        <v>7.5</v>
      </c>
    </row>
    <row r="4825" spans="1:5" x14ac:dyDescent="0.25">
      <c r="A4825" s="1">
        <v>44308</v>
      </c>
      <c r="B4825">
        <v>132346</v>
      </c>
      <c r="C4825" t="s">
        <v>2326</v>
      </c>
      <c r="D4825" t="s">
        <v>3964</v>
      </c>
      <c r="E4825" s="2">
        <v>172.64</v>
      </c>
    </row>
    <row r="4826" spans="1:5" x14ac:dyDescent="0.25">
      <c r="A4826" s="1">
        <v>44308</v>
      </c>
      <c r="B4826">
        <v>132346</v>
      </c>
      <c r="C4826" t="s">
        <v>2326</v>
      </c>
      <c r="D4826" t="s">
        <v>3965</v>
      </c>
      <c r="E4826" s="2">
        <v>185.92</v>
      </c>
    </row>
    <row r="4827" spans="1:5" x14ac:dyDescent="0.25">
      <c r="A4827" s="1">
        <v>44308</v>
      </c>
      <c r="B4827">
        <v>132346</v>
      </c>
      <c r="C4827" t="s">
        <v>2326</v>
      </c>
      <c r="D4827" t="s">
        <v>3966</v>
      </c>
      <c r="E4827" s="2">
        <v>91.88</v>
      </c>
    </row>
    <row r="4828" spans="1:5" x14ac:dyDescent="0.25">
      <c r="A4828" s="1">
        <v>44308</v>
      </c>
      <c r="B4828">
        <v>132347</v>
      </c>
      <c r="C4828" t="s">
        <v>467</v>
      </c>
      <c r="D4828" t="s">
        <v>4764</v>
      </c>
      <c r="E4828" s="2">
        <v>516.55999999999995</v>
      </c>
    </row>
    <row r="4829" spans="1:5" x14ac:dyDescent="0.25">
      <c r="A4829" s="1">
        <v>44308</v>
      </c>
      <c r="B4829">
        <v>132348</v>
      </c>
      <c r="C4829" t="s">
        <v>3967</v>
      </c>
      <c r="D4829" t="s">
        <v>4765</v>
      </c>
      <c r="E4829" s="2">
        <v>68.959999999999994</v>
      </c>
    </row>
    <row r="4830" spans="1:5" x14ac:dyDescent="0.25">
      <c r="A4830" s="1">
        <v>44308</v>
      </c>
      <c r="B4830">
        <v>132349</v>
      </c>
      <c r="C4830" t="s">
        <v>2667</v>
      </c>
      <c r="D4830" t="s">
        <v>3968</v>
      </c>
      <c r="E4830" s="2">
        <v>494</v>
      </c>
    </row>
    <row r="4831" spans="1:5" x14ac:dyDescent="0.25">
      <c r="A4831" s="1">
        <v>44308</v>
      </c>
      <c r="B4831">
        <v>132350</v>
      </c>
      <c r="C4831" t="s">
        <v>265</v>
      </c>
      <c r="D4831" t="s">
        <v>4766</v>
      </c>
      <c r="E4831" s="2">
        <v>163.15</v>
      </c>
    </row>
    <row r="4832" spans="1:5" x14ac:dyDescent="0.25">
      <c r="A4832" s="1">
        <v>44308</v>
      </c>
      <c r="B4832">
        <v>132353</v>
      </c>
      <c r="C4832" t="s">
        <v>89</v>
      </c>
      <c r="D4832" t="s">
        <v>3969</v>
      </c>
      <c r="E4832" s="2">
        <v>209.67</v>
      </c>
    </row>
    <row r="4833" spans="1:5" x14ac:dyDescent="0.25">
      <c r="A4833" s="1">
        <v>44308</v>
      </c>
      <c r="B4833">
        <v>132353</v>
      </c>
      <c r="C4833" t="s">
        <v>89</v>
      </c>
      <c r="D4833" t="s">
        <v>3970</v>
      </c>
      <c r="E4833" s="2">
        <v>8591.25</v>
      </c>
    </row>
    <row r="4834" spans="1:5" x14ac:dyDescent="0.25">
      <c r="A4834" s="1">
        <v>44308</v>
      </c>
      <c r="B4834">
        <v>132353</v>
      </c>
      <c r="C4834" t="s">
        <v>89</v>
      </c>
      <c r="D4834" t="s">
        <v>4767</v>
      </c>
      <c r="E4834" s="2">
        <v>2226.5</v>
      </c>
    </row>
    <row r="4835" spans="1:5" x14ac:dyDescent="0.25">
      <c r="A4835" s="1">
        <v>44308</v>
      </c>
      <c r="B4835">
        <v>132353</v>
      </c>
      <c r="C4835" t="s">
        <v>89</v>
      </c>
      <c r="D4835" t="s">
        <v>3971</v>
      </c>
      <c r="E4835" s="2">
        <v>475.92</v>
      </c>
    </row>
    <row r="4836" spans="1:5" x14ac:dyDescent="0.25">
      <c r="A4836" s="1">
        <v>44308</v>
      </c>
      <c r="B4836">
        <v>132353</v>
      </c>
      <c r="C4836" t="s">
        <v>89</v>
      </c>
      <c r="D4836" t="s">
        <v>4768</v>
      </c>
      <c r="E4836" s="2">
        <v>233.06</v>
      </c>
    </row>
    <row r="4837" spans="1:5" x14ac:dyDescent="0.25">
      <c r="A4837" s="1">
        <v>44308</v>
      </c>
      <c r="B4837">
        <v>132353</v>
      </c>
      <c r="C4837" t="s">
        <v>89</v>
      </c>
      <c r="D4837" t="s">
        <v>3799</v>
      </c>
      <c r="E4837" s="2">
        <v>41.73</v>
      </c>
    </row>
    <row r="4838" spans="1:5" x14ac:dyDescent="0.25">
      <c r="A4838" s="1">
        <v>44308</v>
      </c>
      <c r="B4838">
        <v>132354</v>
      </c>
      <c r="C4838" t="s">
        <v>3972</v>
      </c>
      <c r="D4838" t="s">
        <v>3973</v>
      </c>
      <c r="E4838" s="2">
        <v>200</v>
      </c>
    </row>
    <row r="4839" spans="1:5" x14ac:dyDescent="0.25">
      <c r="A4839" s="1">
        <v>44308</v>
      </c>
      <c r="B4839">
        <v>132355</v>
      </c>
      <c r="C4839" t="s">
        <v>92</v>
      </c>
      <c r="D4839" t="s">
        <v>4769</v>
      </c>
      <c r="E4839" s="2">
        <v>121.5</v>
      </c>
    </row>
    <row r="4840" spans="1:5" x14ac:dyDescent="0.25">
      <c r="A4840" s="1">
        <v>44308</v>
      </c>
      <c r="B4840">
        <v>132356</v>
      </c>
      <c r="C4840" t="s">
        <v>59</v>
      </c>
      <c r="D4840" t="s">
        <v>2456</v>
      </c>
      <c r="E4840" s="2">
        <v>85</v>
      </c>
    </row>
    <row r="4841" spans="1:5" x14ac:dyDescent="0.25">
      <c r="A4841" s="1">
        <v>44308</v>
      </c>
      <c r="B4841">
        <v>132357</v>
      </c>
      <c r="C4841" t="s">
        <v>503</v>
      </c>
      <c r="D4841" t="s">
        <v>1556</v>
      </c>
      <c r="E4841" s="2">
        <v>479.95</v>
      </c>
    </row>
    <row r="4842" spans="1:5" x14ac:dyDescent="0.25">
      <c r="A4842" s="1">
        <v>44308</v>
      </c>
      <c r="B4842">
        <v>132358</v>
      </c>
      <c r="C4842" t="s">
        <v>3868</v>
      </c>
      <c r="D4842" t="s">
        <v>3974</v>
      </c>
      <c r="E4842" s="2">
        <v>450</v>
      </c>
    </row>
    <row r="4843" spans="1:5" x14ac:dyDescent="0.25">
      <c r="A4843" s="1">
        <v>44308</v>
      </c>
      <c r="B4843">
        <v>132359</v>
      </c>
      <c r="C4843" t="s">
        <v>908</v>
      </c>
      <c r="D4843" t="s">
        <v>3823</v>
      </c>
      <c r="E4843" s="2">
        <v>326.19</v>
      </c>
    </row>
    <row r="4844" spans="1:5" x14ac:dyDescent="0.25">
      <c r="A4844" s="1">
        <v>44308</v>
      </c>
      <c r="B4844">
        <v>132360</v>
      </c>
      <c r="C4844" t="s">
        <v>62</v>
      </c>
      <c r="D4844" t="s">
        <v>2675</v>
      </c>
      <c r="E4844" s="2">
        <v>102.45</v>
      </c>
    </row>
    <row r="4845" spans="1:5" x14ac:dyDescent="0.25">
      <c r="A4845" s="1">
        <v>44308</v>
      </c>
      <c r="B4845">
        <v>132361</v>
      </c>
      <c r="C4845" t="s">
        <v>319</v>
      </c>
      <c r="D4845" t="s">
        <v>4770</v>
      </c>
      <c r="E4845" s="2">
        <v>580</v>
      </c>
    </row>
    <row r="4846" spans="1:5" x14ac:dyDescent="0.25">
      <c r="A4846" s="1">
        <v>44308</v>
      </c>
      <c r="B4846">
        <v>132361</v>
      </c>
      <c r="C4846" t="s">
        <v>319</v>
      </c>
      <c r="D4846" t="s">
        <v>4771</v>
      </c>
      <c r="E4846" s="2">
        <v>290</v>
      </c>
    </row>
    <row r="4847" spans="1:5" x14ac:dyDescent="0.25">
      <c r="A4847" s="1">
        <v>44308</v>
      </c>
      <c r="B4847">
        <v>132362</v>
      </c>
      <c r="C4847" t="s">
        <v>2345</v>
      </c>
      <c r="D4847" t="s">
        <v>2346</v>
      </c>
      <c r="E4847" s="2">
        <v>10.5</v>
      </c>
    </row>
    <row r="4848" spans="1:5" x14ac:dyDescent="0.25">
      <c r="A4848" s="1">
        <v>44308</v>
      </c>
      <c r="B4848">
        <v>132363</v>
      </c>
      <c r="C4848" t="s">
        <v>321</v>
      </c>
      <c r="D4848" t="s">
        <v>3976</v>
      </c>
      <c r="E4848" s="2">
        <v>3995</v>
      </c>
    </row>
    <row r="4849" spans="1:5" x14ac:dyDescent="0.25">
      <c r="A4849" s="1">
        <v>44308</v>
      </c>
      <c r="B4849">
        <v>132363</v>
      </c>
      <c r="C4849" t="s">
        <v>321</v>
      </c>
      <c r="D4849" t="s">
        <v>3977</v>
      </c>
      <c r="E4849" s="2">
        <v>7990</v>
      </c>
    </row>
    <row r="4850" spans="1:5" x14ac:dyDescent="0.25">
      <c r="A4850" s="1">
        <v>44308</v>
      </c>
      <c r="B4850">
        <v>132364</v>
      </c>
      <c r="C4850" t="s">
        <v>3978</v>
      </c>
      <c r="D4850" t="s">
        <v>3979</v>
      </c>
      <c r="E4850" s="2">
        <v>1999.98</v>
      </c>
    </row>
    <row r="4851" spans="1:5" x14ac:dyDescent="0.25">
      <c r="A4851" s="1">
        <v>44308</v>
      </c>
      <c r="B4851">
        <v>132364</v>
      </c>
      <c r="C4851" t="s">
        <v>3978</v>
      </c>
      <c r="D4851" t="s">
        <v>3980</v>
      </c>
      <c r="E4851" s="2">
        <v>199.99</v>
      </c>
    </row>
    <row r="4852" spans="1:5" x14ac:dyDescent="0.25">
      <c r="A4852" s="1">
        <v>44308</v>
      </c>
      <c r="B4852">
        <v>132365</v>
      </c>
      <c r="C4852" t="s">
        <v>15</v>
      </c>
      <c r="D4852" t="s">
        <v>4772</v>
      </c>
      <c r="E4852" s="2">
        <v>225</v>
      </c>
    </row>
    <row r="4853" spans="1:5" x14ac:dyDescent="0.25">
      <c r="A4853" s="1">
        <v>44308</v>
      </c>
      <c r="B4853">
        <v>132366</v>
      </c>
      <c r="C4853" t="s">
        <v>2492</v>
      </c>
      <c r="D4853" t="s">
        <v>2493</v>
      </c>
      <c r="E4853" s="2">
        <v>500</v>
      </c>
    </row>
    <row r="4854" spans="1:5" x14ac:dyDescent="0.25">
      <c r="A4854" s="1">
        <v>44308</v>
      </c>
      <c r="B4854">
        <v>132367</v>
      </c>
      <c r="C4854" t="s">
        <v>2349</v>
      </c>
      <c r="D4854" t="s">
        <v>4773</v>
      </c>
      <c r="E4854" s="2">
        <v>251.28</v>
      </c>
    </row>
    <row r="4855" spans="1:5" x14ac:dyDescent="0.25">
      <c r="A4855" s="1">
        <v>44308</v>
      </c>
      <c r="B4855">
        <v>132368</v>
      </c>
      <c r="C4855" t="s">
        <v>33</v>
      </c>
      <c r="D4855" t="s">
        <v>3893</v>
      </c>
      <c r="E4855" s="2">
        <v>27.99</v>
      </c>
    </row>
    <row r="4856" spans="1:5" x14ac:dyDescent="0.25">
      <c r="A4856" s="1">
        <v>44308</v>
      </c>
      <c r="B4856">
        <v>132369</v>
      </c>
      <c r="C4856" t="s">
        <v>201</v>
      </c>
      <c r="D4856" t="s">
        <v>4774</v>
      </c>
      <c r="E4856" s="2">
        <v>183.34</v>
      </c>
    </row>
    <row r="4857" spans="1:5" x14ac:dyDescent="0.25">
      <c r="A4857" s="1">
        <v>44308</v>
      </c>
      <c r="B4857">
        <v>132370</v>
      </c>
      <c r="C4857" t="s">
        <v>3323</v>
      </c>
      <c r="D4857" t="s">
        <v>4775</v>
      </c>
      <c r="E4857" s="2">
        <v>3.27</v>
      </c>
    </row>
    <row r="4858" spans="1:5" x14ac:dyDescent="0.25">
      <c r="A4858" s="1">
        <v>44308</v>
      </c>
      <c r="B4858">
        <v>132371</v>
      </c>
      <c r="C4858" t="s">
        <v>67</v>
      </c>
      <c r="D4858" t="s">
        <v>4776</v>
      </c>
      <c r="E4858" s="2">
        <v>10</v>
      </c>
    </row>
    <row r="4859" spans="1:5" x14ac:dyDescent="0.25">
      <c r="A4859" s="1">
        <v>44308</v>
      </c>
      <c r="B4859">
        <v>132372</v>
      </c>
      <c r="C4859" t="s">
        <v>530</v>
      </c>
      <c r="D4859" t="s">
        <v>3982</v>
      </c>
      <c r="E4859" s="2">
        <v>89.2</v>
      </c>
    </row>
    <row r="4860" spans="1:5" x14ac:dyDescent="0.25">
      <c r="A4860" s="1">
        <v>44308</v>
      </c>
      <c r="B4860">
        <v>132373</v>
      </c>
      <c r="C4860" t="s">
        <v>35</v>
      </c>
      <c r="D4860" t="s">
        <v>4777</v>
      </c>
      <c r="E4860" s="2">
        <v>45.54</v>
      </c>
    </row>
    <row r="4861" spans="1:5" x14ac:dyDescent="0.25">
      <c r="A4861" s="1">
        <v>44308</v>
      </c>
      <c r="B4861">
        <v>132374</v>
      </c>
      <c r="C4861" t="s">
        <v>36</v>
      </c>
      <c r="D4861" t="s">
        <v>4778</v>
      </c>
      <c r="E4861" s="2">
        <v>404.93</v>
      </c>
    </row>
    <row r="4862" spans="1:5" x14ac:dyDescent="0.25">
      <c r="A4862" s="1">
        <v>44308</v>
      </c>
      <c r="B4862">
        <v>132374</v>
      </c>
      <c r="C4862" t="s">
        <v>36</v>
      </c>
      <c r="D4862" t="s">
        <v>4779</v>
      </c>
      <c r="E4862" s="2">
        <v>98.52</v>
      </c>
    </row>
    <row r="4863" spans="1:5" x14ac:dyDescent="0.25">
      <c r="A4863" s="1">
        <v>44308</v>
      </c>
      <c r="B4863">
        <v>132374</v>
      </c>
      <c r="C4863" t="s">
        <v>36</v>
      </c>
      <c r="D4863" t="s">
        <v>4780</v>
      </c>
      <c r="E4863" s="2">
        <v>176.77</v>
      </c>
    </row>
    <row r="4864" spans="1:5" x14ac:dyDescent="0.25">
      <c r="A4864" s="1">
        <v>44308</v>
      </c>
      <c r="B4864">
        <v>132375</v>
      </c>
      <c r="C4864" t="s">
        <v>26</v>
      </c>
      <c r="D4864" t="s">
        <v>665</v>
      </c>
      <c r="E4864" s="2">
        <v>297.48</v>
      </c>
    </row>
    <row r="4865" spans="1:5" x14ac:dyDescent="0.25">
      <c r="A4865" s="1">
        <v>44308</v>
      </c>
      <c r="B4865">
        <v>132375</v>
      </c>
      <c r="C4865" t="s">
        <v>26</v>
      </c>
      <c r="D4865" t="s">
        <v>3983</v>
      </c>
      <c r="E4865" s="2">
        <v>261.26</v>
      </c>
    </row>
    <row r="4866" spans="1:5" x14ac:dyDescent="0.25">
      <c r="A4866" s="1">
        <v>44308</v>
      </c>
      <c r="B4866">
        <v>132375</v>
      </c>
      <c r="C4866" t="s">
        <v>26</v>
      </c>
      <c r="D4866" t="s">
        <v>3983</v>
      </c>
      <c r="E4866" s="2">
        <v>13.99</v>
      </c>
    </row>
    <row r="4867" spans="1:5" x14ac:dyDescent="0.25">
      <c r="A4867" s="1">
        <v>44308</v>
      </c>
      <c r="B4867">
        <v>132377</v>
      </c>
      <c r="C4867" t="s">
        <v>208</v>
      </c>
      <c r="D4867" t="s">
        <v>2372</v>
      </c>
      <c r="E4867" s="2">
        <v>25.5</v>
      </c>
    </row>
    <row r="4868" spans="1:5" x14ac:dyDescent="0.25">
      <c r="A4868" s="1">
        <v>44308</v>
      </c>
      <c r="B4868">
        <v>132377</v>
      </c>
      <c r="C4868" t="s">
        <v>208</v>
      </c>
      <c r="D4868" t="s">
        <v>2372</v>
      </c>
      <c r="E4868" s="2">
        <v>25.5</v>
      </c>
    </row>
    <row r="4869" spans="1:5" x14ac:dyDescent="0.25">
      <c r="A4869" s="1">
        <v>44308</v>
      </c>
      <c r="B4869">
        <v>132378</v>
      </c>
      <c r="C4869" t="s">
        <v>96</v>
      </c>
      <c r="D4869" t="s">
        <v>4781</v>
      </c>
      <c r="E4869" s="2">
        <v>473.9</v>
      </c>
    </row>
    <row r="4870" spans="1:5" x14ac:dyDescent="0.25">
      <c r="A4870" s="1">
        <v>44308</v>
      </c>
      <c r="B4870">
        <v>132379</v>
      </c>
      <c r="C4870" t="s">
        <v>279</v>
      </c>
      <c r="D4870" t="s">
        <v>4782</v>
      </c>
      <c r="E4870" s="2">
        <v>226.94</v>
      </c>
    </row>
    <row r="4871" spans="1:5" x14ac:dyDescent="0.25">
      <c r="A4871" s="1">
        <v>44308</v>
      </c>
      <c r="B4871">
        <v>132380</v>
      </c>
      <c r="C4871" t="s">
        <v>3660</v>
      </c>
      <c r="D4871" t="s">
        <v>3984</v>
      </c>
      <c r="E4871" s="2">
        <v>629.6</v>
      </c>
    </row>
    <row r="4872" spans="1:5" x14ac:dyDescent="0.25">
      <c r="A4872" s="1">
        <v>44308</v>
      </c>
      <c r="B4872">
        <v>132380</v>
      </c>
      <c r="C4872" t="s">
        <v>3660</v>
      </c>
      <c r="D4872" t="s">
        <v>3984</v>
      </c>
      <c r="E4872" s="2">
        <v>5680.8</v>
      </c>
    </row>
    <row r="4873" spans="1:5" x14ac:dyDescent="0.25">
      <c r="A4873" s="1">
        <v>44308</v>
      </c>
      <c r="B4873">
        <v>132381</v>
      </c>
      <c r="C4873" t="s">
        <v>281</v>
      </c>
      <c r="D4873" t="s">
        <v>4783</v>
      </c>
      <c r="E4873" s="2">
        <v>100</v>
      </c>
    </row>
    <row r="4874" spans="1:5" x14ac:dyDescent="0.25">
      <c r="A4874" s="1">
        <v>44308</v>
      </c>
      <c r="B4874">
        <v>132382</v>
      </c>
      <c r="C4874" t="s">
        <v>283</v>
      </c>
      <c r="D4874" t="s">
        <v>3985</v>
      </c>
      <c r="E4874" s="2">
        <v>826.59</v>
      </c>
    </row>
    <row r="4875" spans="1:5" x14ac:dyDescent="0.25">
      <c r="A4875" s="1">
        <v>44308</v>
      </c>
      <c r="B4875">
        <v>132383</v>
      </c>
      <c r="C4875" t="s">
        <v>70</v>
      </c>
      <c r="D4875" t="s">
        <v>3986</v>
      </c>
      <c r="E4875" s="2">
        <v>23.89</v>
      </c>
    </row>
    <row r="4876" spans="1:5" x14ac:dyDescent="0.25">
      <c r="A4876" s="1">
        <v>44308</v>
      </c>
      <c r="B4876">
        <v>132384</v>
      </c>
      <c r="C4876" t="s">
        <v>3065</v>
      </c>
      <c r="D4876" t="s">
        <v>4784</v>
      </c>
      <c r="E4876" s="2">
        <v>130.84</v>
      </c>
    </row>
    <row r="4877" spans="1:5" x14ac:dyDescent="0.25">
      <c r="A4877" s="1">
        <v>44308</v>
      </c>
      <c r="B4877">
        <v>132385</v>
      </c>
      <c r="C4877" t="s">
        <v>2037</v>
      </c>
      <c r="D4877" t="s">
        <v>4785</v>
      </c>
      <c r="E4877" s="2">
        <v>766.34</v>
      </c>
    </row>
    <row r="4878" spans="1:5" x14ac:dyDescent="0.25">
      <c r="A4878" s="1">
        <v>44308</v>
      </c>
      <c r="B4878">
        <v>132385</v>
      </c>
      <c r="C4878" t="s">
        <v>2037</v>
      </c>
      <c r="D4878" t="s">
        <v>2471</v>
      </c>
      <c r="E4878" s="2">
        <v>800.49</v>
      </c>
    </row>
    <row r="4879" spans="1:5" x14ac:dyDescent="0.25">
      <c r="A4879" s="1">
        <v>44308</v>
      </c>
      <c r="B4879">
        <v>132386</v>
      </c>
      <c r="C4879" t="s">
        <v>3618</v>
      </c>
      <c r="D4879" t="s">
        <v>4786</v>
      </c>
      <c r="E4879" s="2">
        <v>158.96</v>
      </c>
    </row>
    <row r="4880" spans="1:5" x14ac:dyDescent="0.25">
      <c r="A4880" s="1">
        <v>44308</v>
      </c>
      <c r="B4880">
        <v>132387</v>
      </c>
      <c r="C4880" t="s">
        <v>1746</v>
      </c>
      <c r="D4880" t="s">
        <v>3987</v>
      </c>
      <c r="E4880" s="2">
        <v>73</v>
      </c>
    </row>
    <row r="4881" spans="1:5" x14ac:dyDescent="0.25">
      <c r="A4881" s="1">
        <v>44308</v>
      </c>
      <c r="B4881">
        <v>132388</v>
      </c>
      <c r="C4881" t="s">
        <v>810</v>
      </c>
      <c r="D4881" t="s">
        <v>3988</v>
      </c>
      <c r="E4881" s="2">
        <v>1305</v>
      </c>
    </row>
    <row r="4882" spans="1:5" x14ac:dyDescent="0.25">
      <c r="A4882" s="1">
        <v>44308</v>
      </c>
      <c r="B4882">
        <v>132389</v>
      </c>
      <c r="C4882" t="s">
        <v>3989</v>
      </c>
      <c r="D4882" t="s">
        <v>3990</v>
      </c>
      <c r="E4882" s="2">
        <v>200</v>
      </c>
    </row>
    <row r="4883" spans="1:5" x14ac:dyDescent="0.25">
      <c r="A4883" s="1">
        <v>44308</v>
      </c>
      <c r="B4883">
        <v>132390</v>
      </c>
      <c r="C4883" t="s">
        <v>100</v>
      </c>
      <c r="D4883" t="s">
        <v>4787</v>
      </c>
      <c r="E4883" s="2">
        <v>4616.9799999999996</v>
      </c>
    </row>
    <row r="4884" spans="1:5" x14ac:dyDescent="0.25">
      <c r="A4884" s="1">
        <v>44308</v>
      </c>
      <c r="B4884">
        <v>132390</v>
      </c>
      <c r="C4884" t="s">
        <v>100</v>
      </c>
      <c r="D4884" t="s">
        <v>3991</v>
      </c>
      <c r="E4884" s="2">
        <v>3966.5</v>
      </c>
    </row>
    <row r="4885" spans="1:5" x14ac:dyDescent="0.25">
      <c r="A4885" s="1">
        <v>44308</v>
      </c>
      <c r="B4885">
        <v>132391</v>
      </c>
      <c r="C4885" t="s">
        <v>21</v>
      </c>
      <c r="D4885" t="s">
        <v>4788</v>
      </c>
      <c r="E4885" s="2">
        <v>34.950000000000003</v>
      </c>
    </row>
    <row r="4886" spans="1:5" x14ac:dyDescent="0.25">
      <c r="A4886" s="1">
        <v>44308</v>
      </c>
      <c r="B4886">
        <v>132392</v>
      </c>
      <c r="C4886" t="s">
        <v>21</v>
      </c>
      <c r="D4886" t="s">
        <v>3909</v>
      </c>
      <c r="E4886" s="2">
        <v>79.459999999999994</v>
      </c>
    </row>
    <row r="4887" spans="1:5" x14ac:dyDescent="0.25">
      <c r="A4887" s="1">
        <v>44308</v>
      </c>
      <c r="B4887">
        <v>132393</v>
      </c>
      <c r="C4887" t="s">
        <v>21</v>
      </c>
      <c r="D4887" t="s">
        <v>3992</v>
      </c>
      <c r="E4887" s="2">
        <v>25</v>
      </c>
    </row>
    <row r="4888" spans="1:5" x14ac:dyDescent="0.25">
      <c r="A4888" s="1">
        <v>44308</v>
      </c>
      <c r="B4888">
        <v>132394</v>
      </c>
      <c r="C4888" t="s">
        <v>21</v>
      </c>
      <c r="D4888" t="s">
        <v>3966</v>
      </c>
      <c r="E4888" s="2">
        <v>11.01</v>
      </c>
    </row>
    <row r="4889" spans="1:5" x14ac:dyDescent="0.25">
      <c r="A4889" s="1">
        <v>44308</v>
      </c>
      <c r="B4889">
        <v>132395</v>
      </c>
      <c r="C4889" t="s">
        <v>588</v>
      </c>
      <c r="D4889" t="s">
        <v>4789</v>
      </c>
      <c r="E4889" s="2">
        <v>50</v>
      </c>
    </row>
    <row r="4890" spans="1:5" x14ac:dyDescent="0.25">
      <c r="A4890" s="1">
        <v>44308</v>
      </c>
      <c r="B4890">
        <v>132395</v>
      </c>
      <c r="C4890" t="s">
        <v>588</v>
      </c>
      <c r="D4890" t="s">
        <v>3993</v>
      </c>
      <c r="E4890" s="2">
        <v>120</v>
      </c>
    </row>
    <row r="4891" spans="1:5" x14ac:dyDescent="0.25">
      <c r="A4891" s="1">
        <v>44308</v>
      </c>
      <c r="B4891">
        <v>132395</v>
      </c>
      <c r="C4891" t="s">
        <v>588</v>
      </c>
      <c r="D4891" t="s">
        <v>3994</v>
      </c>
      <c r="E4891" s="2">
        <v>80</v>
      </c>
    </row>
    <row r="4892" spans="1:5" x14ac:dyDescent="0.25">
      <c r="A4892" s="1">
        <v>44308</v>
      </c>
      <c r="B4892">
        <v>132396</v>
      </c>
      <c r="C4892" t="s">
        <v>42</v>
      </c>
      <c r="D4892" t="s">
        <v>1423</v>
      </c>
      <c r="E4892" s="2">
        <v>35.31</v>
      </c>
    </row>
    <row r="4893" spans="1:5" x14ac:dyDescent="0.25">
      <c r="A4893" s="1">
        <v>44308</v>
      </c>
      <c r="B4893">
        <v>132397</v>
      </c>
      <c r="C4893" t="s">
        <v>22</v>
      </c>
      <c r="D4893" t="s">
        <v>3995</v>
      </c>
      <c r="E4893" s="2">
        <v>215</v>
      </c>
    </row>
    <row r="4894" spans="1:5" x14ac:dyDescent="0.25">
      <c r="A4894" s="1">
        <v>44308</v>
      </c>
      <c r="B4894">
        <v>132398</v>
      </c>
      <c r="C4894" t="s">
        <v>3558</v>
      </c>
      <c r="D4894" t="s">
        <v>4791</v>
      </c>
      <c r="E4894" s="2">
        <v>550</v>
      </c>
    </row>
    <row r="4895" spans="1:5" x14ac:dyDescent="0.25">
      <c r="A4895" s="1">
        <v>44308</v>
      </c>
      <c r="B4895">
        <v>132398</v>
      </c>
      <c r="C4895" t="s">
        <v>3558</v>
      </c>
      <c r="D4895" t="s">
        <v>4791</v>
      </c>
      <c r="E4895" s="2">
        <v>550</v>
      </c>
    </row>
    <row r="4896" spans="1:5" x14ac:dyDescent="0.25">
      <c r="A4896" s="1">
        <v>44308</v>
      </c>
      <c r="B4896">
        <v>132398</v>
      </c>
      <c r="C4896" t="s">
        <v>3558</v>
      </c>
      <c r="D4896" t="s">
        <v>4791</v>
      </c>
      <c r="E4896" s="2">
        <v>550</v>
      </c>
    </row>
    <row r="4897" spans="1:5" x14ac:dyDescent="0.25">
      <c r="A4897" s="1">
        <v>44308</v>
      </c>
      <c r="B4897">
        <v>132399</v>
      </c>
      <c r="C4897" t="s">
        <v>887</v>
      </c>
      <c r="D4897" t="s">
        <v>4790</v>
      </c>
      <c r="E4897" s="2">
        <v>315</v>
      </c>
    </row>
    <row r="4898" spans="1:5" x14ac:dyDescent="0.25">
      <c r="A4898" s="1">
        <v>44308</v>
      </c>
      <c r="B4898">
        <v>132400</v>
      </c>
      <c r="C4898" t="s">
        <v>361</v>
      </c>
      <c r="D4898" t="s">
        <v>4792</v>
      </c>
      <c r="E4898" s="2">
        <v>1350</v>
      </c>
    </row>
    <row r="4899" spans="1:5" x14ac:dyDescent="0.25">
      <c r="A4899" s="1">
        <v>44308</v>
      </c>
      <c r="B4899">
        <v>132401</v>
      </c>
      <c r="C4899" t="s">
        <v>3702</v>
      </c>
      <c r="D4899" t="s">
        <v>4793</v>
      </c>
      <c r="E4899" s="2">
        <v>22896.959999999999</v>
      </c>
    </row>
    <row r="4900" spans="1:5" x14ac:dyDescent="0.25">
      <c r="A4900" s="1">
        <v>44308</v>
      </c>
      <c r="B4900">
        <v>132402</v>
      </c>
      <c r="C4900" t="s">
        <v>296</v>
      </c>
      <c r="D4900" t="s">
        <v>3996</v>
      </c>
      <c r="E4900" s="2">
        <v>668</v>
      </c>
    </row>
    <row r="4901" spans="1:5" x14ac:dyDescent="0.25">
      <c r="A4901" s="1">
        <v>44308</v>
      </c>
      <c r="B4901">
        <v>132403</v>
      </c>
      <c r="C4901" t="s">
        <v>3669</v>
      </c>
      <c r="D4901" t="s">
        <v>3997</v>
      </c>
      <c r="E4901" s="2">
        <v>148.75</v>
      </c>
    </row>
    <row r="4902" spans="1:5" x14ac:dyDescent="0.25">
      <c r="A4902" s="1">
        <v>44308</v>
      </c>
      <c r="B4902">
        <v>132404</v>
      </c>
      <c r="C4902" t="s">
        <v>2720</v>
      </c>
      <c r="D4902" t="s">
        <v>3998</v>
      </c>
      <c r="E4902" s="2">
        <v>44285.85</v>
      </c>
    </row>
    <row r="4903" spans="1:5" x14ac:dyDescent="0.25">
      <c r="A4903" s="1">
        <v>44308</v>
      </c>
      <c r="B4903">
        <v>132405</v>
      </c>
      <c r="C4903" t="s">
        <v>363</v>
      </c>
      <c r="D4903" t="s">
        <v>3807</v>
      </c>
      <c r="E4903" s="2">
        <v>6714.32</v>
      </c>
    </row>
    <row r="4904" spans="1:5" x14ac:dyDescent="0.25">
      <c r="A4904" s="1">
        <v>44308</v>
      </c>
      <c r="B4904">
        <v>132406</v>
      </c>
      <c r="C4904" t="s">
        <v>3089</v>
      </c>
      <c r="D4904" t="s">
        <v>3808</v>
      </c>
      <c r="E4904" s="2">
        <v>847.5</v>
      </c>
    </row>
    <row r="4905" spans="1:5" x14ac:dyDescent="0.25">
      <c r="A4905" s="1">
        <v>44308</v>
      </c>
      <c r="B4905">
        <v>132407</v>
      </c>
      <c r="C4905" t="s">
        <v>226</v>
      </c>
      <c r="D4905" t="s">
        <v>3999</v>
      </c>
      <c r="E4905" s="2">
        <v>3503.82</v>
      </c>
    </row>
    <row r="4906" spans="1:5" x14ac:dyDescent="0.25">
      <c r="A4906" s="1">
        <v>44308</v>
      </c>
      <c r="B4906">
        <v>132408</v>
      </c>
      <c r="C4906" t="s">
        <v>1464</v>
      </c>
      <c r="D4906" t="s">
        <v>4794</v>
      </c>
      <c r="E4906" s="2">
        <v>7000</v>
      </c>
    </row>
    <row r="4907" spans="1:5" x14ac:dyDescent="0.25">
      <c r="A4907" s="1">
        <v>44308</v>
      </c>
      <c r="B4907">
        <v>132409</v>
      </c>
      <c r="C4907" t="s">
        <v>1929</v>
      </c>
      <c r="D4907" t="s">
        <v>4000</v>
      </c>
      <c r="E4907" s="2">
        <v>111.36</v>
      </c>
    </row>
    <row r="4908" spans="1:5" x14ac:dyDescent="0.25">
      <c r="A4908" s="1">
        <v>44308</v>
      </c>
      <c r="B4908">
        <v>132409</v>
      </c>
      <c r="C4908" t="s">
        <v>1929</v>
      </c>
      <c r="D4908" t="s">
        <v>4001</v>
      </c>
      <c r="E4908" s="2">
        <v>84.62</v>
      </c>
    </row>
    <row r="4909" spans="1:5" x14ac:dyDescent="0.25">
      <c r="A4909" s="1">
        <v>44308</v>
      </c>
      <c r="B4909">
        <v>132435</v>
      </c>
      <c r="C4909" t="s">
        <v>51</v>
      </c>
      <c r="D4909" t="s">
        <v>4795</v>
      </c>
      <c r="E4909" s="2">
        <v>104.85</v>
      </c>
    </row>
    <row r="4910" spans="1:5" x14ac:dyDescent="0.25">
      <c r="A4910" s="1">
        <v>44308</v>
      </c>
      <c r="B4910">
        <v>132435</v>
      </c>
      <c r="C4910" t="s">
        <v>51</v>
      </c>
      <c r="D4910" t="s">
        <v>3833</v>
      </c>
      <c r="E4910" s="2">
        <v>33.15</v>
      </c>
    </row>
    <row r="4911" spans="1:5" x14ac:dyDescent="0.25">
      <c r="A4911" s="1">
        <v>44308</v>
      </c>
      <c r="B4911">
        <v>132435</v>
      </c>
      <c r="C4911" t="s">
        <v>51</v>
      </c>
      <c r="D4911" t="s">
        <v>4002</v>
      </c>
      <c r="E4911" s="2">
        <v>106.87</v>
      </c>
    </row>
    <row r="4912" spans="1:5" x14ac:dyDescent="0.25">
      <c r="A4912" s="1">
        <v>44308</v>
      </c>
      <c r="B4912">
        <v>132435</v>
      </c>
      <c r="C4912" t="s">
        <v>51</v>
      </c>
      <c r="D4912" t="s">
        <v>4796</v>
      </c>
      <c r="E4912" s="2">
        <v>66.180000000000007</v>
      </c>
    </row>
    <row r="4913" spans="1:5" x14ac:dyDescent="0.25">
      <c r="A4913" s="1">
        <v>44308</v>
      </c>
      <c r="B4913">
        <v>132435</v>
      </c>
      <c r="C4913" t="s">
        <v>51</v>
      </c>
      <c r="D4913" t="s">
        <v>4796</v>
      </c>
      <c r="E4913" s="2">
        <v>68.34</v>
      </c>
    </row>
    <row r="4914" spans="1:5" x14ac:dyDescent="0.25">
      <c r="A4914" s="1">
        <v>44308</v>
      </c>
      <c r="B4914">
        <v>132435</v>
      </c>
      <c r="C4914" t="s">
        <v>51</v>
      </c>
      <c r="D4914" t="s">
        <v>4003</v>
      </c>
      <c r="E4914" s="2">
        <v>65.540000000000006</v>
      </c>
    </row>
    <row r="4915" spans="1:5" x14ac:dyDescent="0.25">
      <c r="A4915" s="1">
        <v>44308</v>
      </c>
      <c r="B4915">
        <v>132435</v>
      </c>
      <c r="C4915" t="s">
        <v>51</v>
      </c>
      <c r="D4915" t="s">
        <v>4003</v>
      </c>
      <c r="E4915" s="2">
        <v>65.540000000000006</v>
      </c>
    </row>
    <row r="4916" spans="1:5" x14ac:dyDescent="0.25">
      <c r="A4916" s="1">
        <v>44308</v>
      </c>
      <c r="B4916">
        <v>132435</v>
      </c>
      <c r="C4916" t="s">
        <v>51</v>
      </c>
      <c r="D4916" t="s">
        <v>4004</v>
      </c>
      <c r="E4916" s="2">
        <v>210.92</v>
      </c>
    </row>
    <row r="4917" spans="1:5" x14ac:dyDescent="0.25">
      <c r="A4917" s="1">
        <v>44308</v>
      </c>
      <c r="B4917">
        <v>132435</v>
      </c>
      <c r="C4917" t="s">
        <v>51</v>
      </c>
      <c r="D4917" t="s">
        <v>4005</v>
      </c>
      <c r="E4917" s="2">
        <v>119.67</v>
      </c>
    </row>
    <row r="4918" spans="1:5" x14ac:dyDescent="0.25">
      <c r="A4918" s="1">
        <v>44308</v>
      </c>
      <c r="B4918">
        <v>132435</v>
      </c>
      <c r="C4918" t="s">
        <v>51</v>
      </c>
      <c r="D4918" t="s">
        <v>4006</v>
      </c>
      <c r="E4918" s="2">
        <v>68.31</v>
      </c>
    </row>
    <row r="4919" spans="1:5" x14ac:dyDescent="0.25">
      <c r="A4919" s="1">
        <v>44308</v>
      </c>
      <c r="B4919">
        <v>132435</v>
      </c>
      <c r="C4919" t="s">
        <v>51</v>
      </c>
      <c r="D4919" t="s">
        <v>4797</v>
      </c>
      <c r="E4919" s="2">
        <v>146.07</v>
      </c>
    </row>
    <row r="4920" spans="1:5" x14ac:dyDescent="0.25">
      <c r="A4920" s="1">
        <v>44308</v>
      </c>
      <c r="B4920">
        <v>132435</v>
      </c>
      <c r="C4920" t="s">
        <v>51</v>
      </c>
      <c r="D4920" t="s">
        <v>4006</v>
      </c>
      <c r="E4920" s="2">
        <v>12.62</v>
      </c>
    </row>
    <row r="4921" spans="1:5" x14ac:dyDescent="0.25">
      <c r="A4921" s="1">
        <v>44308</v>
      </c>
      <c r="B4921">
        <v>132435</v>
      </c>
      <c r="C4921" t="s">
        <v>51</v>
      </c>
      <c r="D4921" t="s">
        <v>4007</v>
      </c>
      <c r="E4921" s="2">
        <v>55.94</v>
      </c>
    </row>
    <row r="4922" spans="1:5" x14ac:dyDescent="0.25">
      <c r="A4922" s="1">
        <v>44308</v>
      </c>
      <c r="B4922">
        <v>132435</v>
      </c>
      <c r="C4922" t="s">
        <v>51</v>
      </c>
      <c r="D4922" t="s">
        <v>4004</v>
      </c>
      <c r="E4922" s="2">
        <v>23.99</v>
      </c>
    </row>
    <row r="4923" spans="1:5" x14ac:dyDescent="0.25">
      <c r="A4923" s="1">
        <v>44308</v>
      </c>
      <c r="B4923">
        <v>132435</v>
      </c>
      <c r="C4923" t="s">
        <v>51</v>
      </c>
      <c r="D4923" t="s">
        <v>3982</v>
      </c>
      <c r="E4923" s="2">
        <v>26.97</v>
      </c>
    </row>
    <row r="4924" spans="1:5" x14ac:dyDescent="0.25">
      <c r="A4924" s="1">
        <v>44308</v>
      </c>
      <c r="B4924">
        <v>132435</v>
      </c>
      <c r="C4924" t="s">
        <v>51</v>
      </c>
      <c r="D4924" t="s">
        <v>4008</v>
      </c>
      <c r="E4924" s="2">
        <v>55.7</v>
      </c>
    </row>
    <row r="4925" spans="1:5" x14ac:dyDescent="0.25">
      <c r="A4925" s="1">
        <v>44308</v>
      </c>
      <c r="B4925">
        <v>132435</v>
      </c>
      <c r="C4925" t="s">
        <v>51</v>
      </c>
      <c r="D4925" t="s">
        <v>4009</v>
      </c>
      <c r="E4925" s="2">
        <v>181.98</v>
      </c>
    </row>
    <row r="4926" spans="1:5" x14ac:dyDescent="0.25">
      <c r="A4926" s="1">
        <v>44308</v>
      </c>
      <c r="B4926">
        <v>132435</v>
      </c>
      <c r="C4926" t="s">
        <v>51</v>
      </c>
      <c r="D4926" t="s">
        <v>4010</v>
      </c>
      <c r="E4926" s="2">
        <v>431.35</v>
      </c>
    </row>
    <row r="4927" spans="1:5" x14ac:dyDescent="0.25">
      <c r="A4927" s="1">
        <v>44308</v>
      </c>
      <c r="B4927">
        <v>132435</v>
      </c>
      <c r="C4927" t="s">
        <v>51</v>
      </c>
      <c r="D4927" t="s">
        <v>4011</v>
      </c>
      <c r="E4927" s="2">
        <v>79.239999999999995</v>
      </c>
    </row>
    <row r="4928" spans="1:5" x14ac:dyDescent="0.25">
      <c r="A4928" s="1">
        <v>44308</v>
      </c>
      <c r="B4928">
        <v>132435</v>
      </c>
      <c r="C4928" t="s">
        <v>51</v>
      </c>
      <c r="D4928" t="s">
        <v>4006</v>
      </c>
      <c r="E4928" s="2">
        <v>99.9</v>
      </c>
    </row>
    <row r="4929" spans="1:5" x14ac:dyDescent="0.25">
      <c r="A4929" s="1">
        <v>44308</v>
      </c>
      <c r="B4929">
        <v>132435</v>
      </c>
      <c r="C4929" t="s">
        <v>51</v>
      </c>
      <c r="D4929" t="s">
        <v>4012</v>
      </c>
      <c r="E4929" s="2">
        <v>253.66</v>
      </c>
    </row>
    <row r="4930" spans="1:5" x14ac:dyDescent="0.25">
      <c r="A4930" s="1">
        <v>44308</v>
      </c>
      <c r="B4930">
        <v>132435</v>
      </c>
      <c r="C4930" t="s">
        <v>51</v>
      </c>
      <c r="D4930" t="s">
        <v>4003</v>
      </c>
      <c r="E4930" s="2">
        <v>225.31</v>
      </c>
    </row>
    <row r="4931" spans="1:5" x14ac:dyDescent="0.25">
      <c r="A4931" s="1">
        <v>44308</v>
      </c>
      <c r="B4931">
        <v>132435</v>
      </c>
      <c r="C4931" t="s">
        <v>51</v>
      </c>
      <c r="D4931" t="s">
        <v>4002</v>
      </c>
      <c r="E4931" s="2">
        <v>154.03</v>
      </c>
    </row>
    <row r="4932" spans="1:5" x14ac:dyDescent="0.25">
      <c r="A4932" s="1">
        <v>44308</v>
      </c>
      <c r="B4932">
        <v>132435</v>
      </c>
      <c r="C4932" t="s">
        <v>51</v>
      </c>
      <c r="D4932" t="s">
        <v>4006</v>
      </c>
      <c r="E4932" s="2">
        <v>200.21</v>
      </c>
    </row>
    <row r="4933" spans="1:5" x14ac:dyDescent="0.25">
      <c r="A4933" s="1">
        <v>44308</v>
      </c>
      <c r="B4933">
        <v>132435</v>
      </c>
      <c r="C4933" t="s">
        <v>51</v>
      </c>
      <c r="D4933" t="s">
        <v>4013</v>
      </c>
      <c r="E4933" s="2">
        <v>629.92999999999995</v>
      </c>
    </row>
    <row r="4934" spans="1:5" x14ac:dyDescent="0.25">
      <c r="A4934" s="1">
        <v>44308</v>
      </c>
      <c r="B4934">
        <v>132435</v>
      </c>
      <c r="C4934" t="s">
        <v>51</v>
      </c>
      <c r="D4934" t="s">
        <v>550</v>
      </c>
      <c r="E4934" s="2">
        <v>68.900000000000006</v>
      </c>
    </row>
    <row r="4935" spans="1:5" x14ac:dyDescent="0.25">
      <c r="A4935" s="1">
        <v>44308</v>
      </c>
      <c r="B4935">
        <v>132435</v>
      </c>
      <c r="C4935" t="s">
        <v>51</v>
      </c>
      <c r="D4935" t="s">
        <v>550</v>
      </c>
      <c r="E4935" s="2">
        <v>41.99</v>
      </c>
    </row>
    <row r="4936" spans="1:5" x14ac:dyDescent="0.25">
      <c r="A4936" s="1">
        <v>44308</v>
      </c>
      <c r="B4936">
        <v>132435</v>
      </c>
      <c r="C4936" t="s">
        <v>51</v>
      </c>
      <c r="D4936" t="s">
        <v>4014</v>
      </c>
      <c r="E4936" s="2">
        <v>38.25</v>
      </c>
    </row>
    <row r="4937" spans="1:5" x14ac:dyDescent="0.25">
      <c r="A4937" s="1">
        <v>44308</v>
      </c>
      <c r="B4937">
        <v>132435</v>
      </c>
      <c r="C4937" t="s">
        <v>51</v>
      </c>
      <c r="D4937" t="s">
        <v>4014</v>
      </c>
      <c r="E4937" s="2">
        <v>94</v>
      </c>
    </row>
    <row r="4938" spans="1:5" x14ac:dyDescent="0.25">
      <c r="A4938" s="1">
        <v>44308</v>
      </c>
      <c r="B4938">
        <v>132435</v>
      </c>
      <c r="C4938" t="s">
        <v>51</v>
      </c>
      <c r="D4938" t="s">
        <v>4015</v>
      </c>
      <c r="E4938" s="2">
        <v>30.98</v>
      </c>
    </row>
    <row r="4939" spans="1:5" x14ac:dyDescent="0.25">
      <c r="A4939" s="1">
        <v>44308</v>
      </c>
      <c r="B4939">
        <v>132435</v>
      </c>
      <c r="C4939" t="s">
        <v>51</v>
      </c>
      <c r="D4939" t="s">
        <v>4016</v>
      </c>
      <c r="E4939" s="2">
        <v>31.54</v>
      </c>
    </row>
    <row r="4940" spans="1:5" x14ac:dyDescent="0.25">
      <c r="A4940" s="1">
        <v>44308</v>
      </c>
      <c r="B4940">
        <v>132435</v>
      </c>
      <c r="C4940" t="s">
        <v>51</v>
      </c>
      <c r="D4940" t="s">
        <v>4017</v>
      </c>
      <c r="E4940" s="2">
        <v>109.27</v>
      </c>
    </row>
    <row r="4941" spans="1:5" x14ac:dyDescent="0.25">
      <c r="A4941" s="1">
        <v>44308</v>
      </c>
      <c r="B4941">
        <v>132435</v>
      </c>
      <c r="C4941" t="s">
        <v>51</v>
      </c>
      <c r="D4941" t="s">
        <v>4018</v>
      </c>
      <c r="E4941" s="2">
        <v>128.31</v>
      </c>
    </row>
    <row r="4942" spans="1:5" x14ac:dyDescent="0.25">
      <c r="A4942" s="1">
        <v>44308</v>
      </c>
      <c r="B4942">
        <v>132435</v>
      </c>
      <c r="C4942" t="s">
        <v>51</v>
      </c>
      <c r="D4942" t="s">
        <v>4019</v>
      </c>
      <c r="E4942" s="2">
        <v>23.94</v>
      </c>
    </row>
    <row r="4943" spans="1:5" x14ac:dyDescent="0.25">
      <c r="A4943" s="1">
        <v>44308</v>
      </c>
      <c r="B4943">
        <v>132435</v>
      </c>
      <c r="C4943" t="s">
        <v>51</v>
      </c>
      <c r="D4943" t="s">
        <v>4020</v>
      </c>
      <c r="E4943" s="2">
        <v>104.86</v>
      </c>
    </row>
    <row r="4944" spans="1:5" x14ac:dyDescent="0.25">
      <c r="A4944" s="1">
        <v>44308</v>
      </c>
      <c r="B4944">
        <v>132435</v>
      </c>
      <c r="C4944" t="s">
        <v>51</v>
      </c>
      <c r="D4944" t="s">
        <v>4019</v>
      </c>
      <c r="E4944" s="2">
        <v>36.020000000000003</v>
      </c>
    </row>
    <row r="4945" spans="1:5" x14ac:dyDescent="0.25">
      <c r="A4945" s="1">
        <v>44308</v>
      </c>
      <c r="B4945">
        <v>132435</v>
      </c>
      <c r="C4945" t="s">
        <v>51</v>
      </c>
      <c r="D4945" t="s">
        <v>4798</v>
      </c>
      <c r="E4945" s="2">
        <v>99.95</v>
      </c>
    </row>
    <row r="4946" spans="1:5" x14ac:dyDescent="0.25">
      <c r="A4946" s="1">
        <v>44308</v>
      </c>
      <c r="B4946">
        <v>132435</v>
      </c>
      <c r="C4946" t="s">
        <v>51</v>
      </c>
      <c r="D4946" t="s">
        <v>4021</v>
      </c>
      <c r="E4946" s="2">
        <v>93.68</v>
      </c>
    </row>
    <row r="4947" spans="1:5" x14ac:dyDescent="0.25">
      <c r="A4947" s="1">
        <v>44308</v>
      </c>
      <c r="B4947">
        <v>132435</v>
      </c>
      <c r="C4947" t="s">
        <v>51</v>
      </c>
      <c r="D4947" t="s">
        <v>4799</v>
      </c>
      <c r="E4947" s="2">
        <v>44.97</v>
      </c>
    </row>
    <row r="4948" spans="1:5" x14ac:dyDescent="0.25">
      <c r="A4948" s="1">
        <v>44308</v>
      </c>
      <c r="B4948">
        <v>132435</v>
      </c>
      <c r="C4948" t="s">
        <v>51</v>
      </c>
      <c r="D4948" t="s">
        <v>4018</v>
      </c>
      <c r="E4948" s="2">
        <v>182.25</v>
      </c>
    </row>
    <row r="4949" spans="1:5" x14ac:dyDescent="0.25">
      <c r="A4949" s="1">
        <v>44308</v>
      </c>
      <c r="B4949">
        <v>132435</v>
      </c>
      <c r="C4949" t="s">
        <v>51</v>
      </c>
      <c r="D4949" t="s">
        <v>4022</v>
      </c>
      <c r="E4949" s="2">
        <v>74.19</v>
      </c>
    </row>
    <row r="4950" spans="1:5" x14ac:dyDescent="0.25">
      <c r="A4950" s="1">
        <v>44308</v>
      </c>
      <c r="B4950">
        <v>132435</v>
      </c>
      <c r="C4950" t="s">
        <v>51</v>
      </c>
      <c r="D4950" t="s">
        <v>4023</v>
      </c>
      <c r="E4950" s="2">
        <v>160.49</v>
      </c>
    </row>
    <row r="4951" spans="1:5" x14ac:dyDescent="0.25">
      <c r="A4951" s="1">
        <v>44308</v>
      </c>
      <c r="B4951">
        <v>132435</v>
      </c>
      <c r="C4951" t="s">
        <v>51</v>
      </c>
      <c r="D4951" t="s">
        <v>4800</v>
      </c>
      <c r="E4951" s="2">
        <v>55.56</v>
      </c>
    </row>
    <row r="4952" spans="1:5" x14ac:dyDescent="0.25">
      <c r="A4952" s="1">
        <v>44308</v>
      </c>
      <c r="B4952">
        <v>132435</v>
      </c>
      <c r="C4952" t="s">
        <v>51</v>
      </c>
      <c r="D4952" t="s">
        <v>2263</v>
      </c>
      <c r="E4952" s="2">
        <v>32.97</v>
      </c>
    </row>
    <row r="4953" spans="1:5" x14ac:dyDescent="0.25">
      <c r="A4953" s="1">
        <v>44308</v>
      </c>
      <c r="B4953">
        <v>132435</v>
      </c>
      <c r="C4953" t="s">
        <v>51</v>
      </c>
      <c r="D4953" t="s">
        <v>4022</v>
      </c>
      <c r="E4953" s="2">
        <v>4.99</v>
      </c>
    </row>
    <row r="4954" spans="1:5" x14ac:dyDescent="0.25">
      <c r="A4954" s="1">
        <v>44308</v>
      </c>
      <c r="B4954">
        <v>132435</v>
      </c>
      <c r="C4954" t="s">
        <v>51</v>
      </c>
      <c r="D4954" t="s">
        <v>2263</v>
      </c>
      <c r="E4954" s="2">
        <v>39.979999999999997</v>
      </c>
    </row>
    <row r="4955" spans="1:5" x14ac:dyDescent="0.25">
      <c r="A4955" s="1">
        <v>44308</v>
      </c>
      <c r="B4955">
        <v>132435</v>
      </c>
      <c r="C4955" t="s">
        <v>51</v>
      </c>
      <c r="D4955" t="s">
        <v>1001</v>
      </c>
      <c r="E4955" s="2">
        <v>134.66</v>
      </c>
    </row>
    <row r="4956" spans="1:5" x14ac:dyDescent="0.25">
      <c r="A4956" s="1">
        <v>44308</v>
      </c>
      <c r="B4956">
        <v>132435</v>
      </c>
      <c r="C4956" t="s">
        <v>51</v>
      </c>
      <c r="D4956" t="s">
        <v>4801</v>
      </c>
      <c r="E4956" s="2">
        <v>40.4</v>
      </c>
    </row>
    <row r="4957" spans="1:5" x14ac:dyDescent="0.25">
      <c r="A4957" s="1">
        <v>44308</v>
      </c>
      <c r="B4957">
        <v>132435</v>
      </c>
      <c r="C4957" t="s">
        <v>51</v>
      </c>
      <c r="D4957" t="s">
        <v>4024</v>
      </c>
      <c r="E4957" s="2">
        <v>749.95</v>
      </c>
    </row>
    <row r="4958" spans="1:5" x14ac:dyDescent="0.25">
      <c r="A4958" s="1">
        <v>44308</v>
      </c>
      <c r="B4958">
        <v>132435</v>
      </c>
      <c r="C4958" t="s">
        <v>51</v>
      </c>
      <c r="D4958" t="s">
        <v>4022</v>
      </c>
      <c r="E4958" s="2">
        <v>23.85</v>
      </c>
    </row>
    <row r="4959" spans="1:5" x14ac:dyDescent="0.25">
      <c r="A4959" s="1">
        <v>44308</v>
      </c>
      <c r="B4959">
        <v>132435</v>
      </c>
      <c r="C4959" t="s">
        <v>51</v>
      </c>
      <c r="D4959" t="s">
        <v>4798</v>
      </c>
      <c r="E4959" s="2">
        <v>181.02</v>
      </c>
    </row>
    <row r="4960" spans="1:5" x14ac:dyDescent="0.25">
      <c r="A4960" s="1">
        <v>44308</v>
      </c>
      <c r="B4960">
        <v>132435</v>
      </c>
      <c r="C4960" t="s">
        <v>51</v>
      </c>
      <c r="D4960" t="s">
        <v>4025</v>
      </c>
      <c r="E4960" s="2">
        <v>29.3</v>
      </c>
    </row>
    <row r="4961" spans="1:5" x14ac:dyDescent="0.25">
      <c r="A4961" s="1">
        <v>44308</v>
      </c>
      <c r="B4961">
        <v>132435</v>
      </c>
      <c r="C4961" t="s">
        <v>51</v>
      </c>
      <c r="D4961" t="s">
        <v>4026</v>
      </c>
      <c r="E4961" s="2">
        <v>86.92</v>
      </c>
    </row>
    <row r="4962" spans="1:5" x14ac:dyDescent="0.25">
      <c r="A4962" s="1">
        <v>44308</v>
      </c>
      <c r="B4962">
        <v>132435</v>
      </c>
      <c r="C4962" t="s">
        <v>51</v>
      </c>
      <c r="D4962" t="s">
        <v>4027</v>
      </c>
      <c r="E4962" s="2">
        <v>111.96</v>
      </c>
    </row>
    <row r="4963" spans="1:5" x14ac:dyDescent="0.25">
      <c r="A4963" s="1">
        <v>44308</v>
      </c>
      <c r="B4963">
        <v>132435</v>
      </c>
      <c r="C4963" t="s">
        <v>51</v>
      </c>
      <c r="D4963" t="s">
        <v>551</v>
      </c>
      <c r="E4963" s="2">
        <v>69.989999999999995</v>
      </c>
    </row>
    <row r="4964" spans="1:5" x14ac:dyDescent="0.25">
      <c r="A4964" s="1">
        <v>44308</v>
      </c>
      <c r="B4964">
        <v>132435</v>
      </c>
      <c r="C4964" t="s">
        <v>51</v>
      </c>
      <c r="D4964" t="s">
        <v>4028</v>
      </c>
      <c r="E4964" s="2">
        <v>63.98</v>
      </c>
    </row>
    <row r="4965" spans="1:5" x14ac:dyDescent="0.25">
      <c r="A4965" s="1">
        <v>44308</v>
      </c>
      <c r="B4965">
        <v>132435</v>
      </c>
      <c r="C4965" t="s">
        <v>51</v>
      </c>
      <c r="D4965" t="s">
        <v>4028</v>
      </c>
      <c r="E4965" s="2">
        <v>173.98</v>
      </c>
    </row>
    <row r="4966" spans="1:5" x14ac:dyDescent="0.25">
      <c r="A4966" s="1">
        <v>44308</v>
      </c>
      <c r="B4966">
        <v>132435</v>
      </c>
      <c r="C4966" t="s">
        <v>51</v>
      </c>
      <c r="D4966" t="s">
        <v>1450</v>
      </c>
      <c r="E4966" s="2">
        <v>49.99</v>
      </c>
    </row>
    <row r="4967" spans="1:5" x14ac:dyDescent="0.25">
      <c r="A4967" s="1">
        <v>44308</v>
      </c>
      <c r="B4967">
        <v>132435</v>
      </c>
      <c r="C4967" t="s">
        <v>51</v>
      </c>
      <c r="D4967" t="s">
        <v>1450</v>
      </c>
      <c r="E4967" s="2">
        <v>29.95</v>
      </c>
    </row>
    <row r="4968" spans="1:5" x14ac:dyDescent="0.25">
      <c r="A4968" s="1">
        <v>44308</v>
      </c>
      <c r="B4968">
        <v>132435</v>
      </c>
      <c r="C4968" t="s">
        <v>51</v>
      </c>
      <c r="D4968" t="s">
        <v>1501</v>
      </c>
      <c r="E4968" s="2">
        <v>997.94</v>
      </c>
    </row>
    <row r="4969" spans="1:5" x14ac:dyDescent="0.25">
      <c r="A4969" s="1">
        <v>44308</v>
      </c>
      <c r="B4969">
        <v>132435</v>
      </c>
      <c r="C4969" t="s">
        <v>51</v>
      </c>
      <c r="D4969" t="s">
        <v>4028</v>
      </c>
      <c r="E4969" s="2">
        <v>7.24</v>
      </c>
    </row>
    <row r="4970" spans="1:5" x14ac:dyDescent="0.25">
      <c r="A4970" s="1">
        <v>44308</v>
      </c>
      <c r="B4970">
        <v>132435</v>
      </c>
      <c r="C4970" t="s">
        <v>51</v>
      </c>
      <c r="D4970" t="s">
        <v>4029</v>
      </c>
      <c r="E4970" s="2">
        <v>15.98</v>
      </c>
    </row>
    <row r="4971" spans="1:5" x14ac:dyDescent="0.25">
      <c r="A4971" s="1">
        <v>44308</v>
      </c>
      <c r="B4971">
        <v>132435</v>
      </c>
      <c r="C4971" t="s">
        <v>51</v>
      </c>
      <c r="D4971" t="s">
        <v>4030</v>
      </c>
      <c r="E4971" s="2">
        <v>259.31</v>
      </c>
    </row>
    <row r="4972" spans="1:5" x14ac:dyDescent="0.25">
      <c r="A4972" s="1">
        <v>44308</v>
      </c>
      <c r="B4972">
        <v>132435</v>
      </c>
      <c r="C4972" t="s">
        <v>51</v>
      </c>
      <c r="D4972" t="s">
        <v>4802</v>
      </c>
      <c r="E4972" s="2">
        <v>76.87</v>
      </c>
    </row>
    <row r="4973" spans="1:5" x14ac:dyDescent="0.25">
      <c r="A4973" s="1">
        <v>44308</v>
      </c>
      <c r="B4973">
        <v>132435</v>
      </c>
      <c r="C4973" t="s">
        <v>51</v>
      </c>
      <c r="D4973" t="s">
        <v>4031</v>
      </c>
      <c r="E4973" s="2">
        <v>1368.32</v>
      </c>
    </row>
    <row r="4974" spans="1:5" x14ac:dyDescent="0.25">
      <c r="A4974" s="1">
        <v>44308</v>
      </c>
      <c r="B4974">
        <v>132435</v>
      </c>
      <c r="C4974" t="s">
        <v>51</v>
      </c>
      <c r="D4974" t="s">
        <v>4032</v>
      </c>
      <c r="E4974" s="2">
        <v>29.9</v>
      </c>
    </row>
    <row r="4975" spans="1:5" x14ac:dyDescent="0.25">
      <c r="A4975" s="1">
        <v>44308</v>
      </c>
      <c r="B4975">
        <v>132435</v>
      </c>
      <c r="C4975" t="s">
        <v>51</v>
      </c>
      <c r="D4975" t="s">
        <v>4033</v>
      </c>
      <c r="E4975" s="2">
        <v>37.99</v>
      </c>
    </row>
    <row r="4976" spans="1:5" x14ac:dyDescent="0.25">
      <c r="A4976" s="1">
        <v>44308</v>
      </c>
      <c r="B4976">
        <v>132435</v>
      </c>
      <c r="C4976" t="s">
        <v>51</v>
      </c>
      <c r="D4976" t="s">
        <v>4034</v>
      </c>
      <c r="E4976" s="2">
        <v>15.99</v>
      </c>
    </row>
    <row r="4977" spans="1:5" x14ac:dyDescent="0.25">
      <c r="A4977" s="1">
        <v>44308</v>
      </c>
      <c r="B4977">
        <v>132435</v>
      </c>
      <c r="C4977" t="s">
        <v>51</v>
      </c>
      <c r="D4977" t="s">
        <v>4035</v>
      </c>
      <c r="E4977" s="2">
        <v>1249.75</v>
      </c>
    </row>
    <row r="4978" spans="1:5" x14ac:dyDescent="0.25">
      <c r="A4978" s="1">
        <v>44308</v>
      </c>
      <c r="B4978">
        <v>132435</v>
      </c>
      <c r="C4978" t="s">
        <v>51</v>
      </c>
      <c r="D4978" t="s">
        <v>1450</v>
      </c>
      <c r="E4978" s="2">
        <v>1037.67</v>
      </c>
    </row>
    <row r="4979" spans="1:5" x14ac:dyDescent="0.25">
      <c r="A4979" s="1">
        <v>44308</v>
      </c>
      <c r="B4979">
        <v>132435</v>
      </c>
      <c r="C4979" t="s">
        <v>51</v>
      </c>
      <c r="D4979" t="s">
        <v>4034</v>
      </c>
      <c r="E4979" s="2">
        <v>8.89</v>
      </c>
    </row>
    <row r="4980" spans="1:5" x14ac:dyDescent="0.25">
      <c r="A4980" s="1">
        <v>44308</v>
      </c>
      <c r="B4980">
        <v>132435</v>
      </c>
      <c r="C4980" t="s">
        <v>51</v>
      </c>
      <c r="D4980" t="s">
        <v>4028</v>
      </c>
      <c r="E4980" s="2">
        <v>329.92</v>
      </c>
    </row>
    <row r="4981" spans="1:5" x14ac:dyDescent="0.25">
      <c r="A4981" s="1">
        <v>44308</v>
      </c>
      <c r="B4981">
        <v>132435</v>
      </c>
      <c r="C4981" t="s">
        <v>51</v>
      </c>
      <c r="D4981" t="s">
        <v>4036</v>
      </c>
      <c r="E4981" s="2">
        <v>28.39</v>
      </c>
    </row>
    <row r="4982" spans="1:5" x14ac:dyDescent="0.25">
      <c r="A4982" s="1">
        <v>44308</v>
      </c>
      <c r="B4982">
        <v>132435</v>
      </c>
      <c r="C4982" t="s">
        <v>51</v>
      </c>
      <c r="D4982" t="s">
        <v>1450</v>
      </c>
      <c r="E4982" s="2">
        <v>134.97</v>
      </c>
    </row>
    <row r="4983" spans="1:5" x14ac:dyDescent="0.25">
      <c r="A4983" s="1">
        <v>44308</v>
      </c>
      <c r="B4983">
        <v>132435</v>
      </c>
      <c r="C4983" t="s">
        <v>51</v>
      </c>
      <c r="D4983" t="s">
        <v>4037</v>
      </c>
      <c r="E4983" s="2">
        <v>68.099999999999994</v>
      </c>
    </row>
    <row r="4984" spans="1:5" x14ac:dyDescent="0.25">
      <c r="A4984" s="1">
        <v>44308</v>
      </c>
      <c r="B4984">
        <v>132435</v>
      </c>
      <c r="C4984" t="s">
        <v>51</v>
      </c>
      <c r="D4984" t="s">
        <v>4038</v>
      </c>
      <c r="E4984" s="2">
        <v>1524.9</v>
      </c>
    </row>
    <row r="4985" spans="1:5" x14ac:dyDescent="0.25">
      <c r="A4985" s="1">
        <v>44308</v>
      </c>
      <c r="B4985">
        <v>132435</v>
      </c>
      <c r="C4985" t="s">
        <v>51</v>
      </c>
      <c r="D4985" t="s">
        <v>4039</v>
      </c>
      <c r="E4985" s="2">
        <v>32.020000000000003</v>
      </c>
    </row>
    <row r="4986" spans="1:5" x14ac:dyDescent="0.25">
      <c r="A4986" s="1">
        <v>44308</v>
      </c>
      <c r="B4986">
        <v>132435</v>
      </c>
      <c r="C4986" t="s">
        <v>51</v>
      </c>
      <c r="D4986" t="s">
        <v>4040</v>
      </c>
      <c r="E4986" s="2">
        <v>69.98</v>
      </c>
    </row>
    <row r="4987" spans="1:5" x14ac:dyDescent="0.25">
      <c r="A4987" s="1">
        <v>44308</v>
      </c>
      <c r="B4987">
        <v>132435</v>
      </c>
      <c r="C4987" t="s">
        <v>51</v>
      </c>
      <c r="D4987" t="s">
        <v>4803</v>
      </c>
      <c r="E4987" s="2">
        <v>271.94</v>
      </c>
    </row>
    <row r="4988" spans="1:5" x14ac:dyDescent="0.25">
      <c r="A4988" s="1">
        <v>44308</v>
      </c>
      <c r="B4988">
        <v>132435</v>
      </c>
      <c r="C4988" t="s">
        <v>51</v>
      </c>
      <c r="D4988" t="s">
        <v>4041</v>
      </c>
      <c r="E4988" s="2">
        <v>29.92</v>
      </c>
    </row>
    <row r="4989" spans="1:5" x14ac:dyDescent="0.25">
      <c r="A4989" s="1">
        <v>44308</v>
      </c>
      <c r="B4989">
        <v>132435</v>
      </c>
      <c r="C4989" t="s">
        <v>51</v>
      </c>
      <c r="D4989" t="s">
        <v>149</v>
      </c>
      <c r="E4989" s="2">
        <v>63.79</v>
      </c>
    </row>
    <row r="4990" spans="1:5" x14ac:dyDescent="0.25">
      <c r="A4990" s="1">
        <v>44308</v>
      </c>
      <c r="B4990">
        <v>132435</v>
      </c>
      <c r="C4990" t="s">
        <v>51</v>
      </c>
      <c r="D4990" t="s">
        <v>4035</v>
      </c>
      <c r="E4990" s="2">
        <v>849.83</v>
      </c>
    </row>
    <row r="4991" spans="1:5" x14ac:dyDescent="0.25">
      <c r="A4991" s="1">
        <v>44308</v>
      </c>
      <c r="B4991">
        <v>132435</v>
      </c>
      <c r="C4991" t="s">
        <v>51</v>
      </c>
      <c r="D4991" t="s">
        <v>4042</v>
      </c>
      <c r="E4991" s="2">
        <v>217.68</v>
      </c>
    </row>
    <row r="4992" spans="1:5" x14ac:dyDescent="0.25">
      <c r="A4992" s="1">
        <v>44308</v>
      </c>
      <c r="B4992">
        <v>132435</v>
      </c>
      <c r="C4992" t="s">
        <v>51</v>
      </c>
      <c r="D4992" t="s">
        <v>2263</v>
      </c>
      <c r="E4992" s="2">
        <v>242.31</v>
      </c>
    </row>
    <row r="4993" spans="1:5" x14ac:dyDescent="0.25">
      <c r="A4993" s="1">
        <v>44308</v>
      </c>
      <c r="B4993">
        <v>132435</v>
      </c>
      <c r="C4993" t="s">
        <v>51</v>
      </c>
      <c r="D4993" t="s">
        <v>410</v>
      </c>
      <c r="E4993" s="2">
        <v>59.98</v>
      </c>
    </row>
    <row r="4994" spans="1:5" x14ac:dyDescent="0.25">
      <c r="A4994" s="1">
        <v>44308</v>
      </c>
      <c r="B4994">
        <v>132435</v>
      </c>
      <c r="C4994" t="s">
        <v>51</v>
      </c>
      <c r="D4994" t="s">
        <v>4043</v>
      </c>
      <c r="E4994" s="2">
        <v>337.7</v>
      </c>
    </row>
    <row r="4995" spans="1:5" x14ac:dyDescent="0.25">
      <c r="A4995" s="1">
        <v>44308</v>
      </c>
      <c r="B4995">
        <v>132435</v>
      </c>
      <c r="C4995" t="s">
        <v>51</v>
      </c>
      <c r="D4995" t="s">
        <v>4044</v>
      </c>
      <c r="E4995" s="2">
        <v>120.89</v>
      </c>
    </row>
    <row r="4996" spans="1:5" x14ac:dyDescent="0.25">
      <c r="A4996" s="1">
        <v>44308</v>
      </c>
      <c r="B4996">
        <v>132435</v>
      </c>
      <c r="C4996" t="s">
        <v>51</v>
      </c>
      <c r="D4996" t="s">
        <v>4045</v>
      </c>
      <c r="E4996" s="2">
        <v>46.7</v>
      </c>
    </row>
    <row r="4997" spans="1:5" x14ac:dyDescent="0.25">
      <c r="A4997" s="1">
        <v>44308</v>
      </c>
      <c r="B4997">
        <v>132435</v>
      </c>
      <c r="C4997" t="s">
        <v>51</v>
      </c>
      <c r="D4997" t="s">
        <v>1450</v>
      </c>
      <c r="E4997" s="2">
        <v>15.78</v>
      </c>
    </row>
    <row r="4998" spans="1:5" x14ac:dyDescent="0.25">
      <c r="A4998" s="1">
        <v>44308</v>
      </c>
      <c r="B4998">
        <v>132435</v>
      </c>
      <c r="C4998" t="s">
        <v>51</v>
      </c>
      <c r="D4998" t="s">
        <v>2525</v>
      </c>
      <c r="E4998" s="2">
        <v>42.92</v>
      </c>
    </row>
    <row r="4999" spans="1:5" x14ac:dyDescent="0.25">
      <c r="A4999" s="1">
        <v>44308</v>
      </c>
      <c r="B4999">
        <v>132435</v>
      </c>
      <c r="C4999" t="s">
        <v>51</v>
      </c>
      <c r="D4999" t="s">
        <v>4046</v>
      </c>
      <c r="E4999" s="2">
        <v>133.24</v>
      </c>
    </row>
    <row r="5000" spans="1:5" x14ac:dyDescent="0.25">
      <c r="A5000" s="1">
        <v>44308</v>
      </c>
      <c r="B5000">
        <v>132435</v>
      </c>
      <c r="C5000" t="s">
        <v>51</v>
      </c>
      <c r="D5000" t="s">
        <v>4047</v>
      </c>
      <c r="E5000" s="2">
        <v>296.95</v>
      </c>
    </row>
    <row r="5001" spans="1:5" x14ac:dyDescent="0.25">
      <c r="A5001" s="1">
        <v>44308</v>
      </c>
      <c r="B5001">
        <v>132435</v>
      </c>
      <c r="C5001" t="s">
        <v>51</v>
      </c>
      <c r="D5001" t="s">
        <v>1450</v>
      </c>
      <c r="E5001" s="2">
        <v>48.92</v>
      </c>
    </row>
    <row r="5002" spans="1:5" x14ac:dyDescent="0.25">
      <c r="A5002" s="1">
        <v>44308</v>
      </c>
      <c r="B5002">
        <v>132435</v>
      </c>
      <c r="C5002" t="s">
        <v>51</v>
      </c>
      <c r="D5002" t="s">
        <v>4048</v>
      </c>
      <c r="E5002" s="2">
        <v>34</v>
      </c>
    </row>
    <row r="5003" spans="1:5" x14ac:dyDescent="0.25">
      <c r="A5003" s="1">
        <v>44308</v>
      </c>
      <c r="B5003">
        <v>132435</v>
      </c>
      <c r="C5003" t="s">
        <v>51</v>
      </c>
      <c r="D5003" t="s">
        <v>4049</v>
      </c>
      <c r="E5003" s="2">
        <v>84.05</v>
      </c>
    </row>
    <row r="5004" spans="1:5" x14ac:dyDescent="0.25">
      <c r="A5004" s="1">
        <v>44308</v>
      </c>
      <c r="B5004">
        <v>132435</v>
      </c>
      <c r="C5004" t="s">
        <v>51</v>
      </c>
      <c r="D5004" t="s">
        <v>2081</v>
      </c>
      <c r="E5004" s="2">
        <v>291.18</v>
      </c>
    </row>
    <row r="5005" spans="1:5" x14ac:dyDescent="0.25">
      <c r="A5005" s="1">
        <v>44308</v>
      </c>
      <c r="B5005">
        <v>132435</v>
      </c>
      <c r="C5005" t="s">
        <v>51</v>
      </c>
      <c r="D5005" t="s">
        <v>2081</v>
      </c>
      <c r="E5005" s="2">
        <v>980.98</v>
      </c>
    </row>
    <row r="5006" spans="1:5" x14ac:dyDescent="0.25">
      <c r="A5006" s="1">
        <v>44308</v>
      </c>
      <c r="B5006">
        <v>132435</v>
      </c>
      <c r="C5006" t="s">
        <v>51</v>
      </c>
      <c r="D5006" t="s">
        <v>149</v>
      </c>
      <c r="E5006" s="2">
        <v>138.13</v>
      </c>
    </row>
    <row r="5007" spans="1:5" x14ac:dyDescent="0.25">
      <c r="A5007" s="1">
        <v>44308</v>
      </c>
      <c r="B5007">
        <v>132435</v>
      </c>
      <c r="C5007" t="s">
        <v>51</v>
      </c>
      <c r="D5007" t="s">
        <v>4050</v>
      </c>
      <c r="E5007" s="2">
        <v>21.59</v>
      </c>
    </row>
    <row r="5008" spans="1:5" x14ac:dyDescent="0.25">
      <c r="A5008" s="1">
        <v>44308</v>
      </c>
      <c r="B5008">
        <v>132435</v>
      </c>
      <c r="C5008" t="s">
        <v>51</v>
      </c>
      <c r="D5008" t="s">
        <v>4034</v>
      </c>
      <c r="E5008" s="2">
        <v>115.2</v>
      </c>
    </row>
    <row r="5009" spans="1:5" x14ac:dyDescent="0.25">
      <c r="A5009" s="1">
        <v>44308</v>
      </c>
      <c r="B5009">
        <v>132435</v>
      </c>
      <c r="C5009" t="s">
        <v>51</v>
      </c>
      <c r="D5009" t="s">
        <v>4051</v>
      </c>
      <c r="E5009" s="2">
        <v>68.97</v>
      </c>
    </row>
    <row r="5010" spans="1:5" x14ac:dyDescent="0.25">
      <c r="A5010" s="1">
        <v>44308</v>
      </c>
      <c r="B5010">
        <v>132435</v>
      </c>
      <c r="C5010" t="s">
        <v>51</v>
      </c>
      <c r="D5010" t="s">
        <v>4052</v>
      </c>
      <c r="E5010" s="2">
        <v>226.03</v>
      </c>
    </row>
    <row r="5011" spans="1:5" x14ac:dyDescent="0.25">
      <c r="A5011" s="1">
        <v>44308</v>
      </c>
      <c r="B5011">
        <v>132435</v>
      </c>
      <c r="C5011" t="s">
        <v>51</v>
      </c>
      <c r="D5011" t="s">
        <v>4053</v>
      </c>
      <c r="E5011" s="2">
        <v>13.59</v>
      </c>
    </row>
    <row r="5012" spans="1:5" x14ac:dyDescent="0.25">
      <c r="A5012" s="1">
        <v>44308</v>
      </c>
      <c r="B5012">
        <v>132435</v>
      </c>
      <c r="C5012" t="s">
        <v>51</v>
      </c>
      <c r="D5012" t="s">
        <v>4045</v>
      </c>
      <c r="E5012" s="2">
        <v>1362.92</v>
      </c>
    </row>
    <row r="5013" spans="1:5" x14ac:dyDescent="0.25">
      <c r="A5013" s="1">
        <v>44308</v>
      </c>
      <c r="B5013">
        <v>132435</v>
      </c>
      <c r="C5013" t="s">
        <v>51</v>
      </c>
      <c r="D5013" t="s">
        <v>4054</v>
      </c>
      <c r="E5013" s="2">
        <v>100.55</v>
      </c>
    </row>
    <row r="5014" spans="1:5" x14ac:dyDescent="0.25">
      <c r="A5014" s="1">
        <v>44308</v>
      </c>
      <c r="B5014">
        <v>132435</v>
      </c>
      <c r="C5014" t="s">
        <v>51</v>
      </c>
      <c r="D5014" t="s">
        <v>4055</v>
      </c>
      <c r="E5014" s="2">
        <v>69.08</v>
      </c>
    </row>
    <row r="5015" spans="1:5" x14ac:dyDescent="0.25">
      <c r="A5015" s="1">
        <v>44308</v>
      </c>
      <c r="B5015">
        <v>132435</v>
      </c>
      <c r="C5015" t="s">
        <v>51</v>
      </c>
      <c r="D5015" t="s">
        <v>4055</v>
      </c>
      <c r="E5015" s="2">
        <v>137.01</v>
      </c>
    </row>
    <row r="5016" spans="1:5" x14ac:dyDescent="0.25">
      <c r="A5016" s="1">
        <v>44308</v>
      </c>
      <c r="B5016">
        <v>132435</v>
      </c>
      <c r="C5016" t="s">
        <v>51</v>
      </c>
      <c r="D5016" t="s">
        <v>2263</v>
      </c>
      <c r="E5016" s="2">
        <v>34.950000000000003</v>
      </c>
    </row>
    <row r="5017" spans="1:5" x14ac:dyDescent="0.25">
      <c r="A5017" s="1">
        <v>44308</v>
      </c>
      <c r="B5017">
        <v>132435</v>
      </c>
      <c r="C5017" t="s">
        <v>51</v>
      </c>
      <c r="D5017" t="s">
        <v>4056</v>
      </c>
      <c r="E5017" s="2">
        <v>28.9</v>
      </c>
    </row>
    <row r="5018" spans="1:5" x14ac:dyDescent="0.25">
      <c r="A5018" s="1">
        <v>44308</v>
      </c>
      <c r="B5018">
        <v>132435</v>
      </c>
      <c r="C5018" t="s">
        <v>51</v>
      </c>
      <c r="D5018" t="s">
        <v>4057</v>
      </c>
      <c r="E5018" s="2">
        <v>162.99</v>
      </c>
    </row>
    <row r="5019" spans="1:5" x14ac:dyDescent="0.25">
      <c r="A5019" s="1">
        <v>44308</v>
      </c>
      <c r="B5019">
        <v>132435</v>
      </c>
      <c r="C5019" t="s">
        <v>51</v>
      </c>
      <c r="D5019" t="s">
        <v>4058</v>
      </c>
      <c r="E5019" s="2">
        <v>119.58</v>
      </c>
    </row>
    <row r="5020" spans="1:5" x14ac:dyDescent="0.25">
      <c r="A5020" s="1">
        <v>44308</v>
      </c>
      <c r="B5020">
        <v>132435</v>
      </c>
      <c r="C5020" t="s">
        <v>51</v>
      </c>
      <c r="D5020" t="s">
        <v>4056</v>
      </c>
      <c r="E5020" s="2">
        <v>626.42999999999995</v>
      </c>
    </row>
    <row r="5021" spans="1:5" x14ac:dyDescent="0.25">
      <c r="A5021" s="1">
        <v>44308</v>
      </c>
      <c r="B5021">
        <v>132435</v>
      </c>
      <c r="C5021" t="s">
        <v>51</v>
      </c>
      <c r="D5021" t="s">
        <v>4059</v>
      </c>
      <c r="E5021" s="2">
        <v>34.99</v>
      </c>
    </row>
    <row r="5022" spans="1:5" x14ac:dyDescent="0.25">
      <c r="A5022" s="1">
        <v>44308</v>
      </c>
      <c r="B5022">
        <v>132435</v>
      </c>
      <c r="C5022" t="s">
        <v>51</v>
      </c>
      <c r="D5022" t="s">
        <v>4060</v>
      </c>
      <c r="E5022" s="2">
        <v>24.99</v>
      </c>
    </row>
    <row r="5023" spans="1:5" x14ac:dyDescent="0.25">
      <c r="A5023" s="1">
        <v>44308</v>
      </c>
      <c r="B5023">
        <v>132435</v>
      </c>
      <c r="C5023" t="s">
        <v>51</v>
      </c>
      <c r="D5023" t="s">
        <v>4061</v>
      </c>
      <c r="E5023" s="2">
        <v>1014.9</v>
      </c>
    </row>
    <row r="5024" spans="1:5" x14ac:dyDescent="0.25">
      <c r="A5024" s="1">
        <v>44308</v>
      </c>
      <c r="B5024">
        <v>132435</v>
      </c>
      <c r="C5024" t="s">
        <v>51</v>
      </c>
      <c r="D5024" t="s">
        <v>4055</v>
      </c>
      <c r="E5024" s="2">
        <v>716.19</v>
      </c>
    </row>
    <row r="5025" spans="1:5" x14ac:dyDescent="0.25">
      <c r="A5025" s="1">
        <v>44308</v>
      </c>
      <c r="B5025">
        <v>132435</v>
      </c>
      <c r="C5025" t="s">
        <v>51</v>
      </c>
      <c r="D5025" t="s">
        <v>4052</v>
      </c>
      <c r="E5025" s="2">
        <v>17.41</v>
      </c>
    </row>
    <row r="5026" spans="1:5" x14ac:dyDescent="0.25">
      <c r="A5026" s="1">
        <v>44308</v>
      </c>
      <c r="B5026">
        <v>132435</v>
      </c>
      <c r="C5026" t="s">
        <v>51</v>
      </c>
      <c r="D5026" t="s">
        <v>4062</v>
      </c>
      <c r="E5026" s="2">
        <v>119.96</v>
      </c>
    </row>
    <row r="5027" spans="1:5" x14ac:dyDescent="0.25">
      <c r="A5027" s="1">
        <v>44308</v>
      </c>
      <c r="B5027">
        <v>132435</v>
      </c>
      <c r="C5027" t="s">
        <v>51</v>
      </c>
      <c r="D5027" t="s">
        <v>4804</v>
      </c>
      <c r="E5027" s="2">
        <v>82.95</v>
      </c>
    </row>
    <row r="5028" spans="1:5" x14ac:dyDescent="0.25">
      <c r="A5028" s="1">
        <v>44308</v>
      </c>
      <c r="B5028">
        <v>132435</v>
      </c>
      <c r="C5028" t="s">
        <v>51</v>
      </c>
      <c r="D5028" t="s">
        <v>4035</v>
      </c>
      <c r="E5028" s="2">
        <v>1949.61</v>
      </c>
    </row>
    <row r="5029" spans="1:5" x14ac:dyDescent="0.25">
      <c r="A5029" s="1">
        <v>44308</v>
      </c>
      <c r="B5029">
        <v>132435</v>
      </c>
      <c r="C5029" t="s">
        <v>51</v>
      </c>
      <c r="D5029" t="s">
        <v>4044</v>
      </c>
      <c r="E5029" s="2">
        <v>74.97</v>
      </c>
    </row>
    <row r="5030" spans="1:5" x14ac:dyDescent="0.25">
      <c r="A5030" s="1">
        <v>44308</v>
      </c>
      <c r="B5030">
        <v>132435</v>
      </c>
      <c r="C5030" t="s">
        <v>51</v>
      </c>
      <c r="D5030" t="s">
        <v>4063</v>
      </c>
      <c r="E5030" s="2">
        <v>189.99</v>
      </c>
    </row>
    <row r="5031" spans="1:5" x14ac:dyDescent="0.25">
      <c r="A5031" s="1">
        <v>44308</v>
      </c>
      <c r="B5031">
        <v>132435</v>
      </c>
      <c r="C5031" t="s">
        <v>51</v>
      </c>
      <c r="D5031" t="s">
        <v>4043</v>
      </c>
      <c r="E5031" s="2">
        <v>1047.99</v>
      </c>
    </row>
    <row r="5032" spans="1:5" x14ac:dyDescent="0.25">
      <c r="A5032" s="1">
        <v>44308</v>
      </c>
      <c r="B5032">
        <v>132435</v>
      </c>
      <c r="C5032" t="s">
        <v>51</v>
      </c>
      <c r="D5032" t="s">
        <v>4042</v>
      </c>
      <c r="E5032" s="2">
        <v>131.74</v>
      </c>
    </row>
    <row r="5033" spans="1:5" x14ac:dyDescent="0.25">
      <c r="A5033" s="1">
        <v>44308</v>
      </c>
      <c r="B5033">
        <v>132435</v>
      </c>
      <c r="C5033" t="s">
        <v>51</v>
      </c>
      <c r="D5033" t="s">
        <v>4064</v>
      </c>
      <c r="E5033" s="2">
        <v>82.99</v>
      </c>
    </row>
    <row r="5034" spans="1:5" x14ac:dyDescent="0.25">
      <c r="A5034" s="1">
        <v>44308</v>
      </c>
      <c r="B5034">
        <v>132435</v>
      </c>
      <c r="C5034" t="s">
        <v>51</v>
      </c>
      <c r="D5034" t="s">
        <v>991</v>
      </c>
      <c r="E5034" s="2">
        <v>129.99</v>
      </c>
    </row>
    <row r="5035" spans="1:5" x14ac:dyDescent="0.25">
      <c r="A5035" s="1">
        <v>44308</v>
      </c>
      <c r="B5035">
        <v>132435</v>
      </c>
      <c r="C5035" t="s">
        <v>51</v>
      </c>
      <c r="D5035" t="s">
        <v>4065</v>
      </c>
      <c r="E5035" s="2">
        <v>40.86</v>
      </c>
    </row>
    <row r="5036" spans="1:5" x14ac:dyDescent="0.25">
      <c r="A5036" s="1">
        <v>44308</v>
      </c>
      <c r="B5036">
        <v>132435</v>
      </c>
      <c r="C5036" t="s">
        <v>51</v>
      </c>
      <c r="D5036" t="s">
        <v>3825</v>
      </c>
      <c r="E5036" s="2">
        <v>-123.44</v>
      </c>
    </row>
    <row r="5037" spans="1:5" x14ac:dyDescent="0.25">
      <c r="A5037" s="1">
        <v>44308</v>
      </c>
      <c r="B5037">
        <v>132435</v>
      </c>
      <c r="C5037" t="s">
        <v>51</v>
      </c>
      <c r="D5037" t="s">
        <v>4010</v>
      </c>
      <c r="E5037" s="2">
        <v>-100.72</v>
      </c>
    </row>
    <row r="5038" spans="1:5" x14ac:dyDescent="0.25">
      <c r="A5038" s="1">
        <v>44308</v>
      </c>
      <c r="B5038">
        <v>132435</v>
      </c>
      <c r="C5038" t="s">
        <v>51</v>
      </c>
      <c r="D5038" t="s">
        <v>4010</v>
      </c>
      <c r="E5038" s="2">
        <v>-16.690000000000001</v>
      </c>
    </row>
    <row r="5039" spans="1:5" x14ac:dyDescent="0.25">
      <c r="A5039" s="1">
        <v>44308</v>
      </c>
      <c r="B5039">
        <v>132435</v>
      </c>
      <c r="C5039" t="s">
        <v>51</v>
      </c>
      <c r="D5039" t="s">
        <v>4065</v>
      </c>
      <c r="E5039" s="2">
        <v>-40.86</v>
      </c>
    </row>
    <row r="5040" spans="1:5" x14ac:dyDescent="0.25">
      <c r="A5040" s="1">
        <v>44308</v>
      </c>
      <c r="B5040">
        <v>132435</v>
      </c>
      <c r="C5040" t="s">
        <v>51</v>
      </c>
      <c r="D5040" t="s">
        <v>4022</v>
      </c>
      <c r="E5040" s="2">
        <v>-215.15</v>
      </c>
    </row>
    <row r="5041" spans="1:5" x14ac:dyDescent="0.25">
      <c r="A5041" s="1">
        <v>44308</v>
      </c>
      <c r="B5041">
        <v>132435</v>
      </c>
      <c r="C5041" t="s">
        <v>51</v>
      </c>
      <c r="D5041" t="s">
        <v>207</v>
      </c>
      <c r="E5041" s="2">
        <v>-1.21</v>
      </c>
    </row>
    <row r="5042" spans="1:5" x14ac:dyDescent="0.25">
      <c r="A5042" s="1">
        <v>44308</v>
      </c>
      <c r="B5042">
        <v>132435</v>
      </c>
      <c r="C5042" t="s">
        <v>51</v>
      </c>
      <c r="D5042" t="s">
        <v>4066</v>
      </c>
      <c r="E5042" s="2">
        <v>10.63</v>
      </c>
    </row>
    <row r="5043" spans="1:5" ht="15.75" customHeight="1" x14ac:dyDescent="0.25">
      <c r="A5043" s="1">
        <v>44308</v>
      </c>
      <c r="B5043">
        <v>132442</v>
      </c>
      <c r="C5043" t="s">
        <v>81</v>
      </c>
      <c r="D5043" t="s">
        <v>4805</v>
      </c>
      <c r="E5043" s="2">
        <v>41.98</v>
      </c>
    </row>
    <row r="5044" spans="1:5" x14ac:dyDescent="0.25">
      <c r="A5044" s="1">
        <v>44308</v>
      </c>
      <c r="B5044">
        <v>132442</v>
      </c>
      <c r="C5044" t="s">
        <v>81</v>
      </c>
      <c r="D5044" t="s">
        <v>4067</v>
      </c>
      <c r="E5044" s="2">
        <v>39.700000000000003</v>
      </c>
    </row>
    <row r="5045" spans="1:5" x14ac:dyDescent="0.25">
      <c r="A5045" s="1">
        <v>44308</v>
      </c>
      <c r="B5045">
        <v>132442</v>
      </c>
      <c r="C5045" t="s">
        <v>81</v>
      </c>
      <c r="D5045" t="s">
        <v>4068</v>
      </c>
      <c r="E5045" s="2">
        <v>84.56</v>
      </c>
    </row>
    <row r="5046" spans="1:5" x14ac:dyDescent="0.25">
      <c r="A5046" s="1">
        <v>44308</v>
      </c>
      <c r="B5046">
        <v>132442</v>
      </c>
      <c r="C5046" t="s">
        <v>81</v>
      </c>
      <c r="D5046" t="s">
        <v>4806</v>
      </c>
      <c r="E5046" s="2">
        <v>49.28</v>
      </c>
    </row>
    <row r="5047" spans="1:5" x14ac:dyDescent="0.25">
      <c r="A5047" s="1">
        <v>44308</v>
      </c>
      <c r="B5047">
        <v>132442</v>
      </c>
      <c r="C5047" t="s">
        <v>81</v>
      </c>
      <c r="D5047" t="s">
        <v>4069</v>
      </c>
      <c r="E5047" s="2">
        <v>35.68</v>
      </c>
    </row>
    <row r="5048" spans="1:5" x14ac:dyDescent="0.25">
      <c r="A5048" s="1">
        <v>44308</v>
      </c>
      <c r="B5048">
        <v>132442</v>
      </c>
      <c r="C5048" t="s">
        <v>81</v>
      </c>
      <c r="D5048" t="s">
        <v>4070</v>
      </c>
      <c r="E5048" s="2">
        <v>41.19</v>
      </c>
    </row>
    <row r="5049" spans="1:5" x14ac:dyDescent="0.25">
      <c r="A5049" s="1">
        <v>44308</v>
      </c>
      <c r="B5049">
        <v>132442</v>
      </c>
      <c r="C5049" t="s">
        <v>81</v>
      </c>
      <c r="D5049" t="s">
        <v>4071</v>
      </c>
      <c r="E5049" s="2">
        <v>-109.53</v>
      </c>
    </row>
    <row r="5050" spans="1:5" x14ac:dyDescent="0.25">
      <c r="A5050" s="1">
        <v>44308</v>
      </c>
      <c r="B5050">
        <v>132442</v>
      </c>
      <c r="C5050" t="s">
        <v>81</v>
      </c>
      <c r="D5050" t="s">
        <v>4072</v>
      </c>
      <c r="E5050" s="2">
        <v>123.27</v>
      </c>
    </row>
    <row r="5051" spans="1:5" x14ac:dyDescent="0.25">
      <c r="A5051" s="1">
        <v>44308</v>
      </c>
      <c r="B5051">
        <v>132442</v>
      </c>
      <c r="C5051" t="s">
        <v>81</v>
      </c>
      <c r="D5051" t="s">
        <v>4072</v>
      </c>
      <c r="E5051" s="2">
        <v>53.83</v>
      </c>
    </row>
    <row r="5052" spans="1:5" x14ac:dyDescent="0.25">
      <c r="A5052" s="1">
        <v>44308</v>
      </c>
      <c r="B5052">
        <v>132442</v>
      </c>
      <c r="C5052" t="s">
        <v>81</v>
      </c>
      <c r="D5052" t="s">
        <v>4072</v>
      </c>
      <c r="E5052" s="2">
        <v>76.31</v>
      </c>
    </row>
    <row r="5053" spans="1:5" x14ac:dyDescent="0.25">
      <c r="A5053" s="1">
        <v>44308</v>
      </c>
      <c r="B5053">
        <v>132442</v>
      </c>
      <c r="C5053" t="s">
        <v>81</v>
      </c>
      <c r="D5053" t="s">
        <v>4807</v>
      </c>
      <c r="E5053" s="2">
        <v>65.98</v>
      </c>
    </row>
    <row r="5054" spans="1:5" x14ac:dyDescent="0.25">
      <c r="A5054" s="1">
        <v>44308</v>
      </c>
      <c r="B5054">
        <v>132442</v>
      </c>
      <c r="C5054" t="s">
        <v>81</v>
      </c>
      <c r="D5054" t="s">
        <v>4073</v>
      </c>
      <c r="E5054" s="2">
        <v>8.76</v>
      </c>
    </row>
    <row r="5055" spans="1:5" x14ac:dyDescent="0.25">
      <c r="A5055" s="1">
        <v>44308</v>
      </c>
      <c r="B5055">
        <v>132442</v>
      </c>
      <c r="C5055" t="s">
        <v>81</v>
      </c>
      <c r="D5055" t="s">
        <v>4074</v>
      </c>
      <c r="E5055" s="2">
        <v>36.29</v>
      </c>
    </row>
    <row r="5056" spans="1:5" x14ac:dyDescent="0.25">
      <c r="A5056" s="1">
        <v>44308</v>
      </c>
      <c r="B5056">
        <v>132442</v>
      </c>
      <c r="C5056" t="s">
        <v>81</v>
      </c>
      <c r="D5056" t="s">
        <v>149</v>
      </c>
      <c r="E5056" s="2">
        <v>32</v>
      </c>
    </row>
    <row r="5057" spans="1:5" x14ac:dyDescent="0.25">
      <c r="A5057" s="1">
        <v>44308</v>
      </c>
      <c r="B5057">
        <v>132442</v>
      </c>
      <c r="C5057" t="s">
        <v>81</v>
      </c>
      <c r="D5057" t="s">
        <v>4808</v>
      </c>
      <c r="E5057" s="2">
        <v>108.39</v>
      </c>
    </row>
    <row r="5058" spans="1:5" x14ac:dyDescent="0.25">
      <c r="A5058" s="1">
        <v>44308</v>
      </c>
      <c r="B5058">
        <v>132442</v>
      </c>
      <c r="C5058" t="s">
        <v>81</v>
      </c>
      <c r="D5058" t="s">
        <v>4809</v>
      </c>
      <c r="E5058" s="2">
        <v>175.8</v>
      </c>
    </row>
    <row r="5059" spans="1:5" x14ac:dyDescent="0.25">
      <c r="A5059" s="1">
        <v>44308</v>
      </c>
      <c r="B5059">
        <v>132442</v>
      </c>
      <c r="C5059" t="s">
        <v>81</v>
      </c>
      <c r="D5059" t="s">
        <v>4075</v>
      </c>
      <c r="E5059" s="2">
        <v>215.88</v>
      </c>
    </row>
    <row r="5060" spans="1:5" x14ac:dyDescent="0.25">
      <c r="A5060" s="1">
        <v>44308</v>
      </c>
      <c r="B5060">
        <v>132442</v>
      </c>
      <c r="C5060" t="s">
        <v>81</v>
      </c>
      <c r="D5060" t="s">
        <v>4076</v>
      </c>
      <c r="E5060" s="2">
        <v>196.72</v>
      </c>
    </row>
    <row r="5061" spans="1:5" x14ac:dyDescent="0.25">
      <c r="A5061" s="1">
        <v>44308</v>
      </c>
      <c r="B5061">
        <v>132442</v>
      </c>
      <c r="C5061" t="s">
        <v>81</v>
      </c>
      <c r="D5061" t="s">
        <v>4077</v>
      </c>
      <c r="E5061" s="2">
        <v>264.52999999999997</v>
      </c>
    </row>
    <row r="5062" spans="1:5" x14ac:dyDescent="0.25">
      <c r="A5062" s="1">
        <v>44308</v>
      </c>
      <c r="B5062">
        <v>132442</v>
      </c>
      <c r="C5062" t="s">
        <v>81</v>
      </c>
      <c r="D5062" t="s">
        <v>4810</v>
      </c>
      <c r="E5062" s="2">
        <v>196.23</v>
      </c>
    </row>
    <row r="5063" spans="1:5" x14ac:dyDescent="0.25">
      <c r="A5063" s="1">
        <v>44308</v>
      </c>
      <c r="B5063">
        <v>132442</v>
      </c>
      <c r="C5063" t="s">
        <v>81</v>
      </c>
      <c r="D5063" t="s">
        <v>4078</v>
      </c>
      <c r="E5063" s="2">
        <v>220</v>
      </c>
    </row>
    <row r="5064" spans="1:5" x14ac:dyDescent="0.25">
      <c r="A5064" s="1">
        <v>44308</v>
      </c>
      <c r="B5064">
        <v>132442</v>
      </c>
      <c r="C5064" t="s">
        <v>81</v>
      </c>
      <c r="D5064" t="s">
        <v>4079</v>
      </c>
      <c r="E5064" s="2">
        <v>15.04</v>
      </c>
    </row>
    <row r="5065" spans="1:5" x14ac:dyDescent="0.25">
      <c r="A5065" s="1">
        <v>44308</v>
      </c>
      <c r="B5065">
        <v>132442</v>
      </c>
      <c r="C5065" t="s">
        <v>81</v>
      </c>
      <c r="D5065" t="s">
        <v>551</v>
      </c>
      <c r="E5065" s="2">
        <v>78.52</v>
      </c>
    </row>
    <row r="5066" spans="1:5" x14ac:dyDescent="0.25">
      <c r="A5066" s="1">
        <v>44308</v>
      </c>
      <c r="B5066">
        <v>132442</v>
      </c>
      <c r="C5066" t="s">
        <v>81</v>
      </c>
      <c r="D5066" t="s">
        <v>1022</v>
      </c>
      <c r="E5066" s="2">
        <v>85.12</v>
      </c>
    </row>
    <row r="5067" spans="1:5" x14ac:dyDescent="0.25">
      <c r="A5067" s="1">
        <v>44308</v>
      </c>
      <c r="B5067">
        <v>132442</v>
      </c>
      <c r="C5067" t="s">
        <v>81</v>
      </c>
      <c r="D5067" t="s">
        <v>1022</v>
      </c>
      <c r="E5067" s="2">
        <v>96.89</v>
      </c>
    </row>
    <row r="5068" spans="1:5" x14ac:dyDescent="0.25">
      <c r="A5068" s="1">
        <v>44308</v>
      </c>
      <c r="B5068">
        <v>132442</v>
      </c>
      <c r="C5068" t="s">
        <v>81</v>
      </c>
      <c r="D5068" t="s">
        <v>2081</v>
      </c>
      <c r="E5068" s="2">
        <v>108.67</v>
      </c>
    </row>
    <row r="5069" spans="1:5" x14ac:dyDescent="0.25">
      <c r="A5069" s="1">
        <v>44308</v>
      </c>
      <c r="B5069">
        <v>132442</v>
      </c>
      <c r="C5069" t="s">
        <v>81</v>
      </c>
      <c r="D5069" t="s">
        <v>2081</v>
      </c>
      <c r="E5069" s="2">
        <v>60.89</v>
      </c>
    </row>
    <row r="5070" spans="1:5" x14ac:dyDescent="0.25">
      <c r="A5070" s="1">
        <v>44314</v>
      </c>
      <c r="B5070">
        <v>132443</v>
      </c>
      <c r="C5070" t="s">
        <v>4080</v>
      </c>
      <c r="D5070" t="s">
        <v>4081</v>
      </c>
      <c r="E5070" s="2">
        <v>15062.83</v>
      </c>
    </row>
    <row r="5071" spans="1:5" x14ac:dyDescent="0.25">
      <c r="A5071" s="1">
        <v>44314</v>
      </c>
      <c r="B5071">
        <v>132443</v>
      </c>
      <c r="C5071" t="s">
        <v>4080</v>
      </c>
      <c r="D5071" t="s">
        <v>4082</v>
      </c>
      <c r="E5071" s="2">
        <v>15062.83</v>
      </c>
    </row>
    <row r="5072" spans="1:5" x14ac:dyDescent="0.25">
      <c r="A5072" s="1">
        <v>44314</v>
      </c>
      <c r="B5072">
        <v>132444</v>
      </c>
      <c r="C5072" t="s">
        <v>467</v>
      </c>
      <c r="D5072" t="s">
        <v>4083</v>
      </c>
      <c r="E5072" s="2">
        <v>135.25</v>
      </c>
    </row>
    <row r="5073" spans="1:5" x14ac:dyDescent="0.25">
      <c r="A5073" s="1">
        <v>44314</v>
      </c>
      <c r="B5073">
        <v>132444</v>
      </c>
      <c r="C5073" t="s">
        <v>467</v>
      </c>
      <c r="D5073" t="s">
        <v>4811</v>
      </c>
      <c r="E5073" s="2">
        <v>269.64</v>
      </c>
    </row>
    <row r="5074" spans="1:5" x14ac:dyDescent="0.25">
      <c r="A5074" s="1">
        <v>44314</v>
      </c>
      <c r="B5074">
        <v>132445</v>
      </c>
      <c r="C5074" t="s">
        <v>89</v>
      </c>
      <c r="D5074" t="s">
        <v>4084</v>
      </c>
      <c r="E5074" s="2">
        <v>97</v>
      </c>
    </row>
    <row r="5075" spans="1:5" x14ac:dyDescent="0.25">
      <c r="A5075" s="1">
        <v>44314</v>
      </c>
      <c r="B5075">
        <v>132446</v>
      </c>
      <c r="C5075" t="s">
        <v>92</v>
      </c>
      <c r="D5075" t="s">
        <v>4812</v>
      </c>
      <c r="E5075" s="2">
        <v>90</v>
      </c>
    </row>
    <row r="5076" spans="1:5" x14ac:dyDescent="0.25">
      <c r="A5076" s="1">
        <v>44314</v>
      </c>
      <c r="B5076">
        <v>132446</v>
      </c>
      <c r="C5076" t="s">
        <v>92</v>
      </c>
      <c r="D5076" t="s">
        <v>4812</v>
      </c>
      <c r="E5076" s="2">
        <v>120</v>
      </c>
    </row>
    <row r="5077" spans="1:5" x14ac:dyDescent="0.25">
      <c r="A5077" s="1">
        <v>44314</v>
      </c>
      <c r="B5077">
        <v>132446</v>
      </c>
      <c r="C5077" t="s">
        <v>92</v>
      </c>
      <c r="D5077" t="s">
        <v>4813</v>
      </c>
      <c r="E5077" s="2">
        <v>373.45</v>
      </c>
    </row>
    <row r="5078" spans="1:5" x14ac:dyDescent="0.25">
      <c r="A5078" s="1">
        <v>44314</v>
      </c>
      <c r="B5078">
        <v>132446</v>
      </c>
      <c r="C5078" t="s">
        <v>92</v>
      </c>
      <c r="D5078" t="s">
        <v>4085</v>
      </c>
      <c r="E5078" s="2">
        <v>90</v>
      </c>
    </row>
    <row r="5079" spans="1:5" x14ac:dyDescent="0.25">
      <c r="A5079" s="1">
        <v>44314</v>
      </c>
      <c r="B5079">
        <v>132447</v>
      </c>
      <c r="C5079" t="s">
        <v>238</v>
      </c>
      <c r="D5079" t="s">
        <v>4086</v>
      </c>
      <c r="E5079" s="2">
        <v>106.93</v>
      </c>
    </row>
    <row r="5080" spans="1:5" x14ac:dyDescent="0.25">
      <c r="A5080" s="1">
        <v>44314</v>
      </c>
      <c r="B5080">
        <v>132448</v>
      </c>
      <c r="C5080" t="s">
        <v>60</v>
      </c>
      <c r="D5080" t="s">
        <v>3847</v>
      </c>
      <c r="E5080" s="2">
        <v>284.85000000000002</v>
      </c>
    </row>
    <row r="5081" spans="1:5" x14ac:dyDescent="0.25">
      <c r="A5081" s="1">
        <v>44314</v>
      </c>
      <c r="B5081">
        <v>132449</v>
      </c>
      <c r="C5081" t="s">
        <v>33</v>
      </c>
      <c r="D5081" t="s">
        <v>4087</v>
      </c>
      <c r="E5081" s="2">
        <v>22.99</v>
      </c>
    </row>
    <row r="5082" spans="1:5" x14ac:dyDescent="0.25">
      <c r="A5082" s="1">
        <v>44314</v>
      </c>
      <c r="B5082">
        <v>132450</v>
      </c>
      <c r="C5082" t="s">
        <v>4088</v>
      </c>
      <c r="D5082" t="s">
        <v>4089</v>
      </c>
      <c r="E5082" s="2">
        <v>568</v>
      </c>
    </row>
    <row r="5083" spans="1:5" x14ac:dyDescent="0.25">
      <c r="A5083" s="1">
        <v>44314</v>
      </c>
      <c r="B5083">
        <v>132451</v>
      </c>
      <c r="C5083" t="s">
        <v>17</v>
      </c>
      <c r="D5083" t="s">
        <v>4090</v>
      </c>
      <c r="E5083" s="2">
        <v>120</v>
      </c>
    </row>
    <row r="5084" spans="1:5" x14ac:dyDescent="0.25">
      <c r="A5084" s="1">
        <v>44314</v>
      </c>
      <c r="B5084">
        <v>132451</v>
      </c>
      <c r="C5084" t="s">
        <v>17</v>
      </c>
      <c r="D5084" t="s">
        <v>4814</v>
      </c>
      <c r="E5084" s="2">
        <v>140</v>
      </c>
    </row>
    <row r="5085" spans="1:5" x14ac:dyDescent="0.25">
      <c r="A5085" s="1">
        <v>44314</v>
      </c>
      <c r="B5085">
        <v>132452</v>
      </c>
      <c r="C5085" t="s">
        <v>175</v>
      </c>
      <c r="D5085" t="s">
        <v>3194</v>
      </c>
      <c r="E5085" s="2">
        <v>115.43</v>
      </c>
    </row>
    <row r="5086" spans="1:5" x14ac:dyDescent="0.25">
      <c r="A5086" s="1">
        <v>44314</v>
      </c>
      <c r="B5086">
        <v>132453</v>
      </c>
      <c r="C5086" t="s">
        <v>3532</v>
      </c>
      <c r="D5086" t="s">
        <v>4091</v>
      </c>
      <c r="E5086" s="2">
        <v>166</v>
      </c>
    </row>
    <row r="5087" spans="1:5" x14ac:dyDescent="0.25">
      <c r="A5087" s="1">
        <v>44314</v>
      </c>
      <c r="B5087">
        <v>132454</v>
      </c>
      <c r="C5087" t="s">
        <v>4092</v>
      </c>
      <c r="D5087" t="s">
        <v>4093</v>
      </c>
      <c r="E5087" s="2">
        <v>105.89</v>
      </c>
    </row>
    <row r="5088" spans="1:5" x14ac:dyDescent="0.25">
      <c r="A5088" s="1">
        <v>44314</v>
      </c>
      <c r="B5088">
        <v>132455</v>
      </c>
      <c r="C5088" t="s">
        <v>482</v>
      </c>
      <c r="D5088" t="s">
        <v>4815</v>
      </c>
      <c r="E5088" s="2">
        <v>374.3</v>
      </c>
    </row>
    <row r="5089" spans="1:5" x14ac:dyDescent="0.25">
      <c r="A5089" s="1">
        <v>44314</v>
      </c>
      <c r="B5089">
        <v>132457</v>
      </c>
      <c r="C5089" t="s">
        <v>372</v>
      </c>
      <c r="D5089" t="s">
        <v>4816</v>
      </c>
      <c r="E5089" s="2">
        <v>334.54</v>
      </c>
    </row>
    <row r="5090" spans="1:5" x14ac:dyDescent="0.25">
      <c r="A5090" s="1">
        <v>44314</v>
      </c>
      <c r="B5090">
        <v>132457</v>
      </c>
      <c r="C5090" t="s">
        <v>372</v>
      </c>
      <c r="D5090" t="s">
        <v>4816</v>
      </c>
      <c r="E5090" s="2">
        <v>152.19999999999999</v>
      </c>
    </row>
    <row r="5091" spans="1:5" x14ac:dyDescent="0.25">
      <c r="A5091" s="1">
        <v>44314</v>
      </c>
      <c r="B5091">
        <v>132457</v>
      </c>
      <c r="C5091" t="s">
        <v>372</v>
      </c>
      <c r="D5091" t="s">
        <v>4094</v>
      </c>
      <c r="E5091" s="2">
        <v>372.2</v>
      </c>
    </row>
    <row r="5092" spans="1:5" x14ac:dyDescent="0.25">
      <c r="A5092" s="1">
        <v>44314</v>
      </c>
      <c r="B5092">
        <v>132457</v>
      </c>
      <c r="C5092" t="s">
        <v>372</v>
      </c>
      <c r="D5092" t="s">
        <v>4095</v>
      </c>
      <c r="E5092" s="2">
        <v>791.91</v>
      </c>
    </row>
    <row r="5093" spans="1:5" x14ac:dyDescent="0.25">
      <c r="A5093" s="1">
        <v>44314</v>
      </c>
      <c r="B5093">
        <v>132457</v>
      </c>
      <c r="C5093" t="s">
        <v>372</v>
      </c>
      <c r="D5093" t="s">
        <v>4096</v>
      </c>
      <c r="E5093" s="2">
        <v>804.28</v>
      </c>
    </row>
    <row r="5094" spans="1:5" x14ac:dyDescent="0.25">
      <c r="A5094" s="1">
        <v>44314</v>
      </c>
      <c r="B5094">
        <v>132457</v>
      </c>
      <c r="C5094" t="s">
        <v>372</v>
      </c>
      <c r="D5094" t="s">
        <v>4097</v>
      </c>
      <c r="E5094" s="2">
        <v>382.82</v>
      </c>
    </row>
    <row r="5095" spans="1:5" x14ac:dyDescent="0.25">
      <c r="A5095" s="1">
        <v>44314</v>
      </c>
      <c r="B5095">
        <v>132457</v>
      </c>
      <c r="C5095" t="s">
        <v>372</v>
      </c>
      <c r="D5095" t="s">
        <v>4098</v>
      </c>
      <c r="E5095" s="2">
        <v>39.6</v>
      </c>
    </row>
    <row r="5096" spans="1:5" x14ac:dyDescent="0.25">
      <c r="A5096" s="1">
        <v>44314</v>
      </c>
      <c r="B5096">
        <v>132457</v>
      </c>
      <c r="C5096" t="s">
        <v>372</v>
      </c>
      <c r="D5096" t="s">
        <v>4099</v>
      </c>
      <c r="E5096" s="2">
        <v>380.82</v>
      </c>
    </row>
    <row r="5097" spans="1:5" x14ac:dyDescent="0.25">
      <c r="A5097" s="1">
        <v>44314</v>
      </c>
      <c r="B5097">
        <v>132458</v>
      </c>
      <c r="C5097" t="s">
        <v>21</v>
      </c>
      <c r="D5097" t="s">
        <v>4100</v>
      </c>
      <c r="E5097" s="2">
        <v>200</v>
      </c>
    </row>
    <row r="5098" spans="1:5" x14ac:dyDescent="0.25">
      <c r="A5098" s="1">
        <v>44314</v>
      </c>
      <c r="B5098">
        <v>132458</v>
      </c>
      <c r="C5098" t="s">
        <v>21</v>
      </c>
      <c r="D5098" t="s">
        <v>4101</v>
      </c>
      <c r="E5098" s="2">
        <v>46.13</v>
      </c>
    </row>
    <row r="5099" spans="1:5" x14ac:dyDescent="0.25">
      <c r="A5099" s="1">
        <v>44314</v>
      </c>
      <c r="B5099">
        <v>132459</v>
      </c>
      <c r="C5099" t="s">
        <v>4102</v>
      </c>
      <c r="D5099" t="s">
        <v>4103</v>
      </c>
      <c r="E5099" s="2">
        <v>1146.25</v>
      </c>
    </row>
    <row r="5100" spans="1:5" x14ac:dyDescent="0.25">
      <c r="A5100" s="1">
        <v>44314</v>
      </c>
      <c r="B5100">
        <v>132460</v>
      </c>
      <c r="C5100" t="s">
        <v>42</v>
      </c>
      <c r="D5100" t="s">
        <v>4104</v>
      </c>
      <c r="E5100" s="2">
        <v>219.88</v>
      </c>
    </row>
    <row r="5101" spans="1:5" x14ac:dyDescent="0.25">
      <c r="A5101" s="1">
        <v>44314</v>
      </c>
      <c r="B5101">
        <v>132461</v>
      </c>
      <c r="C5101" t="s">
        <v>1904</v>
      </c>
      <c r="D5101" t="s">
        <v>4105</v>
      </c>
      <c r="E5101" s="2">
        <v>75</v>
      </c>
    </row>
    <row r="5102" spans="1:5" x14ac:dyDescent="0.25">
      <c r="A5102" s="1">
        <v>44314</v>
      </c>
      <c r="B5102">
        <v>132462</v>
      </c>
      <c r="C5102" t="s">
        <v>3388</v>
      </c>
      <c r="D5102" t="s">
        <v>166</v>
      </c>
      <c r="E5102" s="2">
        <v>0</v>
      </c>
    </row>
    <row r="5103" spans="1:5" x14ac:dyDescent="0.25">
      <c r="A5103" s="1">
        <v>44314</v>
      </c>
      <c r="B5103">
        <v>132464</v>
      </c>
      <c r="C5103" t="s">
        <v>372</v>
      </c>
      <c r="D5103" t="s">
        <v>4107</v>
      </c>
      <c r="E5103" s="2">
        <v>212.68</v>
      </c>
    </row>
    <row r="5104" spans="1:5" x14ac:dyDescent="0.25">
      <c r="A5104" s="1">
        <v>44314</v>
      </c>
      <c r="B5104">
        <v>132464</v>
      </c>
      <c r="C5104" t="s">
        <v>372</v>
      </c>
      <c r="D5104" t="s">
        <v>4108</v>
      </c>
      <c r="E5104" s="2">
        <v>346.7</v>
      </c>
    </row>
    <row r="5105" spans="1:5" x14ac:dyDescent="0.25">
      <c r="A5105" s="1">
        <v>44314</v>
      </c>
      <c r="B5105">
        <v>132464</v>
      </c>
      <c r="C5105" t="s">
        <v>372</v>
      </c>
      <c r="D5105" t="s">
        <v>4109</v>
      </c>
      <c r="E5105" s="2">
        <v>242.18</v>
      </c>
    </row>
    <row r="5106" spans="1:5" x14ac:dyDescent="0.25">
      <c r="A5106" s="1">
        <v>44314</v>
      </c>
      <c r="B5106">
        <v>132464</v>
      </c>
      <c r="C5106" t="s">
        <v>372</v>
      </c>
      <c r="D5106" t="s">
        <v>4110</v>
      </c>
      <c r="E5106" s="2">
        <v>137.32</v>
      </c>
    </row>
    <row r="5107" spans="1:5" x14ac:dyDescent="0.25">
      <c r="A5107" s="1">
        <v>44314</v>
      </c>
      <c r="B5107">
        <v>132464</v>
      </c>
      <c r="C5107" t="s">
        <v>372</v>
      </c>
      <c r="D5107" t="s">
        <v>4111</v>
      </c>
      <c r="E5107" s="2">
        <v>212.96</v>
      </c>
    </row>
    <row r="5108" spans="1:5" x14ac:dyDescent="0.25">
      <c r="A5108" s="1">
        <v>44314</v>
      </c>
      <c r="B5108">
        <v>132464</v>
      </c>
      <c r="C5108" t="s">
        <v>372</v>
      </c>
      <c r="D5108" t="s">
        <v>4112</v>
      </c>
      <c r="E5108" s="2">
        <v>29.8</v>
      </c>
    </row>
    <row r="5109" spans="1:5" x14ac:dyDescent="0.25">
      <c r="A5109" s="1">
        <v>44314</v>
      </c>
      <c r="B5109">
        <v>132465</v>
      </c>
      <c r="C5109" t="s">
        <v>372</v>
      </c>
      <c r="D5109" t="s">
        <v>4106</v>
      </c>
      <c r="E5109" s="2">
        <v>278.52</v>
      </c>
    </row>
    <row r="5110" spans="1:5" x14ac:dyDescent="0.25">
      <c r="A5110" s="1">
        <v>44315</v>
      </c>
      <c r="B5110">
        <v>132466</v>
      </c>
      <c r="C5110" t="s">
        <v>719</v>
      </c>
      <c r="D5110" t="s">
        <v>4113</v>
      </c>
      <c r="E5110" s="2">
        <v>558</v>
      </c>
    </row>
    <row r="5111" spans="1:5" x14ac:dyDescent="0.25">
      <c r="A5111" s="1">
        <v>44315</v>
      </c>
      <c r="B5111">
        <v>132466</v>
      </c>
      <c r="C5111" t="s">
        <v>719</v>
      </c>
      <c r="D5111" t="s">
        <v>4114</v>
      </c>
      <c r="E5111" s="2">
        <v>1125</v>
      </c>
    </row>
    <row r="5112" spans="1:5" x14ac:dyDescent="0.25">
      <c r="A5112" s="1">
        <v>44315</v>
      </c>
      <c r="B5112">
        <v>132467</v>
      </c>
      <c r="C5112" t="s">
        <v>1365</v>
      </c>
      <c r="D5112" t="s">
        <v>3416</v>
      </c>
      <c r="E5112" s="2">
        <v>3150</v>
      </c>
    </row>
    <row r="5113" spans="1:5" x14ac:dyDescent="0.25">
      <c r="A5113" s="1">
        <v>44315</v>
      </c>
      <c r="B5113">
        <v>132468</v>
      </c>
      <c r="C5113" t="s">
        <v>59</v>
      </c>
      <c r="D5113" t="s">
        <v>4115</v>
      </c>
      <c r="E5113" s="2">
        <v>10102.68</v>
      </c>
    </row>
    <row r="5114" spans="1:5" x14ac:dyDescent="0.25">
      <c r="A5114" s="1">
        <v>44315</v>
      </c>
      <c r="B5114">
        <v>132468</v>
      </c>
      <c r="C5114" t="s">
        <v>59</v>
      </c>
      <c r="D5114" t="s">
        <v>4116</v>
      </c>
      <c r="E5114" s="2">
        <v>1401.17</v>
      </c>
    </row>
    <row r="5115" spans="1:5" x14ac:dyDescent="0.25">
      <c r="A5115" s="1">
        <v>44315</v>
      </c>
      <c r="B5115">
        <v>132468</v>
      </c>
      <c r="C5115" t="s">
        <v>59</v>
      </c>
      <c r="D5115" t="s">
        <v>4117</v>
      </c>
      <c r="E5115" s="2">
        <v>2012.65</v>
      </c>
    </row>
    <row r="5116" spans="1:5" x14ac:dyDescent="0.25">
      <c r="A5116" s="1">
        <v>44315</v>
      </c>
      <c r="B5116">
        <v>132468</v>
      </c>
      <c r="C5116" t="s">
        <v>59</v>
      </c>
      <c r="D5116" t="s">
        <v>4117</v>
      </c>
      <c r="E5116" s="2">
        <v>1512.75</v>
      </c>
    </row>
    <row r="5117" spans="1:5" x14ac:dyDescent="0.25">
      <c r="A5117" s="1">
        <v>44315</v>
      </c>
      <c r="B5117">
        <v>132470</v>
      </c>
      <c r="C5117" t="s">
        <v>10</v>
      </c>
      <c r="D5117" t="s">
        <v>4118</v>
      </c>
      <c r="E5117" s="2">
        <v>405.66</v>
      </c>
    </row>
    <row r="5118" spans="1:5" x14ac:dyDescent="0.25">
      <c r="A5118" s="1">
        <v>44315</v>
      </c>
      <c r="B5118">
        <v>132470</v>
      </c>
      <c r="C5118" t="s">
        <v>10</v>
      </c>
      <c r="D5118" t="s">
        <v>4118</v>
      </c>
      <c r="E5118" s="2">
        <v>620.74</v>
      </c>
    </row>
    <row r="5119" spans="1:5" x14ac:dyDescent="0.25">
      <c r="A5119" s="1">
        <v>44315</v>
      </c>
      <c r="B5119">
        <v>132470</v>
      </c>
      <c r="C5119" t="s">
        <v>10</v>
      </c>
      <c r="D5119" t="s">
        <v>4118</v>
      </c>
      <c r="E5119" s="2">
        <v>1525.19</v>
      </c>
    </row>
    <row r="5120" spans="1:5" x14ac:dyDescent="0.25">
      <c r="A5120" s="1">
        <v>44315</v>
      </c>
      <c r="B5120">
        <v>132470</v>
      </c>
      <c r="C5120" t="s">
        <v>10</v>
      </c>
      <c r="D5120" t="s">
        <v>4118</v>
      </c>
      <c r="E5120" s="2">
        <v>169.81</v>
      </c>
    </row>
    <row r="5121" spans="1:5" x14ac:dyDescent="0.25">
      <c r="A5121" s="1">
        <v>44315</v>
      </c>
      <c r="B5121">
        <v>132470</v>
      </c>
      <c r="C5121" t="s">
        <v>10</v>
      </c>
      <c r="D5121" t="s">
        <v>4118</v>
      </c>
      <c r="E5121" s="2">
        <v>95.46</v>
      </c>
    </row>
    <row r="5122" spans="1:5" x14ac:dyDescent="0.25">
      <c r="A5122" s="1">
        <v>44315</v>
      </c>
      <c r="B5122">
        <v>132470</v>
      </c>
      <c r="C5122" t="s">
        <v>10</v>
      </c>
      <c r="D5122" t="s">
        <v>4118</v>
      </c>
      <c r="E5122" s="2">
        <v>51.33</v>
      </c>
    </row>
    <row r="5123" spans="1:5" x14ac:dyDescent="0.25">
      <c r="A5123" s="1">
        <v>44315</v>
      </c>
      <c r="B5123">
        <v>132470</v>
      </c>
      <c r="C5123" t="s">
        <v>10</v>
      </c>
      <c r="D5123" t="s">
        <v>4118</v>
      </c>
      <c r="E5123" s="2">
        <v>1571.41</v>
      </c>
    </row>
    <row r="5124" spans="1:5" x14ac:dyDescent="0.25">
      <c r="A5124" s="1">
        <v>44315</v>
      </c>
      <c r="B5124">
        <v>132470</v>
      </c>
      <c r="C5124" t="s">
        <v>10</v>
      </c>
      <c r="D5124" t="s">
        <v>4118</v>
      </c>
      <c r="E5124" s="2">
        <v>363.5</v>
      </c>
    </row>
    <row r="5125" spans="1:5" x14ac:dyDescent="0.25">
      <c r="A5125" s="1">
        <v>44315</v>
      </c>
      <c r="B5125">
        <v>132471</v>
      </c>
      <c r="C5125" t="s">
        <v>60</v>
      </c>
      <c r="D5125" t="s">
        <v>4817</v>
      </c>
      <c r="E5125" s="2">
        <v>95.23</v>
      </c>
    </row>
    <row r="5126" spans="1:5" x14ac:dyDescent="0.25">
      <c r="A5126" s="1">
        <v>44315</v>
      </c>
      <c r="B5126">
        <v>132472</v>
      </c>
      <c r="C5126" t="s">
        <v>12</v>
      </c>
      <c r="D5126" t="s">
        <v>4818</v>
      </c>
      <c r="E5126" s="2">
        <v>1777.61</v>
      </c>
    </row>
    <row r="5127" spans="1:5" x14ac:dyDescent="0.25">
      <c r="A5127" s="1">
        <v>44315</v>
      </c>
      <c r="B5127">
        <v>132473</v>
      </c>
      <c r="C5127" t="s">
        <v>908</v>
      </c>
      <c r="D5127" t="s">
        <v>4119</v>
      </c>
      <c r="E5127" s="2">
        <v>6376.68</v>
      </c>
    </row>
    <row r="5128" spans="1:5" x14ac:dyDescent="0.25">
      <c r="A5128" s="1">
        <v>44315</v>
      </c>
      <c r="B5128">
        <v>132474</v>
      </c>
      <c r="C5128" t="s">
        <v>63</v>
      </c>
      <c r="D5128" t="s">
        <v>4820</v>
      </c>
      <c r="E5128" s="2">
        <v>3832.51</v>
      </c>
    </row>
    <row r="5129" spans="1:5" x14ac:dyDescent="0.25">
      <c r="A5129" s="1">
        <v>44315</v>
      </c>
      <c r="B5129">
        <v>132475</v>
      </c>
      <c r="C5129" t="s">
        <v>15</v>
      </c>
      <c r="D5129" t="s">
        <v>4819</v>
      </c>
      <c r="E5129" s="2">
        <v>95</v>
      </c>
    </row>
    <row r="5130" spans="1:5" x14ac:dyDescent="0.25">
      <c r="A5130" s="1">
        <v>44315</v>
      </c>
      <c r="B5130">
        <v>132476</v>
      </c>
      <c r="C5130" t="s">
        <v>325</v>
      </c>
      <c r="D5130" t="s">
        <v>3426</v>
      </c>
      <c r="E5130" s="2">
        <v>50</v>
      </c>
    </row>
    <row r="5131" spans="1:5" x14ac:dyDescent="0.25">
      <c r="A5131" s="1">
        <v>44315</v>
      </c>
      <c r="B5131">
        <v>132477</v>
      </c>
      <c r="C5131" t="s">
        <v>33</v>
      </c>
      <c r="D5131" t="s">
        <v>4120</v>
      </c>
      <c r="E5131" s="2">
        <v>858.91</v>
      </c>
    </row>
    <row r="5132" spans="1:5" x14ac:dyDescent="0.25">
      <c r="A5132" s="1">
        <v>44315</v>
      </c>
      <c r="B5132">
        <v>132477</v>
      </c>
      <c r="C5132" t="s">
        <v>33</v>
      </c>
      <c r="D5132" t="s">
        <v>2879</v>
      </c>
      <c r="E5132" s="2">
        <v>3</v>
      </c>
    </row>
    <row r="5133" spans="1:5" x14ac:dyDescent="0.25">
      <c r="A5133" s="1">
        <v>44315</v>
      </c>
      <c r="B5133">
        <v>132478</v>
      </c>
      <c r="C5133" t="s">
        <v>4121</v>
      </c>
      <c r="D5133" t="s">
        <v>4122</v>
      </c>
      <c r="E5133" s="2">
        <v>300</v>
      </c>
    </row>
    <row r="5134" spans="1:5" x14ac:dyDescent="0.25">
      <c r="A5134" s="1">
        <v>44315</v>
      </c>
      <c r="B5134">
        <v>132479</v>
      </c>
      <c r="C5134" t="s">
        <v>2882</v>
      </c>
      <c r="D5134" t="s">
        <v>4123</v>
      </c>
      <c r="E5134" s="2">
        <v>36</v>
      </c>
    </row>
    <row r="5135" spans="1:5" x14ac:dyDescent="0.25">
      <c r="A5135" s="1">
        <v>44315</v>
      </c>
      <c r="B5135">
        <v>132480</v>
      </c>
      <c r="C5135" t="s">
        <v>4124</v>
      </c>
      <c r="D5135" t="s">
        <v>4821</v>
      </c>
      <c r="E5135" s="2">
        <v>1800</v>
      </c>
    </row>
    <row r="5136" spans="1:5" x14ac:dyDescent="0.25">
      <c r="A5136" s="1">
        <v>44315</v>
      </c>
      <c r="B5136">
        <v>132481</v>
      </c>
      <c r="C5136" t="s">
        <v>36</v>
      </c>
      <c r="D5136" t="s">
        <v>4822</v>
      </c>
      <c r="E5136" s="2">
        <v>111.33</v>
      </c>
    </row>
    <row r="5137" spans="1:5" x14ac:dyDescent="0.25">
      <c r="A5137" s="1">
        <v>44315</v>
      </c>
      <c r="B5137">
        <v>132481</v>
      </c>
      <c r="C5137" t="s">
        <v>36</v>
      </c>
      <c r="D5137" t="s">
        <v>4740</v>
      </c>
      <c r="E5137" s="2">
        <v>130.35</v>
      </c>
    </row>
    <row r="5138" spans="1:5" x14ac:dyDescent="0.25">
      <c r="A5138" s="1">
        <v>44315</v>
      </c>
      <c r="B5138">
        <v>132482</v>
      </c>
      <c r="C5138" t="s">
        <v>96</v>
      </c>
      <c r="D5138" t="s">
        <v>4823</v>
      </c>
      <c r="E5138" s="2">
        <v>2186</v>
      </c>
    </row>
    <row r="5139" spans="1:5" x14ac:dyDescent="0.25">
      <c r="A5139" s="1">
        <v>44315</v>
      </c>
      <c r="B5139">
        <v>132482</v>
      </c>
      <c r="C5139" t="s">
        <v>96</v>
      </c>
      <c r="D5139" t="s">
        <v>4125</v>
      </c>
      <c r="E5139" s="2">
        <v>316.73</v>
      </c>
    </row>
    <row r="5140" spans="1:5" x14ac:dyDescent="0.25">
      <c r="A5140" s="1">
        <v>44315</v>
      </c>
      <c r="B5140">
        <v>132483</v>
      </c>
      <c r="C5140" t="s">
        <v>2776</v>
      </c>
      <c r="D5140" t="s">
        <v>4126</v>
      </c>
      <c r="E5140" s="2">
        <v>148</v>
      </c>
    </row>
    <row r="5141" spans="1:5" x14ac:dyDescent="0.25">
      <c r="A5141" s="1">
        <v>44315</v>
      </c>
      <c r="B5141">
        <v>132484</v>
      </c>
      <c r="C5141" t="s">
        <v>175</v>
      </c>
      <c r="D5141" t="s">
        <v>4127</v>
      </c>
      <c r="E5141" s="2">
        <v>100</v>
      </c>
    </row>
    <row r="5142" spans="1:5" x14ac:dyDescent="0.25">
      <c r="A5142" s="1">
        <v>44315</v>
      </c>
      <c r="B5142">
        <v>132485</v>
      </c>
      <c r="C5142" t="s">
        <v>2897</v>
      </c>
      <c r="D5142" t="s">
        <v>4824</v>
      </c>
      <c r="E5142" s="2">
        <v>222.6</v>
      </c>
    </row>
    <row r="5143" spans="1:5" x14ac:dyDescent="0.25">
      <c r="A5143" s="1">
        <v>44315</v>
      </c>
      <c r="B5143">
        <v>132486</v>
      </c>
      <c r="C5143" t="s">
        <v>566</v>
      </c>
      <c r="D5143" t="s">
        <v>4825</v>
      </c>
      <c r="E5143" s="2">
        <v>194</v>
      </c>
    </row>
    <row r="5144" spans="1:5" x14ac:dyDescent="0.25">
      <c r="A5144" s="1">
        <v>44315</v>
      </c>
      <c r="B5144">
        <v>132487</v>
      </c>
      <c r="C5144" t="s">
        <v>213</v>
      </c>
      <c r="D5144" t="s">
        <v>214</v>
      </c>
      <c r="E5144" s="2">
        <v>80.45</v>
      </c>
    </row>
    <row r="5145" spans="1:5" x14ac:dyDescent="0.25">
      <c r="A5145" s="1">
        <v>44315</v>
      </c>
      <c r="B5145">
        <v>132488</v>
      </c>
      <c r="C5145" t="s">
        <v>570</v>
      </c>
      <c r="D5145" t="s">
        <v>3335</v>
      </c>
      <c r="E5145" s="2">
        <v>3000</v>
      </c>
    </row>
    <row r="5146" spans="1:5" x14ac:dyDescent="0.25">
      <c r="A5146" s="1">
        <v>44315</v>
      </c>
      <c r="B5146">
        <v>132489</v>
      </c>
      <c r="C5146" t="s">
        <v>574</v>
      </c>
      <c r="D5146" t="s">
        <v>4128</v>
      </c>
      <c r="E5146" s="2">
        <v>200</v>
      </c>
    </row>
    <row r="5147" spans="1:5" x14ac:dyDescent="0.25">
      <c r="A5147" s="1">
        <v>44315</v>
      </c>
      <c r="B5147">
        <v>132490</v>
      </c>
      <c r="C5147" t="s">
        <v>1748</v>
      </c>
      <c r="D5147" t="s">
        <v>4826</v>
      </c>
      <c r="E5147" s="2">
        <v>3782.71</v>
      </c>
    </row>
    <row r="5148" spans="1:5" x14ac:dyDescent="0.25">
      <c r="A5148" s="1">
        <v>44315</v>
      </c>
      <c r="B5148">
        <v>132495</v>
      </c>
      <c r="C5148" t="s">
        <v>372</v>
      </c>
      <c r="D5148" t="s">
        <v>4129</v>
      </c>
      <c r="E5148" s="2">
        <v>240.45</v>
      </c>
    </row>
    <row r="5149" spans="1:5" x14ac:dyDescent="0.25">
      <c r="A5149" s="1">
        <v>44315</v>
      </c>
      <c r="B5149">
        <v>132495</v>
      </c>
      <c r="C5149" t="s">
        <v>372</v>
      </c>
      <c r="D5149" t="s">
        <v>4831</v>
      </c>
      <c r="E5149" s="2">
        <v>300.08</v>
      </c>
    </row>
    <row r="5150" spans="1:5" x14ac:dyDescent="0.25">
      <c r="A5150" s="1">
        <v>44315</v>
      </c>
      <c r="B5150">
        <v>132495</v>
      </c>
      <c r="C5150" t="s">
        <v>372</v>
      </c>
      <c r="D5150" t="s">
        <v>4130</v>
      </c>
      <c r="E5150" s="2">
        <v>299.39999999999998</v>
      </c>
    </row>
    <row r="5151" spans="1:5" x14ac:dyDescent="0.25">
      <c r="A5151" s="1">
        <v>44315</v>
      </c>
      <c r="B5151">
        <v>132495</v>
      </c>
      <c r="C5151" t="s">
        <v>372</v>
      </c>
      <c r="D5151" t="s">
        <v>149</v>
      </c>
      <c r="E5151" s="2">
        <v>399.6</v>
      </c>
    </row>
    <row r="5152" spans="1:5" x14ac:dyDescent="0.25">
      <c r="A5152" s="1">
        <v>44315</v>
      </c>
      <c r="B5152">
        <v>132495</v>
      </c>
      <c r="C5152" t="s">
        <v>372</v>
      </c>
      <c r="D5152" t="s">
        <v>4131</v>
      </c>
      <c r="E5152" s="2">
        <v>319.10000000000002</v>
      </c>
    </row>
    <row r="5153" spans="1:5" x14ac:dyDescent="0.25">
      <c r="A5153" s="1">
        <v>44315</v>
      </c>
      <c r="B5153">
        <v>132495</v>
      </c>
      <c r="C5153" t="s">
        <v>372</v>
      </c>
      <c r="D5153" t="s">
        <v>4832</v>
      </c>
      <c r="E5153" s="2">
        <v>197.68</v>
      </c>
    </row>
    <row r="5154" spans="1:5" x14ac:dyDescent="0.25">
      <c r="A5154" s="1">
        <v>44315</v>
      </c>
      <c r="B5154">
        <v>132495</v>
      </c>
      <c r="C5154" t="s">
        <v>372</v>
      </c>
      <c r="D5154" t="s">
        <v>1277</v>
      </c>
      <c r="E5154" s="2">
        <v>95.88</v>
      </c>
    </row>
    <row r="5155" spans="1:5" x14ac:dyDescent="0.25">
      <c r="A5155" s="1">
        <v>44315</v>
      </c>
      <c r="B5155">
        <v>132495</v>
      </c>
      <c r="C5155" t="s">
        <v>372</v>
      </c>
      <c r="D5155" t="s">
        <v>4132</v>
      </c>
      <c r="E5155" s="2">
        <v>167.91</v>
      </c>
    </row>
    <row r="5156" spans="1:5" x14ac:dyDescent="0.25">
      <c r="A5156" s="1">
        <v>44315</v>
      </c>
      <c r="B5156">
        <v>132495</v>
      </c>
      <c r="C5156" t="s">
        <v>372</v>
      </c>
      <c r="D5156" t="s">
        <v>4833</v>
      </c>
      <c r="E5156" s="2">
        <v>197.62</v>
      </c>
    </row>
    <row r="5157" spans="1:5" x14ac:dyDescent="0.25">
      <c r="A5157" s="1">
        <v>44315</v>
      </c>
      <c r="B5157">
        <v>132495</v>
      </c>
      <c r="C5157" t="s">
        <v>372</v>
      </c>
      <c r="D5157" t="s">
        <v>4133</v>
      </c>
      <c r="E5157" s="2">
        <v>143.04</v>
      </c>
    </row>
    <row r="5158" spans="1:5" x14ac:dyDescent="0.25">
      <c r="A5158" s="1">
        <v>44315</v>
      </c>
      <c r="B5158">
        <v>132495</v>
      </c>
      <c r="C5158" t="s">
        <v>372</v>
      </c>
      <c r="D5158" t="s">
        <v>4134</v>
      </c>
      <c r="E5158" s="2">
        <v>845.54</v>
      </c>
    </row>
    <row r="5159" spans="1:5" x14ac:dyDescent="0.25">
      <c r="A5159" s="1">
        <v>44315</v>
      </c>
      <c r="B5159">
        <v>132495</v>
      </c>
      <c r="C5159" t="s">
        <v>372</v>
      </c>
      <c r="D5159" t="s">
        <v>4827</v>
      </c>
      <c r="E5159" s="2">
        <v>85.1</v>
      </c>
    </row>
    <row r="5160" spans="1:5" x14ac:dyDescent="0.25">
      <c r="A5160" s="1">
        <v>44315</v>
      </c>
      <c r="B5160">
        <v>132495</v>
      </c>
      <c r="C5160" t="s">
        <v>372</v>
      </c>
      <c r="D5160" t="s">
        <v>4828</v>
      </c>
      <c r="E5160" s="2">
        <v>111.06</v>
      </c>
    </row>
    <row r="5161" spans="1:5" x14ac:dyDescent="0.25">
      <c r="A5161" s="1">
        <v>44315</v>
      </c>
      <c r="B5161">
        <v>132495</v>
      </c>
      <c r="C5161" t="s">
        <v>372</v>
      </c>
      <c r="D5161" t="s">
        <v>4829</v>
      </c>
      <c r="E5161" s="2">
        <v>289.98</v>
      </c>
    </row>
    <row r="5162" spans="1:5" x14ac:dyDescent="0.25">
      <c r="A5162" s="1">
        <v>44315</v>
      </c>
      <c r="B5162">
        <v>132495</v>
      </c>
      <c r="C5162" t="s">
        <v>372</v>
      </c>
      <c r="D5162" t="s">
        <v>4135</v>
      </c>
      <c r="E5162" s="2">
        <v>295.92</v>
      </c>
    </row>
    <row r="5163" spans="1:5" x14ac:dyDescent="0.25">
      <c r="A5163" s="1">
        <v>44315</v>
      </c>
      <c r="B5163">
        <v>132495</v>
      </c>
      <c r="C5163" t="s">
        <v>372</v>
      </c>
      <c r="D5163" t="s">
        <v>4830</v>
      </c>
      <c r="E5163" s="2">
        <v>140.80000000000001</v>
      </c>
    </row>
    <row r="5164" spans="1:5" x14ac:dyDescent="0.25">
      <c r="A5164" s="1">
        <v>44315</v>
      </c>
      <c r="B5164">
        <v>132495</v>
      </c>
      <c r="C5164" t="s">
        <v>372</v>
      </c>
      <c r="D5164" t="s">
        <v>149</v>
      </c>
      <c r="E5164" s="2">
        <v>66.400000000000006</v>
      </c>
    </row>
    <row r="5165" spans="1:5" x14ac:dyDescent="0.25">
      <c r="A5165" s="1">
        <v>44315</v>
      </c>
      <c r="B5165">
        <v>132495</v>
      </c>
      <c r="C5165" t="s">
        <v>372</v>
      </c>
      <c r="D5165" t="s">
        <v>4834</v>
      </c>
      <c r="E5165" s="2">
        <v>296.10000000000002</v>
      </c>
    </row>
    <row r="5166" spans="1:5" x14ac:dyDescent="0.25">
      <c r="A5166" s="1">
        <v>44315</v>
      </c>
      <c r="B5166">
        <v>132495</v>
      </c>
      <c r="C5166" t="s">
        <v>372</v>
      </c>
      <c r="D5166" t="s">
        <v>4834</v>
      </c>
      <c r="E5166" s="2">
        <v>-296.10000000000002</v>
      </c>
    </row>
    <row r="5167" spans="1:5" x14ac:dyDescent="0.25">
      <c r="A5167" s="1">
        <v>44315</v>
      </c>
      <c r="B5167">
        <v>132496</v>
      </c>
      <c r="C5167" t="s">
        <v>372</v>
      </c>
      <c r="D5167" t="s">
        <v>4835</v>
      </c>
      <c r="E5167" s="2">
        <v>153.71</v>
      </c>
    </row>
    <row r="5168" spans="1:5" x14ac:dyDescent="0.25">
      <c r="A5168" s="1">
        <v>44315</v>
      </c>
      <c r="B5168">
        <v>132497</v>
      </c>
      <c r="C5168" t="s">
        <v>1637</v>
      </c>
      <c r="D5168" t="s">
        <v>1638</v>
      </c>
      <c r="E5168" s="2">
        <v>75</v>
      </c>
    </row>
    <row r="5169" spans="1:5" x14ac:dyDescent="0.25">
      <c r="A5169" s="1">
        <v>44315</v>
      </c>
      <c r="B5169">
        <v>132498</v>
      </c>
      <c r="C5169" t="s">
        <v>4136</v>
      </c>
      <c r="D5169" t="s">
        <v>4836</v>
      </c>
      <c r="E5169" s="2">
        <v>4013.09</v>
      </c>
    </row>
    <row r="5170" spans="1:5" x14ac:dyDescent="0.25">
      <c r="A5170" s="1">
        <v>44315</v>
      </c>
      <c r="B5170">
        <v>132499</v>
      </c>
      <c r="C5170" t="s">
        <v>42</v>
      </c>
      <c r="D5170" t="s">
        <v>3801</v>
      </c>
      <c r="E5170" s="2">
        <v>960.8</v>
      </c>
    </row>
    <row r="5171" spans="1:5" x14ac:dyDescent="0.25">
      <c r="A5171" s="1">
        <v>44315</v>
      </c>
      <c r="B5171">
        <v>132500</v>
      </c>
      <c r="C5171" t="s">
        <v>993</v>
      </c>
      <c r="D5171" t="s">
        <v>2929</v>
      </c>
      <c r="E5171" s="2">
        <v>137.5</v>
      </c>
    </row>
    <row r="5172" spans="1:5" x14ac:dyDescent="0.25">
      <c r="A5172" s="1">
        <v>44315</v>
      </c>
      <c r="B5172">
        <v>132500</v>
      </c>
      <c r="C5172" t="s">
        <v>993</v>
      </c>
      <c r="D5172" t="s">
        <v>2929</v>
      </c>
      <c r="E5172" s="2">
        <v>137.5</v>
      </c>
    </row>
    <row r="5173" spans="1:5" x14ac:dyDescent="0.25">
      <c r="A5173" s="1">
        <v>44315</v>
      </c>
      <c r="B5173">
        <v>132501</v>
      </c>
      <c r="C5173" t="s">
        <v>361</v>
      </c>
      <c r="D5173" t="s">
        <v>4137</v>
      </c>
      <c r="E5173" s="2">
        <v>260</v>
      </c>
    </row>
    <row r="5174" spans="1:5" x14ac:dyDescent="0.25">
      <c r="A5174" s="1">
        <v>44315</v>
      </c>
      <c r="B5174">
        <v>132501</v>
      </c>
      <c r="C5174" t="s">
        <v>361</v>
      </c>
      <c r="D5174" t="s">
        <v>3916</v>
      </c>
      <c r="E5174" s="2">
        <v>941.25</v>
      </c>
    </row>
    <row r="5175" spans="1:5" x14ac:dyDescent="0.25">
      <c r="A5175" s="1">
        <v>44315</v>
      </c>
      <c r="B5175">
        <v>132501</v>
      </c>
      <c r="C5175" t="s">
        <v>361</v>
      </c>
      <c r="D5175" t="s">
        <v>3917</v>
      </c>
      <c r="E5175" s="2">
        <v>980</v>
      </c>
    </row>
    <row r="5176" spans="1:5" x14ac:dyDescent="0.25">
      <c r="A5176" s="1">
        <v>44315</v>
      </c>
      <c r="B5176">
        <v>132502</v>
      </c>
      <c r="C5176" t="s">
        <v>2581</v>
      </c>
      <c r="D5176" t="s">
        <v>4837</v>
      </c>
      <c r="E5176" s="2">
        <v>58</v>
      </c>
    </row>
    <row r="5177" spans="1:5" x14ac:dyDescent="0.25">
      <c r="A5177" s="1">
        <v>44315</v>
      </c>
      <c r="B5177">
        <v>132503</v>
      </c>
      <c r="C5177" t="s">
        <v>221</v>
      </c>
      <c r="D5177" t="s">
        <v>4138</v>
      </c>
      <c r="E5177" s="2">
        <v>274.39999999999998</v>
      </c>
    </row>
    <row r="5178" spans="1:5" x14ac:dyDescent="0.25">
      <c r="A5178" s="1">
        <v>44315</v>
      </c>
      <c r="B5178">
        <v>132504</v>
      </c>
      <c r="C5178" t="s">
        <v>362</v>
      </c>
      <c r="D5178" t="s">
        <v>4838</v>
      </c>
      <c r="E5178" s="2">
        <v>10515.12</v>
      </c>
    </row>
    <row r="5179" spans="1:5" x14ac:dyDescent="0.25">
      <c r="A5179" s="1">
        <v>44315</v>
      </c>
      <c r="B5179">
        <v>132505</v>
      </c>
      <c r="C5179" t="s">
        <v>4139</v>
      </c>
      <c r="D5179" t="s">
        <v>4140</v>
      </c>
      <c r="E5179" s="2">
        <v>1050.92</v>
      </c>
    </row>
    <row r="5180" spans="1:5" x14ac:dyDescent="0.25">
      <c r="A5180" s="1">
        <v>44315</v>
      </c>
      <c r="B5180">
        <v>132506</v>
      </c>
      <c r="C5180" t="s">
        <v>46</v>
      </c>
      <c r="D5180" t="s">
        <v>4141</v>
      </c>
      <c r="E5180" s="2">
        <v>189.95</v>
      </c>
    </row>
    <row r="5181" spans="1:5" x14ac:dyDescent="0.25">
      <c r="A5181" s="1">
        <v>44315</v>
      </c>
      <c r="B5181">
        <v>132507</v>
      </c>
      <c r="C5181" t="s">
        <v>4142</v>
      </c>
      <c r="D5181" t="s">
        <v>4143</v>
      </c>
      <c r="E5181" s="2">
        <v>25126.3</v>
      </c>
    </row>
    <row r="5182" spans="1:5" x14ac:dyDescent="0.25">
      <c r="A5182" s="1">
        <v>44315</v>
      </c>
      <c r="B5182">
        <v>132508</v>
      </c>
      <c r="C5182" t="s">
        <v>3669</v>
      </c>
      <c r="D5182" t="s">
        <v>3997</v>
      </c>
      <c r="E5182" s="2">
        <v>268.60000000000002</v>
      </c>
    </row>
    <row r="5183" spans="1:5" x14ac:dyDescent="0.25">
      <c r="A5183" s="1">
        <v>44315</v>
      </c>
      <c r="B5183">
        <v>132508</v>
      </c>
      <c r="C5183" t="s">
        <v>3669</v>
      </c>
      <c r="D5183" t="s">
        <v>3997</v>
      </c>
      <c r="E5183" s="2">
        <v>297.5</v>
      </c>
    </row>
    <row r="5184" spans="1:5" x14ac:dyDescent="0.25">
      <c r="A5184" s="1">
        <v>44315</v>
      </c>
      <c r="B5184">
        <v>132509</v>
      </c>
      <c r="C5184" t="s">
        <v>2720</v>
      </c>
      <c r="D5184" t="s">
        <v>3998</v>
      </c>
      <c r="E5184" s="2">
        <v>2950</v>
      </c>
    </row>
    <row r="5185" spans="1:5" x14ac:dyDescent="0.25">
      <c r="A5185" s="1">
        <v>44316</v>
      </c>
      <c r="B5185">
        <v>132510</v>
      </c>
      <c r="C5185" t="s">
        <v>4144</v>
      </c>
      <c r="D5185" t="s">
        <v>4145</v>
      </c>
      <c r="E5185" s="2">
        <v>100</v>
      </c>
    </row>
    <row r="5186" spans="1:5" x14ac:dyDescent="0.25">
      <c r="A5186" s="1">
        <v>44257</v>
      </c>
      <c r="B5186">
        <v>202000134</v>
      </c>
      <c r="C5186" t="s">
        <v>4146</v>
      </c>
      <c r="D5186" t="s">
        <v>4147</v>
      </c>
      <c r="E5186" s="2">
        <v>153</v>
      </c>
    </row>
    <row r="5187" spans="1:5" x14ac:dyDescent="0.25">
      <c r="A5187" s="1">
        <v>44291</v>
      </c>
      <c r="B5187">
        <v>202000152</v>
      </c>
      <c r="C5187" t="s">
        <v>2604</v>
      </c>
      <c r="D5187" t="s">
        <v>4839</v>
      </c>
      <c r="E5187" s="2">
        <v>70</v>
      </c>
    </row>
    <row r="5188" spans="1:5" x14ac:dyDescent="0.25">
      <c r="A5188" s="1">
        <v>44291</v>
      </c>
      <c r="B5188">
        <v>202000154</v>
      </c>
      <c r="C5188" t="s">
        <v>3589</v>
      </c>
      <c r="D5188" t="s">
        <v>4148</v>
      </c>
      <c r="E5188" s="2">
        <v>126</v>
      </c>
    </row>
    <row r="5189" spans="1:5" x14ac:dyDescent="0.25">
      <c r="A5189" s="1">
        <v>44291</v>
      </c>
      <c r="B5189">
        <v>202000154</v>
      </c>
      <c r="C5189" t="s">
        <v>3589</v>
      </c>
      <c r="D5189" t="s">
        <v>4148</v>
      </c>
      <c r="E5189" s="2">
        <v>126</v>
      </c>
    </row>
    <row r="5190" spans="1:5" x14ac:dyDescent="0.25">
      <c r="A5190" s="1">
        <v>44292</v>
      </c>
      <c r="B5190">
        <v>202000155</v>
      </c>
      <c r="C5190" t="s">
        <v>92</v>
      </c>
      <c r="D5190" t="s">
        <v>4149</v>
      </c>
      <c r="E5190" s="2">
        <v>134.5</v>
      </c>
    </row>
    <row r="5191" spans="1:5" x14ac:dyDescent="0.25">
      <c r="A5191" s="1">
        <v>44295</v>
      </c>
      <c r="B5191">
        <v>202000156</v>
      </c>
      <c r="C5191" t="s">
        <v>1067</v>
      </c>
      <c r="D5191" t="s">
        <v>4840</v>
      </c>
      <c r="E5191" s="2">
        <v>2128.13</v>
      </c>
    </row>
    <row r="5192" spans="1:5" x14ac:dyDescent="0.25">
      <c r="A5192" s="1">
        <v>44295</v>
      </c>
      <c r="B5192">
        <v>202000157</v>
      </c>
      <c r="C5192" t="s">
        <v>1055</v>
      </c>
      <c r="D5192" t="s">
        <v>3565</v>
      </c>
      <c r="E5192" s="2">
        <v>49.25</v>
      </c>
    </row>
    <row r="5193" spans="1:5" x14ac:dyDescent="0.25">
      <c r="A5193" s="1">
        <v>44295</v>
      </c>
      <c r="B5193">
        <v>202000157</v>
      </c>
      <c r="C5193" t="s">
        <v>1055</v>
      </c>
      <c r="D5193" t="s">
        <v>3565</v>
      </c>
      <c r="E5193" s="2">
        <v>49.25</v>
      </c>
    </row>
    <row r="5194" spans="1:5" x14ac:dyDescent="0.25">
      <c r="A5194" s="1">
        <v>44295</v>
      </c>
      <c r="B5194">
        <v>202000158</v>
      </c>
      <c r="C5194" t="s">
        <v>4150</v>
      </c>
      <c r="D5194" t="s">
        <v>4151</v>
      </c>
      <c r="E5194" s="2">
        <v>590.35</v>
      </c>
    </row>
    <row r="5195" spans="1:5" x14ac:dyDescent="0.25">
      <c r="A5195" s="1">
        <v>44295</v>
      </c>
      <c r="B5195">
        <v>202000159</v>
      </c>
      <c r="C5195" t="s">
        <v>482</v>
      </c>
      <c r="D5195" t="s">
        <v>4152</v>
      </c>
      <c r="E5195" s="2">
        <v>142.85</v>
      </c>
    </row>
    <row r="5196" spans="1:5" x14ac:dyDescent="0.25">
      <c r="A5196" s="1">
        <v>44295</v>
      </c>
      <c r="B5196">
        <v>202000159</v>
      </c>
      <c r="C5196" t="s">
        <v>482</v>
      </c>
      <c r="D5196" t="s">
        <v>4152</v>
      </c>
      <c r="E5196" s="2">
        <v>113.03</v>
      </c>
    </row>
    <row r="5197" spans="1:5" x14ac:dyDescent="0.25">
      <c r="A5197" s="1">
        <v>44295</v>
      </c>
      <c r="B5197">
        <v>202000161</v>
      </c>
      <c r="C5197" t="s">
        <v>3720</v>
      </c>
      <c r="D5197" t="s">
        <v>3721</v>
      </c>
      <c r="E5197" s="2">
        <v>350</v>
      </c>
    </row>
    <row r="5198" spans="1:5" x14ac:dyDescent="0.25">
      <c r="A5198" s="1">
        <v>44295</v>
      </c>
      <c r="B5198">
        <v>202000161</v>
      </c>
      <c r="C5198" t="s">
        <v>3720</v>
      </c>
      <c r="D5198" t="s">
        <v>3721</v>
      </c>
      <c r="E5198" s="2">
        <v>350</v>
      </c>
    </row>
    <row r="5199" spans="1:5" x14ac:dyDescent="0.25">
      <c r="A5199" s="1">
        <v>44295</v>
      </c>
      <c r="B5199">
        <v>202000162</v>
      </c>
      <c r="C5199" t="s">
        <v>175</v>
      </c>
      <c r="D5199" t="s">
        <v>4153</v>
      </c>
      <c r="E5199" s="2">
        <v>84.07</v>
      </c>
    </row>
    <row r="5200" spans="1:5" x14ac:dyDescent="0.25">
      <c r="A5200" s="1">
        <v>44295</v>
      </c>
      <c r="B5200">
        <v>202000163</v>
      </c>
      <c r="C5200" t="s">
        <v>109</v>
      </c>
      <c r="D5200" t="s">
        <v>4154</v>
      </c>
      <c r="E5200" s="2">
        <v>120</v>
      </c>
    </row>
    <row r="5201" spans="1:5" x14ac:dyDescent="0.25">
      <c r="A5201" s="1">
        <v>44295</v>
      </c>
      <c r="B5201">
        <v>202000163</v>
      </c>
      <c r="C5201" t="s">
        <v>109</v>
      </c>
      <c r="D5201" t="s">
        <v>4154</v>
      </c>
      <c r="E5201" s="2">
        <v>120</v>
      </c>
    </row>
    <row r="5202" spans="1:5" x14ac:dyDescent="0.25">
      <c r="A5202" s="1">
        <v>44295</v>
      </c>
      <c r="B5202">
        <v>202000163</v>
      </c>
      <c r="C5202" t="s">
        <v>109</v>
      </c>
      <c r="D5202" t="s">
        <v>4155</v>
      </c>
      <c r="E5202" s="2">
        <v>3.3</v>
      </c>
    </row>
    <row r="5203" spans="1:5" x14ac:dyDescent="0.25">
      <c r="A5203" s="1">
        <v>44295</v>
      </c>
      <c r="B5203">
        <v>202000164</v>
      </c>
      <c r="C5203" t="s">
        <v>1057</v>
      </c>
      <c r="D5203" t="s">
        <v>4156</v>
      </c>
      <c r="E5203" s="2">
        <v>49.25</v>
      </c>
    </row>
    <row r="5204" spans="1:5" x14ac:dyDescent="0.25">
      <c r="A5204" s="1">
        <v>44295</v>
      </c>
      <c r="B5204">
        <v>202000165</v>
      </c>
      <c r="C5204" t="s">
        <v>2594</v>
      </c>
      <c r="D5204" t="s">
        <v>4839</v>
      </c>
      <c r="E5204" s="2">
        <v>5</v>
      </c>
    </row>
    <row r="5205" spans="1:5" x14ac:dyDescent="0.25">
      <c r="A5205" s="1">
        <v>44295</v>
      </c>
      <c r="B5205">
        <v>202000166</v>
      </c>
      <c r="C5205" t="s">
        <v>2097</v>
      </c>
      <c r="D5205" t="s">
        <v>4157</v>
      </c>
      <c r="E5205" s="2">
        <v>68.72</v>
      </c>
    </row>
    <row r="5206" spans="1:5" x14ac:dyDescent="0.25">
      <c r="A5206" s="1">
        <v>44295</v>
      </c>
      <c r="B5206">
        <v>202000167</v>
      </c>
      <c r="C5206" t="s">
        <v>2604</v>
      </c>
      <c r="D5206" t="s">
        <v>4158</v>
      </c>
      <c r="E5206" s="2">
        <v>35.9</v>
      </c>
    </row>
    <row r="5207" spans="1:5" x14ac:dyDescent="0.25">
      <c r="A5207" s="1">
        <v>44295</v>
      </c>
      <c r="B5207">
        <v>202000168</v>
      </c>
      <c r="C5207" t="s">
        <v>4159</v>
      </c>
      <c r="D5207" t="s">
        <v>4842</v>
      </c>
      <c r="E5207" s="2">
        <v>153.41999999999999</v>
      </c>
    </row>
    <row r="5208" spans="1:5" x14ac:dyDescent="0.25">
      <c r="A5208" s="1">
        <v>44295</v>
      </c>
      <c r="B5208">
        <v>202000169</v>
      </c>
      <c r="C5208" t="s">
        <v>2095</v>
      </c>
      <c r="D5208" t="s">
        <v>4160</v>
      </c>
      <c r="E5208" s="2">
        <v>54.5</v>
      </c>
    </row>
    <row r="5209" spans="1:5" x14ac:dyDescent="0.25">
      <c r="A5209" s="1">
        <v>44295</v>
      </c>
      <c r="B5209">
        <v>202000170</v>
      </c>
      <c r="C5209" t="s">
        <v>4161</v>
      </c>
      <c r="D5209" t="s">
        <v>4841</v>
      </c>
      <c r="E5209" s="2">
        <v>26.17</v>
      </c>
    </row>
    <row r="5210" spans="1:5" x14ac:dyDescent="0.25">
      <c r="A5210" s="1">
        <v>44295</v>
      </c>
      <c r="B5210">
        <v>202000171</v>
      </c>
      <c r="C5210" t="s">
        <v>2600</v>
      </c>
      <c r="D5210" t="s">
        <v>4843</v>
      </c>
      <c r="E5210" s="2">
        <v>207.25</v>
      </c>
    </row>
    <row r="5211" spans="1:5" x14ac:dyDescent="0.25">
      <c r="A5211" s="1">
        <v>44295</v>
      </c>
      <c r="B5211">
        <v>202000171</v>
      </c>
      <c r="C5211" t="s">
        <v>2600</v>
      </c>
      <c r="D5211" t="s">
        <v>4844</v>
      </c>
      <c r="E5211" s="2">
        <v>373.05</v>
      </c>
    </row>
    <row r="5212" spans="1:5" x14ac:dyDescent="0.25">
      <c r="A5212" s="1">
        <v>44295</v>
      </c>
      <c r="B5212">
        <v>202000172</v>
      </c>
      <c r="C5212" t="s">
        <v>3722</v>
      </c>
      <c r="D5212" t="s">
        <v>4162</v>
      </c>
      <c r="E5212" s="2">
        <v>-12.4</v>
      </c>
    </row>
    <row r="5213" spans="1:5" x14ac:dyDescent="0.25">
      <c r="A5213" s="1">
        <v>44295</v>
      </c>
      <c r="B5213">
        <v>202000172</v>
      </c>
      <c r="C5213" t="s">
        <v>3722</v>
      </c>
      <c r="D5213" t="s">
        <v>4845</v>
      </c>
      <c r="E5213" s="2">
        <v>362.64</v>
      </c>
    </row>
    <row r="5214" spans="1:5" x14ac:dyDescent="0.25">
      <c r="A5214" s="1">
        <v>44295</v>
      </c>
      <c r="B5214">
        <v>202000172</v>
      </c>
      <c r="C5214" t="s">
        <v>3722</v>
      </c>
      <c r="D5214" t="s">
        <v>4846</v>
      </c>
      <c r="E5214" s="2">
        <v>163.46</v>
      </c>
    </row>
    <row r="5215" spans="1:5" x14ac:dyDescent="0.25">
      <c r="A5215" s="1">
        <v>44295</v>
      </c>
      <c r="B5215">
        <v>202000173</v>
      </c>
      <c r="C5215" t="s">
        <v>4163</v>
      </c>
      <c r="D5215" t="s">
        <v>4164</v>
      </c>
      <c r="E5215" s="2">
        <v>131.82</v>
      </c>
    </row>
    <row r="5216" spans="1:5" x14ac:dyDescent="0.25">
      <c r="A5216" s="1">
        <v>44295</v>
      </c>
      <c r="B5216">
        <v>202000174</v>
      </c>
      <c r="C5216" t="s">
        <v>1043</v>
      </c>
      <c r="D5216" t="s">
        <v>4847</v>
      </c>
      <c r="E5216" s="2">
        <v>75.819999999999993</v>
      </c>
    </row>
    <row r="5217" spans="1:5" x14ac:dyDescent="0.25">
      <c r="A5217" s="1">
        <v>44295</v>
      </c>
      <c r="B5217">
        <v>202000175</v>
      </c>
      <c r="C5217" t="s">
        <v>4165</v>
      </c>
      <c r="D5217" t="s">
        <v>4166</v>
      </c>
      <c r="E5217" s="2">
        <v>900</v>
      </c>
    </row>
    <row r="5218" spans="1:5" x14ac:dyDescent="0.25">
      <c r="A5218" s="1">
        <v>44298</v>
      </c>
      <c r="B5218">
        <v>202000176</v>
      </c>
      <c r="C5218" t="s">
        <v>4167</v>
      </c>
      <c r="D5218" t="s">
        <v>4848</v>
      </c>
      <c r="E5218" s="2">
        <v>1425</v>
      </c>
    </row>
    <row r="5219" spans="1:5" x14ac:dyDescent="0.25">
      <c r="A5219" s="1">
        <v>44298</v>
      </c>
      <c r="B5219">
        <v>202000177</v>
      </c>
      <c r="C5219" t="s">
        <v>4168</v>
      </c>
      <c r="D5219" t="s">
        <v>4169</v>
      </c>
      <c r="E5219" s="2">
        <v>194.78</v>
      </c>
    </row>
    <row r="5220" spans="1:5" x14ac:dyDescent="0.25">
      <c r="A5220" s="1">
        <v>44301</v>
      </c>
      <c r="B5220">
        <v>202000178</v>
      </c>
      <c r="C5220" t="s">
        <v>4170</v>
      </c>
      <c r="D5220" t="s">
        <v>4849</v>
      </c>
      <c r="E5220" s="2">
        <v>120</v>
      </c>
    </row>
    <row r="5221" spans="1:5" x14ac:dyDescent="0.25">
      <c r="A5221" s="1">
        <v>44301</v>
      </c>
      <c r="B5221">
        <v>202000179</v>
      </c>
      <c r="C5221" t="s">
        <v>3589</v>
      </c>
      <c r="D5221" t="s">
        <v>4171</v>
      </c>
      <c r="E5221" s="2">
        <v>84</v>
      </c>
    </row>
    <row r="5222" spans="1:5" x14ac:dyDescent="0.25">
      <c r="A5222" s="1">
        <v>44302</v>
      </c>
      <c r="B5222">
        <v>202000180</v>
      </c>
      <c r="C5222" t="s">
        <v>3720</v>
      </c>
      <c r="D5222" t="s">
        <v>3721</v>
      </c>
      <c r="E5222" s="2">
        <v>350</v>
      </c>
    </row>
    <row r="5223" spans="1:5" x14ac:dyDescent="0.25">
      <c r="A5223" s="1">
        <v>44287</v>
      </c>
      <c r="B5223">
        <v>202100180</v>
      </c>
      <c r="C5223" t="s">
        <v>4172</v>
      </c>
      <c r="D5223" t="s">
        <v>4850</v>
      </c>
      <c r="E5223" s="2">
        <v>840</v>
      </c>
    </row>
    <row r="5224" spans="1:5" x14ac:dyDescent="0.25">
      <c r="A5224" s="1">
        <v>44287</v>
      </c>
      <c r="B5224">
        <v>202100181</v>
      </c>
      <c r="C5224" t="s">
        <v>452</v>
      </c>
      <c r="D5224" t="s">
        <v>4173</v>
      </c>
      <c r="E5224" s="2">
        <v>745</v>
      </c>
    </row>
    <row r="5225" spans="1:5" x14ac:dyDescent="0.25">
      <c r="A5225" s="1">
        <v>44287</v>
      </c>
      <c r="B5225">
        <v>202100182</v>
      </c>
      <c r="C5225" t="s">
        <v>453</v>
      </c>
      <c r="D5225" t="s">
        <v>4851</v>
      </c>
      <c r="E5225" s="2">
        <v>505.6</v>
      </c>
    </row>
    <row r="5226" spans="1:5" x14ac:dyDescent="0.25">
      <c r="A5226" s="1">
        <v>44287</v>
      </c>
      <c r="B5226">
        <v>202100182</v>
      </c>
      <c r="C5226" t="s">
        <v>453</v>
      </c>
      <c r="D5226" t="s">
        <v>4852</v>
      </c>
      <c r="E5226" s="2">
        <v>33.869999999999997</v>
      </c>
    </row>
    <row r="5227" spans="1:5" x14ac:dyDescent="0.25">
      <c r="A5227" s="1">
        <v>44287</v>
      </c>
      <c r="B5227">
        <v>202100182</v>
      </c>
      <c r="C5227" t="s">
        <v>453</v>
      </c>
      <c r="D5227" t="s">
        <v>4174</v>
      </c>
      <c r="E5227" s="2">
        <v>354.8</v>
      </c>
    </row>
    <row r="5228" spans="1:5" x14ac:dyDescent="0.25">
      <c r="A5228" s="1">
        <v>44287</v>
      </c>
      <c r="B5228">
        <v>202100183</v>
      </c>
      <c r="C5228" t="s">
        <v>4175</v>
      </c>
      <c r="D5228" t="s">
        <v>1277</v>
      </c>
      <c r="E5228" s="2">
        <v>400</v>
      </c>
    </row>
    <row r="5229" spans="1:5" x14ac:dyDescent="0.25">
      <c r="A5229" s="1">
        <v>44287</v>
      </c>
      <c r="B5229">
        <v>202100184</v>
      </c>
      <c r="C5229" t="s">
        <v>112</v>
      </c>
      <c r="D5229" t="s">
        <v>4853</v>
      </c>
      <c r="E5229" s="2">
        <v>10738.09</v>
      </c>
    </row>
    <row r="5230" spans="1:5" x14ac:dyDescent="0.25">
      <c r="A5230" s="1">
        <v>44294</v>
      </c>
      <c r="B5230">
        <v>202100185</v>
      </c>
      <c r="C5230" t="s">
        <v>111</v>
      </c>
      <c r="D5230" t="s">
        <v>1075</v>
      </c>
      <c r="E5230" s="2">
        <v>134030.82999999999</v>
      </c>
    </row>
    <row r="5231" spans="1:5" x14ac:dyDescent="0.25">
      <c r="A5231" s="1">
        <v>44294</v>
      </c>
      <c r="B5231">
        <v>202100185</v>
      </c>
      <c r="C5231" t="s">
        <v>111</v>
      </c>
      <c r="D5231" t="s">
        <v>4176</v>
      </c>
      <c r="E5231" s="2">
        <v>587.20000000000005</v>
      </c>
    </row>
    <row r="5232" spans="1:5" x14ac:dyDescent="0.25">
      <c r="A5232" s="1">
        <v>44294</v>
      </c>
      <c r="B5232">
        <v>202100186</v>
      </c>
      <c r="C5232" t="s">
        <v>3732</v>
      </c>
      <c r="D5232" t="s">
        <v>4854</v>
      </c>
      <c r="E5232" s="2">
        <v>15</v>
      </c>
    </row>
    <row r="5233" spans="1:5" x14ac:dyDescent="0.25">
      <c r="A5233" s="1">
        <v>44294</v>
      </c>
      <c r="B5233">
        <v>202100187</v>
      </c>
      <c r="C5233" t="s">
        <v>453</v>
      </c>
      <c r="D5233" t="s">
        <v>4855</v>
      </c>
      <c r="E5233" s="2">
        <v>347.34</v>
      </c>
    </row>
    <row r="5234" spans="1:5" x14ac:dyDescent="0.25">
      <c r="A5234" s="1">
        <v>44294</v>
      </c>
      <c r="B5234">
        <v>202100188</v>
      </c>
      <c r="C5234" t="s">
        <v>228</v>
      </c>
      <c r="D5234" t="s">
        <v>4856</v>
      </c>
      <c r="E5234" s="2">
        <v>63.65</v>
      </c>
    </row>
    <row r="5235" spans="1:5" x14ac:dyDescent="0.25">
      <c r="A5235" s="1">
        <v>44300</v>
      </c>
      <c r="B5235">
        <v>202100189</v>
      </c>
      <c r="C5235" t="s">
        <v>2113</v>
      </c>
      <c r="D5235" t="s">
        <v>4857</v>
      </c>
      <c r="E5235" s="2">
        <v>429</v>
      </c>
    </row>
    <row r="5236" spans="1:5" x14ac:dyDescent="0.25">
      <c r="A5236" s="1">
        <v>44300</v>
      </c>
      <c r="B5236">
        <v>202100190</v>
      </c>
      <c r="C5236" t="s">
        <v>4172</v>
      </c>
      <c r="D5236" t="s">
        <v>4177</v>
      </c>
      <c r="E5236" s="2">
        <v>132</v>
      </c>
    </row>
    <row r="5237" spans="1:5" x14ac:dyDescent="0.25">
      <c r="A5237" s="1">
        <v>44301</v>
      </c>
      <c r="B5237">
        <v>202100191</v>
      </c>
      <c r="C5237" t="s">
        <v>1082</v>
      </c>
      <c r="D5237" t="s">
        <v>4178</v>
      </c>
      <c r="E5237" s="2">
        <v>111</v>
      </c>
    </row>
    <row r="5238" spans="1:5" x14ac:dyDescent="0.25">
      <c r="A5238" s="1">
        <v>44301</v>
      </c>
      <c r="B5238">
        <v>202100192</v>
      </c>
      <c r="C5238" t="s">
        <v>110</v>
      </c>
      <c r="D5238" t="s">
        <v>4179</v>
      </c>
      <c r="E5238" s="2">
        <v>97.7</v>
      </c>
    </row>
    <row r="5239" spans="1:5" x14ac:dyDescent="0.25">
      <c r="A5239" s="1">
        <v>44301</v>
      </c>
      <c r="B5239">
        <v>202100193</v>
      </c>
      <c r="C5239" t="s">
        <v>112</v>
      </c>
      <c r="D5239" t="s">
        <v>4858</v>
      </c>
      <c r="E5239" s="2">
        <v>11494.82</v>
      </c>
    </row>
    <row r="5240" spans="1:5" x14ac:dyDescent="0.25">
      <c r="A5240" s="1">
        <v>44301</v>
      </c>
      <c r="B5240">
        <v>202100194</v>
      </c>
      <c r="C5240" t="s">
        <v>458</v>
      </c>
      <c r="D5240" t="s">
        <v>4859</v>
      </c>
      <c r="E5240" s="2">
        <v>93.74</v>
      </c>
    </row>
    <row r="5241" spans="1:5" x14ac:dyDescent="0.25">
      <c r="A5241" s="1">
        <v>44307</v>
      </c>
      <c r="B5241">
        <v>202100195</v>
      </c>
      <c r="C5241" t="s">
        <v>110</v>
      </c>
      <c r="D5241" t="s">
        <v>4180</v>
      </c>
      <c r="E5241" s="2">
        <v>110</v>
      </c>
    </row>
    <row r="5242" spans="1:5" x14ac:dyDescent="0.25">
      <c r="A5242" s="1">
        <v>44307</v>
      </c>
      <c r="B5242">
        <v>202100201</v>
      </c>
      <c r="C5242" t="s">
        <v>2113</v>
      </c>
      <c r="D5242" t="s">
        <v>4860</v>
      </c>
      <c r="E5242" s="2">
        <v>60</v>
      </c>
    </row>
    <row r="5243" spans="1:5" x14ac:dyDescent="0.25">
      <c r="A5243" s="1">
        <v>44307</v>
      </c>
      <c r="B5243">
        <v>202100201</v>
      </c>
      <c r="C5243" t="s">
        <v>2113</v>
      </c>
      <c r="D5243" t="s">
        <v>4861</v>
      </c>
      <c r="E5243" s="2">
        <v>1886</v>
      </c>
    </row>
    <row r="5244" spans="1:5" x14ac:dyDescent="0.25">
      <c r="A5244" s="1">
        <v>44308</v>
      </c>
      <c r="B5244">
        <v>202100202</v>
      </c>
      <c r="C5244" t="s">
        <v>4181</v>
      </c>
      <c r="D5244" t="s">
        <v>4182</v>
      </c>
      <c r="E5244" s="2">
        <v>80</v>
      </c>
    </row>
    <row r="5245" spans="1:5" x14ac:dyDescent="0.25">
      <c r="A5245" s="1">
        <v>44308</v>
      </c>
      <c r="B5245">
        <v>202100203</v>
      </c>
      <c r="C5245" t="s">
        <v>4183</v>
      </c>
      <c r="D5245" t="s">
        <v>4182</v>
      </c>
      <c r="E5245" s="2">
        <v>23</v>
      </c>
    </row>
    <row r="5246" spans="1:5" x14ac:dyDescent="0.25">
      <c r="A5246" s="1">
        <v>44308</v>
      </c>
      <c r="B5246">
        <v>202100204</v>
      </c>
      <c r="C5246" t="s">
        <v>445</v>
      </c>
      <c r="D5246" t="s">
        <v>4184</v>
      </c>
      <c r="E5246" s="2">
        <v>382.5</v>
      </c>
    </row>
    <row r="5247" spans="1:5" x14ac:dyDescent="0.25">
      <c r="A5247" s="1">
        <v>44308</v>
      </c>
      <c r="B5247">
        <v>202100205</v>
      </c>
      <c r="C5247" t="s">
        <v>448</v>
      </c>
      <c r="D5247" t="s">
        <v>4862</v>
      </c>
      <c r="E5247" s="2">
        <v>268</v>
      </c>
    </row>
    <row r="5248" spans="1:5" x14ac:dyDescent="0.25">
      <c r="A5248" s="1">
        <v>44308</v>
      </c>
      <c r="B5248">
        <v>202100206</v>
      </c>
      <c r="C5248" t="s">
        <v>4185</v>
      </c>
      <c r="D5248" t="s">
        <v>4863</v>
      </c>
      <c r="E5248" s="2">
        <v>132</v>
      </c>
    </row>
    <row r="5249" spans="1:6" x14ac:dyDescent="0.25">
      <c r="A5249" s="1">
        <v>44314</v>
      </c>
      <c r="B5249">
        <v>202100207</v>
      </c>
      <c r="C5249" t="s">
        <v>4186</v>
      </c>
      <c r="D5249" t="s">
        <v>3827</v>
      </c>
      <c r="E5249" s="2">
        <v>662.47</v>
      </c>
    </row>
    <row r="5250" spans="1:6" x14ac:dyDescent="0.25">
      <c r="A5250" s="1">
        <v>44314</v>
      </c>
      <c r="B5250">
        <v>202100208</v>
      </c>
      <c r="C5250" t="s">
        <v>2112</v>
      </c>
      <c r="D5250" t="s">
        <v>4187</v>
      </c>
      <c r="E5250" s="2">
        <v>51.94</v>
      </c>
    </row>
    <row r="5251" spans="1:6" x14ac:dyDescent="0.25">
      <c r="A5251" s="1">
        <v>44314</v>
      </c>
      <c r="B5251">
        <v>202100209</v>
      </c>
      <c r="C5251" t="s">
        <v>110</v>
      </c>
      <c r="D5251" t="s">
        <v>4864</v>
      </c>
      <c r="E5251" s="2">
        <v>110</v>
      </c>
    </row>
    <row r="5252" spans="1:6" x14ac:dyDescent="0.25">
      <c r="A5252" s="1">
        <v>44315</v>
      </c>
      <c r="B5252">
        <v>202100210</v>
      </c>
      <c r="C5252" t="s">
        <v>114</v>
      </c>
      <c r="D5252" t="s">
        <v>4865</v>
      </c>
      <c r="E5252" s="2">
        <v>185</v>
      </c>
    </row>
    <row r="5253" spans="1:6" x14ac:dyDescent="0.25">
      <c r="A5253" s="1">
        <v>44315</v>
      </c>
      <c r="B5253">
        <v>202100211</v>
      </c>
      <c r="C5253" t="s">
        <v>4172</v>
      </c>
      <c r="D5253" t="s">
        <v>4866</v>
      </c>
      <c r="E5253" s="2">
        <v>18</v>
      </c>
    </row>
    <row r="5254" spans="1:6" x14ac:dyDescent="0.25">
      <c r="A5254" s="1">
        <v>44315</v>
      </c>
      <c r="B5254">
        <v>202100211</v>
      </c>
      <c r="C5254" t="s">
        <v>4172</v>
      </c>
      <c r="D5254" t="s">
        <v>4867</v>
      </c>
      <c r="E5254" s="2">
        <v>13.97</v>
      </c>
    </row>
    <row r="5255" spans="1:6" x14ac:dyDescent="0.25">
      <c r="A5255" s="1">
        <v>44315</v>
      </c>
      <c r="B5255">
        <v>202100212</v>
      </c>
      <c r="C5255" t="s">
        <v>452</v>
      </c>
      <c r="D5255" t="s">
        <v>4868</v>
      </c>
      <c r="E5255" s="2">
        <v>8.49</v>
      </c>
    </row>
    <row r="5256" spans="1:6" x14ac:dyDescent="0.25">
      <c r="A5256" s="1">
        <v>44315</v>
      </c>
      <c r="B5256">
        <v>202100213</v>
      </c>
      <c r="C5256" t="s">
        <v>112</v>
      </c>
      <c r="D5256" t="s">
        <v>4853</v>
      </c>
      <c r="E5256" s="2">
        <v>8011.91</v>
      </c>
    </row>
    <row r="5257" spans="1:6" x14ac:dyDescent="0.25">
      <c r="A5257" s="1">
        <v>44315</v>
      </c>
      <c r="B5257">
        <v>202100215</v>
      </c>
      <c r="C5257" t="s">
        <v>2622</v>
      </c>
      <c r="D5257" t="s">
        <v>4188</v>
      </c>
      <c r="E5257" s="2">
        <v>16.36</v>
      </c>
    </row>
    <row r="5258" spans="1:6" x14ac:dyDescent="0.25">
      <c r="A5258" s="1">
        <v>44315</v>
      </c>
      <c r="B5258">
        <v>202100215</v>
      </c>
      <c r="C5258" t="s">
        <v>2622</v>
      </c>
      <c r="D5258" t="s">
        <v>4189</v>
      </c>
      <c r="E5258" s="2">
        <v>137.25</v>
      </c>
    </row>
    <row r="5259" spans="1:6" x14ac:dyDescent="0.25">
      <c r="A5259" s="1">
        <v>44315</v>
      </c>
      <c r="B5259">
        <v>202100215</v>
      </c>
      <c r="C5259" t="s">
        <v>2622</v>
      </c>
      <c r="D5259" t="s">
        <v>4190</v>
      </c>
      <c r="E5259" s="2">
        <v>11.58</v>
      </c>
    </row>
    <row r="5260" spans="1:6" x14ac:dyDescent="0.25">
      <c r="A5260" s="1">
        <v>44316</v>
      </c>
      <c r="B5260">
        <v>202100216</v>
      </c>
      <c r="C5260" t="s">
        <v>4172</v>
      </c>
      <c r="D5260" t="s">
        <v>4190</v>
      </c>
      <c r="E5260" s="2">
        <v>40.33</v>
      </c>
    </row>
    <row r="5261" spans="1:6" x14ac:dyDescent="0.25">
      <c r="D5261" s="5" t="s">
        <v>167</v>
      </c>
      <c r="E5261" s="6"/>
      <c r="F5261" s="7">
        <f>SUM(E4316:E5260)</f>
        <v>1290359.3099999954</v>
      </c>
    </row>
    <row r="5262" spans="1:6" x14ac:dyDescent="0.25">
      <c r="A5262" s="1">
        <v>44321</v>
      </c>
      <c r="B5262">
        <v>132511</v>
      </c>
      <c r="C5262" t="s">
        <v>467</v>
      </c>
      <c r="D5262" t="s">
        <v>4869</v>
      </c>
      <c r="E5262" s="2">
        <v>441</v>
      </c>
    </row>
    <row r="5263" spans="1:6" x14ac:dyDescent="0.25">
      <c r="A5263" s="1">
        <v>44321</v>
      </c>
      <c r="B5263">
        <v>132511</v>
      </c>
      <c r="C5263" t="s">
        <v>467</v>
      </c>
      <c r="D5263" t="s">
        <v>4874</v>
      </c>
      <c r="E5263" s="2">
        <v>84</v>
      </c>
    </row>
    <row r="5264" spans="1:6" x14ac:dyDescent="0.25">
      <c r="A5264" s="1">
        <v>44321</v>
      </c>
      <c r="B5264">
        <v>132512</v>
      </c>
      <c r="C5264" t="s">
        <v>238</v>
      </c>
      <c r="D5264" t="s">
        <v>1916</v>
      </c>
      <c r="E5264" s="2">
        <v>36</v>
      </c>
    </row>
    <row r="5265" spans="1:5" x14ac:dyDescent="0.25">
      <c r="A5265" s="1">
        <v>44321</v>
      </c>
      <c r="B5265">
        <v>132512</v>
      </c>
      <c r="C5265" t="s">
        <v>238</v>
      </c>
      <c r="D5265" t="s">
        <v>4875</v>
      </c>
      <c r="E5265" s="2">
        <v>132</v>
      </c>
    </row>
    <row r="5266" spans="1:5" x14ac:dyDescent="0.25">
      <c r="A5266" s="1">
        <v>44321</v>
      </c>
      <c r="B5266">
        <v>132514</v>
      </c>
      <c r="C5266" t="s">
        <v>4191</v>
      </c>
      <c r="D5266" t="s">
        <v>4192</v>
      </c>
      <c r="E5266" s="2">
        <v>670.69</v>
      </c>
    </row>
    <row r="5267" spans="1:5" x14ac:dyDescent="0.25">
      <c r="A5267" s="1">
        <v>44321</v>
      </c>
      <c r="B5267">
        <v>132516</v>
      </c>
      <c r="C5267" t="s">
        <v>201</v>
      </c>
      <c r="D5267" t="s">
        <v>4876</v>
      </c>
      <c r="E5267" s="2">
        <v>530.09</v>
      </c>
    </row>
    <row r="5268" spans="1:5" x14ac:dyDescent="0.25">
      <c r="A5268" s="1">
        <v>44321</v>
      </c>
      <c r="B5268">
        <v>132517</v>
      </c>
      <c r="C5268" t="s">
        <v>3937</v>
      </c>
      <c r="D5268" t="s">
        <v>4870</v>
      </c>
      <c r="E5268" s="2">
        <v>291.89999999999998</v>
      </c>
    </row>
    <row r="5269" spans="1:5" x14ac:dyDescent="0.25">
      <c r="A5269" s="1">
        <v>44321</v>
      </c>
      <c r="B5269">
        <v>132518</v>
      </c>
      <c r="C5269" t="s">
        <v>530</v>
      </c>
      <c r="D5269" t="s">
        <v>4877</v>
      </c>
      <c r="E5269" s="2">
        <v>33.24</v>
      </c>
    </row>
    <row r="5270" spans="1:5" x14ac:dyDescent="0.25">
      <c r="A5270" s="1">
        <v>44321</v>
      </c>
      <c r="B5270">
        <v>132519</v>
      </c>
      <c r="C5270" t="s">
        <v>795</v>
      </c>
      <c r="D5270" t="s">
        <v>4871</v>
      </c>
      <c r="E5270" s="2">
        <v>90</v>
      </c>
    </row>
    <row r="5271" spans="1:5" x14ac:dyDescent="0.25">
      <c r="A5271" s="1">
        <v>44321</v>
      </c>
      <c r="B5271">
        <v>132519</v>
      </c>
      <c r="C5271" t="s">
        <v>795</v>
      </c>
      <c r="D5271" t="s">
        <v>4872</v>
      </c>
      <c r="E5271" s="2">
        <v>1192.2</v>
      </c>
    </row>
    <row r="5272" spans="1:5" x14ac:dyDescent="0.25">
      <c r="A5272" s="1">
        <v>44321</v>
      </c>
      <c r="B5272">
        <v>132520</v>
      </c>
      <c r="C5272" t="s">
        <v>4193</v>
      </c>
      <c r="D5272" t="s">
        <v>4873</v>
      </c>
      <c r="E5272" s="2">
        <v>55.99</v>
      </c>
    </row>
    <row r="5273" spans="1:5" x14ac:dyDescent="0.25">
      <c r="A5273" s="1">
        <v>44321</v>
      </c>
      <c r="B5273">
        <v>132521</v>
      </c>
      <c r="C5273" t="s">
        <v>708</v>
      </c>
      <c r="D5273" t="s">
        <v>4878</v>
      </c>
      <c r="E5273" s="2">
        <v>37.96</v>
      </c>
    </row>
    <row r="5274" spans="1:5" x14ac:dyDescent="0.25">
      <c r="A5274" s="1">
        <v>44321</v>
      </c>
      <c r="B5274">
        <v>132522</v>
      </c>
      <c r="C5274" t="s">
        <v>413</v>
      </c>
      <c r="D5274" t="s">
        <v>4194</v>
      </c>
      <c r="E5274" s="2">
        <v>1200</v>
      </c>
    </row>
    <row r="5275" spans="1:5" x14ac:dyDescent="0.25">
      <c r="A5275" s="1">
        <v>44321</v>
      </c>
      <c r="B5275">
        <v>132523</v>
      </c>
      <c r="C5275" t="s">
        <v>21</v>
      </c>
      <c r="D5275" t="s">
        <v>4195</v>
      </c>
      <c r="E5275" s="2">
        <v>92.84</v>
      </c>
    </row>
    <row r="5276" spans="1:5" x14ac:dyDescent="0.25">
      <c r="A5276" s="1">
        <v>44321</v>
      </c>
      <c r="B5276">
        <v>132524</v>
      </c>
      <c r="C5276" t="s">
        <v>42</v>
      </c>
      <c r="D5276" t="s">
        <v>4196</v>
      </c>
      <c r="E5276" s="2">
        <v>446.73</v>
      </c>
    </row>
    <row r="5277" spans="1:5" x14ac:dyDescent="0.25">
      <c r="A5277" s="1">
        <v>44321</v>
      </c>
      <c r="B5277">
        <v>132525</v>
      </c>
      <c r="C5277" t="s">
        <v>1799</v>
      </c>
      <c r="D5277" t="s">
        <v>4197</v>
      </c>
      <c r="E5277" s="2">
        <v>248.7</v>
      </c>
    </row>
    <row r="5278" spans="1:5" x14ac:dyDescent="0.25">
      <c r="A5278" s="1">
        <v>44321</v>
      </c>
      <c r="B5278">
        <v>132526</v>
      </c>
      <c r="C5278" t="s">
        <v>436</v>
      </c>
      <c r="D5278" t="s">
        <v>4880</v>
      </c>
      <c r="E5278" s="2">
        <v>4577</v>
      </c>
    </row>
    <row r="5279" spans="1:5" x14ac:dyDescent="0.25">
      <c r="A5279" s="1">
        <v>44321</v>
      </c>
      <c r="B5279">
        <v>132526</v>
      </c>
      <c r="C5279" t="s">
        <v>436</v>
      </c>
      <c r="D5279" t="s">
        <v>4881</v>
      </c>
      <c r="E5279" s="2">
        <v>4326</v>
      </c>
    </row>
    <row r="5280" spans="1:5" x14ac:dyDescent="0.25">
      <c r="A5280" s="1">
        <v>44323</v>
      </c>
      <c r="B5280">
        <v>132528</v>
      </c>
      <c r="C5280" t="s">
        <v>86</v>
      </c>
      <c r="D5280" t="s">
        <v>4879</v>
      </c>
      <c r="E5280" s="2">
        <v>2805.17</v>
      </c>
    </row>
    <row r="5281" spans="1:5" x14ac:dyDescent="0.25">
      <c r="A5281" s="1">
        <v>44323</v>
      </c>
      <c r="B5281">
        <v>132529</v>
      </c>
      <c r="C5281" t="s">
        <v>377</v>
      </c>
      <c r="D5281" t="s">
        <v>4198</v>
      </c>
      <c r="E5281" s="2">
        <v>3600</v>
      </c>
    </row>
    <row r="5282" spans="1:5" x14ac:dyDescent="0.25">
      <c r="A5282" s="1">
        <v>44323</v>
      </c>
      <c r="B5282">
        <v>132531</v>
      </c>
      <c r="C5282" t="s">
        <v>381</v>
      </c>
      <c r="D5282" t="s">
        <v>4882</v>
      </c>
      <c r="E5282" s="2">
        <v>1011</v>
      </c>
    </row>
    <row r="5283" spans="1:5" x14ac:dyDescent="0.25">
      <c r="A5283" s="1">
        <v>44323</v>
      </c>
      <c r="B5283">
        <v>132531</v>
      </c>
      <c r="C5283" t="s">
        <v>381</v>
      </c>
      <c r="D5283" t="s">
        <v>4882</v>
      </c>
      <c r="E5283" s="2">
        <v>337</v>
      </c>
    </row>
    <row r="5284" spans="1:5" x14ac:dyDescent="0.25">
      <c r="A5284" s="1">
        <v>44323</v>
      </c>
      <c r="B5284">
        <v>132531</v>
      </c>
      <c r="C5284" t="s">
        <v>381</v>
      </c>
      <c r="D5284" t="s">
        <v>4883</v>
      </c>
      <c r="E5284" s="2">
        <v>1545</v>
      </c>
    </row>
    <row r="5285" spans="1:5" x14ac:dyDescent="0.25">
      <c r="A5285" s="1">
        <v>44323</v>
      </c>
      <c r="B5285">
        <v>132531</v>
      </c>
      <c r="C5285" t="s">
        <v>381</v>
      </c>
      <c r="D5285" t="s">
        <v>4882</v>
      </c>
      <c r="E5285" s="2">
        <v>507</v>
      </c>
    </row>
    <row r="5286" spans="1:5" x14ac:dyDescent="0.25">
      <c r="A5286" s="1">
        <v>44323</v>
      </c>
      <c r="B5286">
        <v>132531</v>
      </c>
      <c r="C5286" t="s">
        <v>381</v>
      </c>
      <c r="D5286" t="s">
        <v>4199</v>
      </c>
      <c r="E5286" s="2">
        <v>5980</v>
      </c>
    </row>
    <row r="5287" spans="1:5" x14ac:dyDescent="0.25">
      <c r="A5287" s="1">
        <v>44323</v>
      </c>
      <c r="B5287">
        <v>132532</v>
      </c>
      <c r="C5287" t="s">
        <v>9</v>
      </c>
      <c r="D5287" t="s">
        <v>4884</v>
      </c>
      <c r="E5287" s="2">
        <v>4173.63</v>
      </c>
    </row>
    <row r="5288" spans="1:5" x14ac:dyDescent="0.25">
      <c r="A5288" s="1">
        <v>44323</v>
      </c>
      <c r="B5288">
        <v>132533</v>
      </c>
      <c r="C5288" t="s">
        <v>9</v>
      </c>
      <c r="D5288" t="s">
        <v>4200</v>
      </c>
      <c r="E5288" s="2">
        <v>3533.53</v>
      </c>
    </row>
    <row r="5289" spans="1:5" x14ac:dyDescent="0.25">
      <c r="A5289" s="1">
        <v>44323</v>
      </c>
      <c r="B5289">
        <v>132534</v>
      </c>
      <c r="C5289" t="s">
        <v>9</v>
      </c>
      <c r="D5289" t="s">
        <v>185</v>
      </c>
      <c r="E5289" s="2">
        <v>1765.87</v>
      </c>
    </row>
    <row r="5290" spans="1:5" x14ac:dyDescent="0.25">
      <c r="A5290" s="1">
        <v>44323</v>
      </c>
      <c r="B5290">
        <v>132535</v>
      </c>
      <c r="C5290" t="s">
        <v>3639</v>
      </c>
      <c r="D5290" t="s">
        <v>4885</v>
      </c>
      <c r="E5290" s="2">
        <v>63.14</v>
      </c>
    </row>
    <row r="5291" spans="1:5" x14ac:dyDescent="0.25">
      <c r="A5291" s="1">
        <v>44323</v>
      </c>
      <c r="B5291">
        <v>132536</v>
      </c>
      <c r="C5291" t="s">
        <v>2656</v>
      </c>
      <c r="D5291" t="s">
        <v>4201</v>
      </c>
      <c r="E5291" s="2">
        <v>0.14000000000000001</v>
      </c>
    </row>
    <row r="5292" spans="1:5" x14ac:dyDescent="0.25">
      <c r="A5292" s="1">
        <v>44323</v>
      </c>
      <c r="B5292">
        <v>132537</v>
      </c>
      <c r="C5292" t="s">
        <v>1817</v>
      </c>
      <c r="D5292" t="s">
        <v>4202</v>
      </c>
      <c r="E5292" s="2">
        <v>299</v>
      </c>
    </row>
    <row r="5293" spans="1:5" x14ac:dyDescent="0.25">
      <c r="A5293" s="1">
        <v>44323</v>
      </c>
      <c r="B5293">
        <v>132538</v>
      </c>
      <c r="C5293" t="s">
        <v>4203</v>
      </c>
      <c r="D5293" t="s">
        <v>4886</v>
      </c>
      <c r="E5293" s="2">
        <v>32.03</v>
      </c>
    </row>
    <row r="5294" spans="1:5" x14ac:dyDescent="0.25">
      <c r="A5294" s="1">
        <v>44323</v>
      </c>
      <c r="B5294">
        <v>132539</v>
      </c>
      <c r="C5294" t="s">
        <v>1560</v>
      </c>
      <c r="D5294" t="s">
        <v>4204</v>
      </c>
      <c r="E5294" s="2">
        <v>4258</v>
      </c>
    </row>
    <row r="5295" spans="1:5" x14ac:dyDescent="0.25">
      <c r="A5295" s="1">
        <v>44323</v>
      </c>
      <c r="B5295">
        <v>132540</v>
      </c>
      <c r="C5295" t="s">
        <v>4205</v>
      </c>
      <c r="D5295" t="s">
        <v>4206</v>
      </c>
      <c r="E5295" s="2">
        <v>1485</v>
      </c>
    </row>
    <row r="5296" spans="1:5" x14ac:dyDescent="0.25">
      <c r="A5296" s="1">
        <v>44323</v>
      </c>
      <c r="B5296">
        <v>132541</v>
      </c>
      <c r="C5296" t="s">
        <v>467</v>
      </c>
      <c r="D5296" t="s">
        <v>4207</v>
      </c>
      <c r="E5296" s="2">
        <v>3000</v>
      </c>
    </row>
    <row r="5297" spans="1:5" x14ac:dyDescent="0.25">
      <c r="A5297" s="1">
        <v>44323</v>
      </c>
      <c r="B5297">
        <v>132542</v>
      </c>
      <c r="C5297" t="s">
        <v>3967</v>
      </c>
      <c r="D5297" t="s">
        <v>4208</v>
      </c>
      <c r="E5297" s="2">
        <v>2087.1999999999998</v>
      </c>
    </row>
    <row r="5298" spans="1:5" x14ac:dyDescent="0.25">
      <c r="A5298" s="1">
        <v>44323</v>
      </c>
      <c r="B5298">
        <v>132542</v>
      </c>
      <c r="C5298" t="s">
        <v>3967</v>
      </c>
      <c r="D5298" t="s">
        <v>4209</v>
      </c>
      <c r="E5298" s="2">
        <v>139.96</v>
      </c>
    </row>
    <row r="5299" spans="1:5" x14ac:dyDescent="0.25">
      <c r="A5299" s="1">
        <v>44323</v>
      </c>
      <c r="B5299">
        <v>132542</v>
      </c>
      <c r="C5299" t="s">
        <v>3967</v>
      </c>
      <c r="D5299" t="s">
        <v>4210</v>
      </c>
      <c r="E5299" s="2">
        <v>63.98</v>
      </c>
    </row>
    <row r="5300" spans="1:5" x14ac:dyDescent="0.25">
      <c r="A5300" s="1">
        <v>44323</v>
      </c>
      <c r="B5300">
        <v>132542</v>
      </c>
      <c r="C5300" t="s">
        <v>3967</v>
      </c>
      <c r="D5300" t="s">
        <v>4887</v>
      </c>
      <c r="E5300" s="2">
        <v>114.97</v>
      </c>
    </row>
    <row r="5301" spans="1:5" x14ac:dyDescent="0.25">
      <c r="A5301" s="1">
        <v>44323</v>
      </c>
      <c r="B5301">
        <v>132543</v>
      </c>
      <c r="C5301" t="s">
        <v>89</v>
      </c>
      <c r="D5301" t="s">
        <v>4211</v>
      </c>
      <c r="E5301" s="2">
        <v>209.67</v>
      </c>
    </row>
    <row r="5302" spans="1:5" x14ac:dyDescent="0.25">
      <c r="A5302" s="1">
        <v>44323</v>
      </c>
      <c r="B5302">
        <v>132544</v>
      </c>
      <c r="C5302" t="s">
        <v>58</v>
      </c>
      <c r="D5302" t="s">
        <v>907</v>
      </c>
      <c r="E5302" s="2">
        <v>20.21</v>
      </c>
    </row>
    <row r="5303" spans="1:5" x14ac:dyDescent="0.25">
      <c r="A5303" s="1">
        <v>44323</v>
      </c>
      <c r="B5303">
        <v>132545</v>
      </c>
      <c r="C5303" t="s">
        <v>2810</v>
      </c>
      <c r="D5303" t="s">
        <v>3866</v>
      </c>
      <c r="E5303" s="2">
        <v>385</v>
      </c>
    </row>
    <row r="5304" spans="1:5" x14ac:dyDescent="0.25">
      <c r="A5304" s="1">
        <v>44323</v>
      </c>
      <c r="B5304">
        <v>132546</v>
      </c>
      <c r="C5304" t="s">
        <v>1832</v>
      </c>
      <c r="D5304" t="s">
        <v>4212</v>
      </c>
      <c r="E5304" s="2">
        <v>214</v>
      </c>
    </row>
    <row r="5305" spans="1:5" x14ac:dyDescent="0.25">
      <c r="A5305" s="1">
        <v>44323</v>
      </c>
      <c r="B5305">
        <v>132547</v>
      </c>
      <c r="C5305" t="s">
        <v>4213</v>
      </c>
      <c r="D5305" t="s">
        <v>4214</v>
      </c>
      <c r="E5305" s="2">
        <v>677.03</v>
      </c>
    </row>
    <row r="5306" spans="1:5" x14ac:dyDescent="0.25">
      <c r="A5306" s="1">
        <v>44323</v>
      </c>
      <c r="B5306">
        <v>132548</v>
      </c>
      <c r="C5306" t="s">
        <v>2416</v>
      </c>
      <c r="D5306" t="s">
        <v>4215</v>
      </c>
      <c r="E5306" s="2">
        <v>390</v>
      </c>
    </row>
    <row r="5307" spans="1:5" x14ac:dyDescent="0.25">
      <c r="A5307" s="1">
        <v>44323</v>
      </c>
      <c r="B5307">
        <v>132549</v>
      </c>
      <c r="C5307" t="s">
        <v>397</v>
      </c>
      <c r="D5307" t="s">
        <v>4216</v>
      </c>
      <c r="E5307" s="2">
        <v>1186.02</v>
      </c>
    </row>
    <row r="5308" spans="1:5" x14ac:dyDescent="0.25">
      <c r="A5308" s="1">
        <v>44323</v>
      </c>
      <c r="B5308">
        <v>132550</v>
      </c>
      <c r="C5308" t="s">
        <v>2011</v>
      </c>
      <c r="D5308" t="s">
        <v>4217</v>
      </c>
      <c r="E5308" s="2">
        <v>30</v>
      </c>
    </row>
    <row r="5309" spans="1:5" x14ac:dyDescent="0.25">
      <c r="A5309" s="1">
        <v>44323</v>
      </c>
      <c r="B5309">
        <v>132554</v>
      </c>
      <c r="C5309" t="s">
        <v>16</v>
      </c>
      <c r="D5309" t="s">
        <v>4888</v>
      </c>
      <c r="E5309" s="2">
        <v>2372.0700000000002</v>
      </c>
    </row>
    <row r="5310" spans="1:5" x14ac:dyDescent="0.25">
      <c r="A5310" s="1">
        <v>44323</v>
      </c>
      <c r="B5310">
        <v>132555</v>
      </c>
      <c r="C5310" t="s">
        <v>524</v>
      </c>
      <c r="D5310" t="s">
        <v>4218</v>
      </c>
      <c r="E5310" s="2">
        <v>179.44</v>
      </c>
    </row>
    <row r="5311" spans="1:5" x14ac:dyDescent="0.25">
      <c r="A5311" s="1">
        <v>44323</v>
      </c>
      <c r="B5311">
        <v>132555</v>
      </c>
      <c r="C5311" t="s">
        <v>524</v>
      </c>
      <c r="D5311" t="s">
        <v>4218</v>
      </c>
      <c r="E5311" s="2">
        <v>5.34</v>
      </c>
    </row>
    <row r="5312" spans="1:5" x14ac:dyDescent="0.25">
      <c r="A5312" s="1">
        <v>44323</v>
      </c>
      <c r="B5312">
        <v>132555</v>
      </c>
      <c r="C5312" t="s">
        <v>524</v>
      </c>
      <c r="D5312" t="s">
        <v>4218</v>
      </c>
      <c r="E5312" s="2">
        <v>-5.34</v>
      </c>
    </row>
    <row r="5313" spans="1:5" x14ac:dyDescent="0.25">
      <c r="A5313" s="1">
        <v>44323</v>
      </c>
      <c r="B5313">
        <v>132556</v>
      </c>
      <c r="C5313" t="s">
        <v>25</v>
      </c>
      <c r="D5313" t="s">
        <v>4219</v>
      </c>
      <c r="E5313" s="2">
        <v>89.95</v>
      </c>
    </row>
    <row r="5314" spans="1:5" x14ac:dyDescent="0.25">
      <c r="A5314" s="1">
        <v>44323</v>
      </c>
      <c r="B5314">
        <v>132556</v>
      </c>
      <c r="C5314" t="s">
        <v>25</v>
      </c>
      <c r="D5314" t="s">
        <v>4220</v>
      </c>
      <c r="E5314" s="2">
        <v>113.93</v>
      </c>
    </row>
    <row r="5315" spans="1:5" x14ac:dyDescent="0.25">
      <c r="A5315" s="1">
        <v>44323</v>
      </c>
      <c r="B5315">
        <v>132557</v>
      </c>
      <c r="C5315" t="s">
        <v>32</v>
      </c>
      <c r="D5315" t="s">
        <v>4221</v>
      </c>
      <c r="E5315" s="2">
        <v>173.14</v>
      </c>
    </row>
    <row r="5316" spans="1:5" x14ac:dyDescent="0.25">
      <c r="A5316" s="1">
        <v>44323</v>
      </c>
      <c r="B5316">
        <v>132558</v>
      </c>
      <c r="C5316" t="s">
        <v>399</v>
      </c>
      <c r="D5316" t="s">
        <v>4889</v>
      </c>
      <c r="E5316" s="2">
        <v>1357</v>
      </c>
    </row>
    <row r="5317" spans="1:5" x14ac:dyDescent="0.25">
      <c r="A5317" s="1">
        <v>44323</v>
      </c>
      <c r="B5317">
        <v>132559</v>
      </c>
      <c r="C5317" t="s">
        <v>4222</v>
      </c>
      <c r="D5317" t="s">
        <v>4223</v>
      </c>
      <c r="E5317" s="2">
        <v>347</v>
      </c>
    </row>
    <row r="5318" spans="1:5" x14ac:dyDescent="0.25">
      <c r="A5318" s="1">
        <v>44323</v>
      </c>
      <c r="B5318">
        <v>132560</v>
      </c>
      <c r="C5318" t="s">
        <v>2165</v>
      </c>
      <c r="D5318" t="s">
        <v>4890</v>
      </c>
      <c r="E5318" s="2">
        <v>2200</v>
      </c>
    </row>
    <row r="5319" spans="1:5" x14ac:dyDescent="0.25">
      <c r="A5319" s="1">
        <v>44323</v>
      </c>
      <c r="B5319">
        <v>132561</v>
      </c>
      <c r="C5319" t="s">
        <v>33</v>
      </c>
      <c r="D5319" t="s">
        <v>4224</v>
      </c>
      <c r="E5319" s="2">
        <v>36</v>
      </c>
    </row>
    <row r="5320" spans="1:5" x14ac:dyDescent="0.25">
      <c r="A5320" s="1">
        <v>44323</v>
      </c>
      <c r="B5320">
        <v>132562</v>
      </c>
      <c r="C5320" t="s">
        <v>3323</v>
      </c>
      <c r="D5320" t="s">
        <v>3981</v>
      </c>
      <c r="E5320" s="2">
        <v>208.2</v>
      </c>
    </row>
    <row r="5321" spans="1:5" x14ac:dyDescent="0.25">
      <c r="A5321" s="1">
        <v>44323</v>
      </c>
      <c r="B5321">
        <v>132563</v>
      </c>
      <c r="C5321" t="s">
        <v>870</v>
      </c>
      <c r="D5321" t="s">
        <v>4225</v>
      </c>
      <c r="E5321" s="2">
        <v>195.3</v>
      </c>
    </row>
    <row r="5322" spans="1:5" ht="15.75" customHeight="1" x14ac:dyDescent="0.25">
      <c r="A5322" s="1">
        <v>44323</v>
      </c>
      <c r="B5322">
        <v>132563</v>
      </c>
      <c r="C5322" t="s">
        <v>870</v>
      </c>
      <c r="D5322" t="s">
        <v>4225</v>
      </c>
      <c r="E5322" s="2">
        <v>195.3</v>
      </c>
    </row>
    <row r="5323" spans="1:5" x14ac:dyDescent="0.25">
      <c r="A5323" s="1">
        <v>44323</v>
      </c>
      <c r="B5323">
        <v>132564</v>
      </c>
      <c r="C5323" t="s">
        <v>4226</v>
      </c>
      <c r="D5323" t="s">
        <v>4227</v>
      </c>
      <c r="E5323" s="2">
        <v>300</v>
      </c>
    </row>
    <row r="5324" spans="1:5" x14ac:dyDescent="0.25">
      <c r="A5324" s="1">
        <v>44323</v>
      </c>
      <c r="B5324">
        <v>132565</v>
      </c>
      <c r="C5324" t="s">
        <v>3388</v>
      </c>
      <c r="D5324" t="s">
        <v>166</v>
      </c>
      <c r="E5324" s="2">
        <v>0</v>
      </c>
    </row>
    <row r="5325" spans="1:5" x14ac:dyDescent="0.25">
      <c r="A5325" s="1">
        <v>44323</v>
      </c>
      <c r="B5325">
        <v>132566</v>
      </c>
      <c r="C5325" t="s">
        <v>636</v>
      </c>
      <c r="D5325" t="s">
        <v>4229</v>
      </c>
      <c r="E5325" s="2">
        <v>1750</v>
      </c>
    </row>
    <row r="5326" spans="1:5" x14ac:dyDescent="0.25">
      <c r="A5326" s="1">
        <v>44323</v>
      </c>
      <c r="B5326">
        <v>132567</v>
      </c>
      <c r="C5326" t="s">
        <v>1872</v>
      </c>
      <c r="D5326" t="s">
        <v>4230</v>
      </c>
      <c r="E5326" s="2">
        <v>3827.53</v>
      </c>
    </row>
    <row r="5327" spans="1:5" x14ac:dyDescent="0.25">
      <c r="A5327" s="1">
        <v>44323</v>
      </c>
      <c r="B5327">
        <v>132568</v>
      </c>
      <c r="C5327" t="s">
        <v>4231</v>
      </c>
      <c r="D5327" t="s">
        <v>4232</v>
      </c>
      <c r="E5327" s="2">
        <v>1099</v>
      </c>
    </row>
    <row r="5328" spans="1:5" x14ac:dyDescent="0.25">
      <c r="A5328" s="1">
        <v>44323</v>
      </c>
      <c r="B5328">
        <v>132569</v>
      </c>
      <c r="C5328" t="s">
        <v>203</v>
      </c>
      <c r="D5328" t="s">
        <v>4233</v>
      </c>
      <c r="E5328" s="2">
        <v>176</v>
      </c>
    </row>
    <row r="5329" spans="1:5" ht="13.5" customHeight="1" x14ac:dyDescent="0.25">
      <c r="A5329" s="1">
        <v>44323</v>
      </c>
      <c r="B5329">
        <v>132570</v>
      </c>
      <c r="C5329" t="s">
        <v>35</v>
      </c>
      <c r="D5329" t="s">
        <v>4891</v>
      </c>
      <c r="E5329" s="2">
        <v>88.28</v>
      </c>
    </row>
    <row r="5330" spans="1:5" x14ac:dyDescent="0.25">
      <c r="A5330" s="1">
        <v>44323</v>
      </c>
      <c r="B5330">
        <v>132571</v>
      </c>
      <c r="C5330" t="s">
        <v>17</v>
      </c>
      <c r="D5330" t="s">
        <v>4892</v>
      </c>
      <c r="E5330" s="2">
        <v>85</v>
      </c>
    </row>
    <row r="5331" spans="1:5" x14ac:dyDescent="0.25">
      <c r="A5331" s="1">
        <v>44323</v>
      </c>
      <c r="B5331">
        <v>132572</v>
      </c>
      <c r="C5331" t="s">
        <v>36</v>
      </c>
      <c r="D5331" t="s">
        <v>4893</v>
      </c>
      <c r="E5331" s="2">
        <v>162.9</v>
      </c>
    </row>
    <row r="5332" spans="1:5" x14ac:dyDescent="0.25">
      <c r="A5332" s="1">
        <v>44323</v>
      </c>
      <c r="B5332">
        <v>132572</v>
      </c>
      <c r="C5332" t="s">
        <v>36</v>
      </c>
      <c r="D5332" t="s">
        <v>4234</v>
      </c>
      <c r="E5332" s="2">
        <v>54.88</v>
      </c>
    </row>
    <row r="5333" spans="1:5" x14ac:dyDescent="0.25">
      <c r="A5333" s="1">
        <v>44323</v>
      </c>
      <c r="B5333">
        <v>132572</v>
      </c>
      <c r="C5333" t="s">
        <v>36</v>
      </c>
      <c r="D5333" t="s">
        <v>4894</v>
      </c>
      <c r="E5333" s="2">
        <v>78.56</v>
      </c>
    </row>
    <row r="5334" spans="1:5" x14ac:dyDescent="0.25">
      <c r="A5334" s="1">
        <v>44323</v>
      </c>
      <c r="B5334">
        <v>132573</v>
      </c>
      <c r="C5334" t="s">
        <v>26</v>
      </c>
      <c r="D5334" t="s">
        <v>4235</v>
      </c>
      <c r="E5334" s="2">
        <v>594</v>
      </c>
    </row>
    <row r="5335" spans="1:5" x14ac:dyDescent="0.25">
      <c r="A5335" s="1">
        <v>44323</v>
      </c>
      <c r="B5335">
        <v>132574</v>
      </c>
      <c r="C5335" t="s">
        <v>279</v>
      </c>
      <c r="D5335" t="s">
        <v>4895</v>
      </c>
      <c r="E5335" s="2">
        <v>1443.3</v>
      </c>
    </row>
    <row r="5336" spans="1:5" x14ac:dyDescent="0.25">
      <c r="A5336" s="1">
        <v>44323</v>
      </c>
      <c r="B5336">
        <v>132575</v>
      </c>
      <c r="C5336" t="s">
        <v>952</v>
      </c>
      <c r="D5336" t="s">
        <v>4236</v>
      </c>
      <c r="E5336" s="2">
        <v>2325</v>
      </c>
    </row>
    <row r="5337" spans="1:5" x14ac:dyDescent="0.25">
      <c r="A5337" s="1">
        <v>44323</v>
      </c>
      <c r="B5337">
        <v>132576</v>
      </c>
      <c r="C5337" t="s">
        <v>795</v>
      </c>
      <c r="D5337" t="s">
        <v>4237</v>
      </c>
      <c r="E5337" s="2">
        <v>138</v>
      </c>
    </row>
    <row r="5338" spans="1:5" x14ac:dyDescent="0.25">
      <c r="A5338" s="1">
        <v>44323</v>
      </c>
      <c r="B5338">
        <v>132576</v>
      </c>
      <c r="C5338" t="s">
        <v>795</v>
      </c>
      <c r="D5338" t="s">
        <v>4238</v>
      </c>
      <c r="E5338" s="2">
        <v>130</v>
      </c>
    </row>
    <row r="5339" spans="1:5" x14ac:dyDescent="0.25">
      <c r="A5339" s="1">
        <v>44323</v>
      </c>
      <c r="B5339">
        <v>132576</v>
      </c>
      <c r="C5339" t="s">
        <v>795</v>
      </c>
      <c r="D5339" t="s">
        <v>4896</v>
      </c>
      <c r="E5339" s="2">
        <v>139.5</v>
      </c>
    </row>
    <row r="5340" spans="1:5" x14ac:dyDescent="0.25">
      <c r="A5340" s="1">
        <v>44323</v>
      </c>
      <c r="B5340">
        <v>132577</v>
      </c>
      <c r="C5340" t="s">
        <v>70</v>
      </c>
      <c r="D5340" t="s">
        <v>439</v>
      </c>
      <c r="E5340" s="2">
        <v>30.2</v>
      </c>
    </row>
    <row r="5341" spans="1:5" x14ac:dyDescent="0.25">
      <c r="A5341" s="1">
        <v>44323</v>
      </c>
      <c r="B5341">
        <v>132578</v>
      </c>
      <c r="C5341" t="s">
        <v>1637</v>
      </c>
      <c r="D5341" t="s">
        <v>1638</v>
      </c>
      <c r="E5341" s="2">
        <v>75</v>
      </c>
    </row>
    <row r="5342" spans="1:5" x14ac:dyDescent="0.25">
      <c r="A5342" s="1">
        <v>44323</v>
      </c>
      <c r="B5342">
        <v>132578</v>
      </c>
      <c r="C5342" t="s">
        <v>1637</v>
      </c>
      <c r="D5342" t="s">
        <v>1638</v>
      </c>
      <c r="E5342" s="2">
        <v>75</v>
      </c>
    </row>
    <row r="5343" spans="1:5" x14ac:dyDescent="0.25">
      <c r="A5343" s="1">
        <v>44323</v>
      </c>
      <c r="B5343">
        <v>132579</v>
      </c>
      <c r="C5343" t="s">
        <v>1752</v>
      </c>
      <c r="D5343" t="s">
        <v>4239</v>
      </c>
      <c r="E5343" s="2">
        <v>702.1</v>
      </c>
    </row>
    <row r="5344" spans="1:5" x14ac:dyDescent="0.25">
      <c r="A5344" s="1">
        <v>44323</v>
      </c>
      <c r="B5344">
        <v>132579</v>
      </c>
      <c r="C5344" t="s">
        <v>1752</v>
      </c>
      <c r="D5344" t="s">
        <v>4240</v>
      </c>
      <c r="E5344" s="2">
        <v>1342.96</v>
      </c>
    </row>
    <row r="5345" spans="1:5" x14ac:dyDescent="0.25">
      <c r="A5345" s="1">
        <v>44323</v>
      </c>
      <c r="B5345">
        <v>132580</v>
      </c>
      <c r="C5345" t="s">
        <v>1416</v>
      </c>
      <c r="D5345" t="s">
        <v>4897</v>
      </c>
      <c r="E5345" s="2">
        <v>7350</v>
      </c>
    </row>
    <row r="5346" spans="1:5" x14ac:dyDescent="0.25">
      <c r="A5346" s="1">
        <v>44323</v>
      </c>
      <c r="B5346">
        <v>132581</v>
      </c>
      <c r="C5346" t="s">
        <v>40</v>
      </c>
      <c r="D5346" t="s">
        <v>41</v>
      </c>
      <c r="E5346" s="2">
        <v>124</v>
      </c>
    </row>
    <row r="5347" spans="1:5" x14ac:dyDescent="0.25">
      <c r="A5347" s="1">
        <v>44323</v>
      </c>
      <c r="B5347">
        <v>132582</v>
      </c>
      <c r="C5347" t="s">
        <v>42</v>
      </c>
      <c r="D5347" t="s">
        <v>821</v>
      </c>
      <c r="E5347" s="2">
        <v>49.18</v>
      </c>
    </row>
    <row r="5348" spans="1:5" x14ac:dyDescent="0.25">
      <c r="A5348" s="1">
        <v>44323</v>
      </c>
      <c r="B5348">
        <v>132583</v>
      </c>
      <c r="C5348" t="s">
        <v>22</v>
      </c>
      <c r="D5348" t="s">
        <v>4898</v>
      </c>
      <c r="E5348" s="2">
        <v>135</v>
      </c>
    </row>
    <row r="5349" spans="1:5" x14ac:dyDescent="0.25">
      <c r="A5349" s="1">
        <v>44323</v>
      </c>
      <c r="B5349">
        <v>132584</v>
      </c>
      <c r="C5349" t="s">
        <v>4241</v>
      </c>
      <c r="D5349" t="s">
        <v>4899</v>
      </c>
      <c r="E5349" s="2">
        <v>4454.9399999999996</v>
      </c>
    </row>
    <row r="5350" spans="1:5" x14ac:dyDescent="0.25">
      <c r="A5350" s="1">
        <v>44323</v>
      </c>
      <c r="B5350">
        <v>132585</v>
      </c>
      <c r="C5350" t="s">
        <v>887</v>
      </c>
      <c r="D5350" t="s">
        <v>4900</v>
      </c>
      <c r="E5350" s="2">
        <v>35</v>
      </c>
    </row>
    <row r="5351" spans="1:5" x14ac:dyDescent="0.25">
      <c r="A5351" s="1">
        <v>44323</v>
      </c>
      <c r="B5351">
        <v>132586</v>
      </c>
      <c r="C5351" t="s">
        <v>3702</v>
      </c>
      <c r="D5351" t="s">
        <v>4901</v>
      </c>
      <c r="E5351" s="2">
        <v>6573.31</v>
      </c>
    </row>
    <row r="5352" spans="1:5" x14ac:dyDescent="0.25">
      <c r="A5352" s="1">
        <v>44323</v>
      </c>
      <c r="B5352">
        <v>132587</v>
      </c>
      <c r="C5352" t="s">
        <v>80</v>
      </c>
      <c r="D5352" t="s">
        <v>4242</v>
      </c>
      <c r="E5352" s="2">
        <v>89.9</v>
      </c>
    </row>
    <row r="5353" spans="1:5" x14ac:dyDescent="0.25">
      <c r="A5353" s="1">
        <v>44323</v>
      </c>
      <c r="B5353">
        <v>132588</v>
      </c>
      <c r="C5353" t="s">
        <v>3806</v>
      </c>
      <c r="D5353" t="s">
        <v>224</v>
      </c>
      <c r="E5353" s="2">
        <v>4465</v>
      </c>
    </row>
    <row r="5354" spans="1:5" x14ac:dyDescent="0.25">
      <c r="A5354" s="1">
        <v>44323</v>
      </c>
      <c r="B5354">
        <v>132589</v>
      </c>
      <c r="C5354" t="s">
        <v>50</v>
      </c>
      <c r="D5354" t="s">
        <v>4243</v>
      </c>
      <c r="E5354" s="2">
        <v>24227.64</v>
      </c>
    </row>
    <row r="5355" spans="1:5" x14ac:dyDescent="0.25">
      <c r="A5355" s="1">
        <v>44323</v>
      </c>
      <c r="B5355">
        <v>132598</v>
      </c>
      <c r="C5355" t="s">
        <v>3089</v>
      </c>
      <c r="D5355" t="s">
        <v>4244</v>
      </c>
      <c r="E5355" s="2">
        <v>742</v>
      </c>
    </row>
    <row r="5356" spans="1:5" x14ac:dyDescent="0.25">
      <c r="A5356" s="1">
        <v>44323</v>
      </c>
      <c r="B5356">
        <v>132599</v>
      </c>
      <c r="C5356" t="s">
        <v>364</v>
      </c>
      <c r="D5356" t="s">
        <v>4245</v>
      </c>
      <c r="E5356" s="2">
        <v>273</v>
      </c>
    </row>
    <row r="5357" spans="1:5" x14ac:dyDescent="0.25">
      <c r="A5357" s="1">
        <v>44323</v>
      </c>
      <c r="B5357">
        <v>132600</v>
      </c>
      <c r="C5357" t="s">
        <v>230</v>
      </c>
      <c r="D5357" t="s">
        <v>231</v>
      </c>
      <c r="E5357" s="2">
        <v>15628.41</v>
      </c>
    </row>
    <row r="5358" spans="1:5" x14ac:dyDescent="0.25">
      <c r="A5358" s="1">
        <v>44328</v>
      </c>
      <c r="B5358">
        <v>132601</v>
      </c>
      <c r="C5358" t="s">
        <v>377</v>
      </c>
      <c r="D5358" t="s">
        <v>4246</v>
      </c>
      <c r="E5358" s="2">
        <v>399</v>
      </c>
    </row>
    <row r="5359" spans="1:5" x14ac:dyDescent="0.25">
      <c r="A5359" s="1">
        <v>44328</v>
      </c>
      <c r="B5359">
        <v>132602</v>
      </c>
      <c r="C5359" t="s">
        <v>4247</v>
      </c>
      <c r="D5359" t="s">
        <v>4902</v>
      </c>
      <c r="E5359" s="2">
        <v>2200</v>
      </c>
    </row>
    <row r="5360" spans="1:5" x14ac:dyDescent="0.25">
      <c r="A5360" s="1">
        <v>44328</v>
      </c>
      <c r="B5360">
        <v>132602</v>
      </c>
      <c r="C5360" t="s">
        <v>4247</v>
      </c>
      <c r="D5360" t="s">
        <v>4903</v>
      </c>
      <c r="E5360" s="2">
        <v>300</v>
      </c>
    </row>
    <row r="5361" spans="1:5" x14ac:dyDescent="0.25">
      <c r="A5361" s="1">
        <v>44328</v>
      </c>
      <c r="B5361">
        <v>132603</v>
      </c>
      <c r="C5361" t="s">
        <v>467</v>
      </c>
      <c r="D5361" t="s">
        <v>4904</v>
      </c>
      <c r="E5361" s="2">
        <v>346.49</v>
      </c>
    </row>
    <row r="5362" spans="1:5" x14ac:dyDescent="0.25">
      <c r="A5362" s="1">
        <v>44328</v>
      </c>
      <c r="B5362">
        <v>132603</v>
      </c>
      <c r="C5362" t="s">
        <v>467</v>
      </c>
      <c r="D5362" t="s">
        <v>4905</v>
      </c>
      <c r="E5362" s="2">
        <v>571.65</v>
      </c>
    </row>
    <row r="5363" spans="1:5" x14ac:dyDescent="0.25">
      <c r="A5363" s="1">
        <v>44328</v>
      </c>
      <c r="B5363">
        <v>132604</v>
      </c>
      <c r="C5363" t="s">
        <v>1363</v>
      </c>
      <c r="D5363" t="s">
        <v>170</v>
      </c>
      <c r="E5363" s="2">
        <v>149</v>
      </c>
    </row>
    <row r="5364" spans="1:5" x14ac:dyDescent="0.25">
      <c r="A5364" s="1">
        <v>44328</v>
      </c>
      <c r="B5364">
        <v>132605</v>
      </c>
      <c r="C5364" t="s">
        <v>92</v>
      </c>
      <c r="D5364" t="s">
        <v>4906</v>
      </c>
      <c r="E5364" s="2">
        <v>480</v>
      </c>
    </row>
    <row r="5365" spans="1:5" x14ac:dyDescent="0.25">
      <c r="A5365" s="1">
        <v>44328</v>
      </c>
      <c r="B5365">
        <v>132605</v>
      </c>
      <c r="C5365" t="s">
        <v>92</v>
      </c>
      <c r="D5365" t="s">
        <v>4907</v>
      </c>
      <c r="E5365" s="2">
        <v>480</v>
      </c>
    </row>
    <row r="5366" spans="1:5" x14ac:dyDescent="0.25">
      <c r="A5366" s="1">
        <v>44328</v>
      </c>
      <c r="B5366">
        <v>132605</v>
      </c>
      <c r="C5366" t="s">
        <v>92</v>
      </c>
      <c r="D5366" t="s">
        <v>4908</v>
      </c>
      <c r="E5366" s="2">
        <v>180</v>
      </c>
    </row>
    <row r="5367" spans="1:5" x14ac:dyDescent="0.25">
      <c r="A5367" s="1">
        <v>44328</v>
      </c>
      <c r="B5367">
        <v>132605</v>
      </c>
      <c r="C5367" t="s">
        <v>92</v>
      </c>
      <c r="D5367" t="s">
        <v>4908</v>
      </c>
      <c r="E5367" s="2">
        <v>376.5</v>
      </c>
    </row>
    <row r="5368" spans="1:5" x14ac:dyDescent="0.25">
      <c r="A5368" s="1">
        <v>44328</v>
      </c>
      <c r="B5368">
        <v>132606</v>
      </c>
      <c r="C5368" t="s">
        <v>4248</v>
      </c>
      <c r="D5368" t="s">
        <v>4249</v>
      </c>
      <c r="E5368" s="2">
        <v>381.08</v>
      </c>
    </row>
    <row r="5369" spans="1:5" x14ac:dyDescent="0.25">
      <c r="A5369" s="1">
        <v>44328</v>
      </c>
      <c r="B5369">
        <v>132607</v>
      </c>
      <c r="C5369" t="s">
        <v>60</v>
      </c>
      <c r="D5369" t="s">
        <v>4250</v>
      </c>
      <c r="E5369" s="2">
        <v>338.3</v>
      </c>
    </row>
    <row r="5370" spans="1:5" x14ac:dyDescent="0.25">
      <c r="A5370" s="1">
        <v>44328</v>
      </c>
      <c r="B5370">
        <v>132608</v>
      </c>
      <c r="C5370" t="s">
        <v>908</v>
      </c>
      <c r="D5370" t="s">
        <v>4251</v>
      </c>
      <c r="E5370" s="2">
        <v>407.8</v>
      </c>
    </row>
    <row r="5371" spans="1:5" x14ac:dyDescent="0.25">
      <c r="A5371" s="1">
        <v>44328</v>
      </c>
      <c r="B5371">
        <v>132609</v>
      </c>
      <c r="C5371" t="s">
        <v>4252</v>
      </c>
      <c r="D5371" t="s">
        <v>4909</v>
      </c>
      <c r="E5371" s="2">
        <v>2306.38</v>
      </c>
    </row>
    <row r="5372" spans="1:5" x14ac:dyDescent="0.25">
      <c r="A5372" s="1">
        <v>44328</v>
      </c>
      <c r="B5372">
        <v>132610</v>
      </c>
      <c r="C5372" t="s">
        <v>1832</v>
      </c>
      <c r="D5372" t="s">
        <v>4910</v>
      </c>
      <c r="E5372" s="2">
        <v>27.5</v>
      </c>
    </row>
    <row r="5373" spans="1:5" x14ac:dyDescent="0.25">
      <c r="A5373" s="1">
        <v>44328</v>
      </c>
      <c r="B5373">
        <v>132611</v>
      </c>
      <c r="C5373" t="s">
        <v>4253</v>
      </c>
      <c r="D5373" t="s">
        <v>4254</v>
      </c>
      <c r="E5373" s="2">
        <v>250</v>
      </c>
    </row>
    <row r="5374" spans="1:5" x14ac:dyDescent="0.25">
      <c r="A5374" s="1">
        <v>44328</v>
      </c>
      <c r="B5374">
        <v>132612</v>
      </c>
      <c r="C5374" t="s">
        <v>4255</v>
      </c>
      <c r="D5374" t="s">
        <v>4256</v>
      </c>
      <c r="E5374" s="2">
        <v>700</v>
      </c>
    </row>
    <row r="5375" spans="1:5" x14ac:dyDescent="0.25">
      <c r="A5375" s="1">
        <v>44328</v>
      </c>
      <c r="B5375">
        <v>132613</v>
      </c>
      <c r="C5375" t="s">
        <v>3228</v>
      </c>
      <c r="D5375" t="s">
        <v>2409</v>
      </c>
      <c r="E5375" s="2">
        <v>1375.46</v>
      </c>
    </row>
    <row r="5376" spans="1:5" x14ac:dyDescent="0.25">
      <c r="A5376" s="1">
        <v>44328</v>
      </c>
      <c r="B5376">
        <v>132614</v>
      </c>
      <c r="C5376" t="s">
        <v>201</v>
      </c>
      <c r="D5376" t="s">
        <v>4911</v>
      </c>
      <c r="E5376" s="2">
        <v>1240.45</v>
      </c>
    </row>
    <row r="5377" spans="1:5" x14ac:dyDescent="0.25">
      <c r="A5377" s="1">
        <v>44328</v>
      </c>
      <c r="B5377">
        <v>132614</v>
      </c>
      <c r="C5377" t="s">
        <v>201</v>
      </c>
      <c r="D5377" t="s">
        <v>4912</v>
      </c>
      <c r="E5377" s="2">
        <v>50</v>
      </c>
    </row>
    <row r="5378" spans="1:5" x14ac:dyDescent="0.25">
      <c r="A5378" s="1">
        <v>44328</v>
      </c>
      <c r="B5378">
        <v>132614</v>
      </c>
      <c r="C5378" t="s">
        <v>201</v>
      </c>
      <c r="D5378" t="s">
        <v>4257</v>
      </c>
      <c r="E5378" s="2">
        <v>85.48</v>
      </c>
    </row>
    <row r="5379" spans="1:5" x14ac:dyDescent="0.25">
      <c r="A5379" s="1">
        <v>44328</v>
      </c>
      <c r="B5379">
        <v>132614</v>
      </c>
      <c r="C5379" t="s">
        <v>201</v>
      </c>
      <c r="D5379" t="s">
        <v>4258</v>
      </c>
      <c r="E5379" s="2">
        <v>33.04</v>
      </c>
    </row>
    <row r="5380" spans="1:5" x14ac:dyDescent="0.25">
      <c r="A5380" s="1">
        <v>44328</v>
      </c>
      <c r="B5380">
        <v>132615</v>
      </c>
      <c r="C5380" t="s">
        <v>870</v>
      </c>
      <c r="D5380" t="s">
        <v>4259</v>
      </c>
      <c r="E5380" s="2">
        <v>147.06</v>
      </c>
    </row>
    <row r="5381" spans="1:5" x14ac:dyDescent="0.25">
      <c r="A5381" s="1">
        <v>44328</v>
      </c>
      <c r="B5381">
        <v>132615</v>
      </c>
      <c r="C5381" t="s">
        <v>870</v>
      </c>
      <c r="D5381" t="s">
        <v>4260</v>
      </c>
      <c r="E5381" s="2">
        <v>549.54</v>
      </c>
    </row>
    <row r="5382" spans="1:5" x14ac:dyDescent="0.25">
      <c r="A5382" s="1">
        <v>44328</v>
      </c>
      <c r="B5382">
        <v>132616</v>
      </c>
      <c r="C5382" t="s">
        <v>4261</v>
      </c>
      <c r="D5382" t="s">
        <v>4262</v>
      </c>
      <c r="E5382" s="2">
        <v>500</v>
      </c>
    </row>
    <row r="5383" spans="1:5" x14ac:dyDescent="0.25">
      <c r="A5383" s="1">
        <v>44328</v>
      </c>
      <c r="B5383">
        <v>132617</v>
      </c>
      <c r="C5383" t="s">
        <v>4263</v>
      </c>
      <c r="D5383" t="s">
        <v>4264</v>
      </c>
      <c r="E5383" s="2">
        <v>262.38</v>
      </c>
    </row>
    <row r="5384" spans="1:5" x14ac:dyDescent="0.25">
      <c r="A5384" s="1">
        <v>44328</v>
      </c>
      <c r="B5384">
        <v>132621</v>
      </c>
      <c r="C5384" t="s">
        <v>3532</v>
      </c>
      <c r="D5384" t="s">
        <v>4265</v>
      </c>
      <c r="E5384" s="2">
        <v>62</v>
      </c>
    </row>
    <row r="5385" spans="1:5" x14ac:dyDescent="0.25">
      <c r="A5385" s="1">
        <v>44328</v>
      </c>
      <c r="B5385">
        <v>132622</v>
      </c>
      <c r="C5385" t="s">
        <v>2037</v>
      </c>
      <c r="D5385" t="s">
        <v>4914</v>
      </c>
      <c r="E5385" s="2">
        <v>63.6</v>
      </c>
    </row>
    <row r="5386" spans="1:5" x14ac:dyDescent="0.25">
      <c r="A5386" s="1">
        <v>44328</v>
      </c>
      <c r="B5386">
        <v>132623</v>
      </c>
      <c r="C5386" t="s">
        <v>3</v>
      </c>
      <c r="D5386" t="s">
        <v>4266</v>
      </c>
      <c r="E5386" s="2">
        <v>50.54</v>
      </c>
    </row>
    <row r="5387" spans="1:5" x14ac:dyDescent="0.25">
      <c r="A5387" s="1">
        <v>44328</v>
      </c>
      <c r="B5387">
        <v>132624</v>
      </c>
      <c r="C5387" t="s">
        <v>4092</v>
      </c>
      <c r="D5387" t="s">
        <v>4267</v>
      </c>
      <c r="E5387" s="2">
        <v>182.99</v>
      </c>
    </row>
    <row r="5388" spans="1:5" x14ac:dyDescent="0.25">
      <c r="A5388" s="1">
        <v>44328</v>
      </c>
      <c r="B5388">
        <v>132625</v>
      </c>
      <c r="C5388" t="s">
        <v>419</v>
      </c>
      <c r="D5388" t="s">
        <v>4268</v>
      </c>
      <c r="E5388" s="2">
        <v>6286.47</v>
      </c>
    </row>
    <row r="5389" spans="1:5" x14ac:dyDescent="0.25">
      <c r="A5389" s="1">
        <v>44328</v>
      </c>
      <c r="B5389">
        <v>132626</v>
      </c>
      <c r="C5389" t="s">
        <v>4269</v>
      </c>
      <c r="D5389" t="s">
        <v>4270</v>
      </c>
      <c r="E5389" s="2">
        <v>1722.37</v>
      </c>
    </row>
    <row r="5390" spans="1:5" x14ac:dyDescent="0.25">
      <c r="A5390" s="1">
        <v>44328</v>
      </c>
      <c r="B5390">
        <v>132628</v>
      </c>
      <c r="C5390" t="s">
        <v>4271</v>
      </c>
      <c r="D5390" t="s">
        <v>4272</v>
      </c>
      <c r="E5390" s="2">
        <v>2247.89</v>
      </c>
    </row>
    <row r="5391" spans="1:5" x14ac:dyDescent="0.25">
      <c r="A5391" s="1">
        <v>44328</v>
      </c>
      <c r="B5391">
        <v>132629</v>
      </c>
      <c r="C5391" t="s">
        <v>4273</v>
      </c>
      <c r="D5391" t="s">
        <v>4913</v>
      </c>
      <c r="E5391" s="2">
        <v>162</v>
      </c>
    </row>
    <row r="5392" spans="1:5" x14ac:dyDescent="0.25">
      <c r="A5392" s="1">
        <v>44329</v>
      </c>
      <c r="B5392">
        <v>132630</v>
      </c>
      <c r="C5392" t="s">
        <v>8</v>
      </c>
      <c r="D5392" t="s">
        <v>4915</v>
      </c>
      <c r="E5392" s="2">
        <v>76.959999999999994</v>
      </c>
    </row>
    <row r="5393" spans="1:5" x14ac:dyDescent="0.25">
      <c r="A5393" s="1">
        <v>44329</v>
      </c>
      <c r="B5393">
        <v>132631</v>
      </c>
      <c r="C5393" t="s">
        <v>2448</v>
      </c>
      <c r="D5393" t="s">
        <v>4274</v>
      </c>
      <c r="E5393" s="2">
        <v>92.9</v>
      </c>
    </row>
    <row r="5394" spans="1:5" x14ac:dyDescent="0.25">
      <c r="A5394" s="1">
        <v>44329</v>
      </c>
      <c r="B5394">
        <v>132635</v>
      </c>
      <c r="C5394" t="s">
        <v>29</v>
      </c>
      <c r="D5394" t="s">
        <v>734</v>
      </c>
      <c r="E5394" s="2">
        <v>2683.43</v>
      </c>
    </row>
    <row r="5395" spans="1:5" x14ac:dyDescent="0.25">
      <c r="A5395" s="1">
        <v>44329</v>
      </c>
      <c r="B5395">
        <v>132636</v>
      </c>
      <c r="C5395" t="s">
        <v>4275</v>
      </c>
      <c r="D5395" t="s">
        <v>4276</v>
      </c>
      <c r="E5395" s="2">
        <v>280</v>
      </c>
    </row>
    <row r="5396" spans="1:5" x14ac:dyDescent="0.25">
      <c r="A5396" s="1">
        <v>44329</v>
      </c>
      <c r="B5396">
        <v>132637</v>
      </c>
      <c r="C5396" t="s">
        <v>856</v>
      </c>
      <c r="D5396" t="s">
        <v>4916</v>
      </c>
      <c r="E5396" s="2">
        <v>300</v>
      </c>
    </row>
    <row r="5397" spans="1:5" x14ac:dyDescent="0.25">
      <c r="A5397" s="1">
        <v>44329</v>
      </c>
      <c r="B5397">
        <v>132638</v>
      </c>
      <c r="C5397" t="s">
        <v>1697</v>
      </c>
      <c r="D5397" t="s">
        <v>224</v>
      </c>
      <c r="E5397" s="2">
        <v>2310</v>
      </c>
    </row>
    <row r="5398" spans="1:5" x14ac:dyDescent="0.25">
      <c r="A5398" s="1">
        <v>44329</v>
      </c>
      <c r="B5398">
        <v>132639</v>
      </c>
      <c r="C5398" t="s">
        <v>2326</v>
      </c>
      <c r="D5398" t="s">
        <v>4277</v>
      </c>
      <c r="E5398" s="2">
        <v>1736.32</v>
      </c>
    </row>
    <row r="5399" spans="1:5" x14ac:dyDescent="0.25">
      <c r="A5399" s="1">
        <v>44329</v>
      </c>
      <c r="B5399">
        <v>132640</v>
      </c>
      <c r="C5399" t="s">
        <v>4278</v>
      </c>
      <c r="D5399" t="s">
        <v>5059</v>
      </c>
      <c r="E5399" s="2">
        <v>198</v>
      </c>
    </row>
    <row r="5400" spans="1:5" x14ac:dyDescent="0.25">
      <c r="A5400" s="1">
        <v>44329</v>
      </c>
      <c r="B5400">
        <v>132641</v>
      </c>
      <c r="C5400" t="s">
        <v>92</v>
      </c>
      <c r="D5400" t="s">
        <v>4279</v>
      </c>
      <c r="E5400" s="2">
        <v>540</v>
      </c>
    </row>
    <row r="5401" spans="1:5" x14ac:dyDescent="0.25">
      <c r="A5401" s="1">
        <v>44329</v>
      </c>
      <c r="B5401">
        <v>132642</v>
      </c>
      <c r="C5401" t="s">
        <v>3388</v>
      </c>
      <c r="D5401" t="s">
        <v>166</v>
      </c>
      <c r="E5401" s="2">
        <v>0</v>
      </c>
    </row>
    <row r="5402" spans="1:5" x14ac:dyDescent="0.25">
      <c r="A5402" s="1">
        <v>44329</v>
      </c>
      <c r="B5402">
        <v>132646</v>
      </c>
      <c r="C5402" t="s">
        <v>10</v>
      </c>
      <c r="D5402" t="s">
        <v>4280</v>
      </c>
      <c r="E5402" s="2">
        <v>11347.18</v>
      </c>
    </row>
    <row r="5403" spans="1:5" x14ac:dyDescent="0.25">
      <c r="A5403" s="1">
        <v>44329</v>
      </c>
      <c r="B5403">
        <v>132647</v>
      </c>
      <c r="C5403" t="s">
        <v>4281</v>
      </c>
      <c r="D5403" t="s">
        <v>4918</v>
      </c>
      <c r="E5403" s="2">
        <v>598.75</v>
      </c>
    </row>
    <row r="5404" spans="1:5" x14ac:dyDescent="0.25">
      <c r="A5404" s="1">
        <v>44329</v>
      </c>
      <c r="B5404">
        <v>132648</v>
      </c>
      <c r="C5404" t="s">
        <v>908</v>
      </c>
      <c r="D5404" t="s">
        <v>4919</v>
      </c>
      <c r="E5404" s="2">
        <v>629.99</v>
      </c>
    </row>
    <row r="5405" spans="1:5" x14ac:dyDescent="0.25">
      <c r="A5405" s="1">
        <v>44329</v>
      </c>
      <c r="B5405">
        <v>132648</v>
      </c>
      <c r="C5405" t="s">
        <v>908</v>
      </c>
      <c r="D5405" t="s">
        <v>695</v>
      </c>
      <c r="E5405" s="2">
        <v>158.77000000000001</v>
      </c>
    </row>
    <row r="5406" spans="1:5" x14ac:dyDescent="0.25">
      <c r="A5406" s="1">
        <v>44329</v>
      </c>
      <c r="B5406">
        <v>132649</v>
      </c>
      <c r="C5406" t="s">
        <v>63</v>
      </c>
      <c r="D5406" t="s">
        <v>4920</v>
      </c>
      <c r="E5406" s="2">
        <v>64953.36</v>
      </c>
    </row>
    <row r="5407" spans="1:5" x14ac:dyDescent="0.25">
      <c r="A5407" s="1">
        <v>44329</v>
      </c>
      <c r="B5407">
        <v>132650</v>
      </c>
      <c r="C5407" t="s">
        <v>394</v>
      </c>
      <c r="D5407" t="s">
        <v>4282</v>
      </c>
      <c r="E5407" s="2">
        <v>2500</v>
      </c>
    </row>
    <row r="5408" spans="1:5" x14ac:dyDescent="0.25">
      <c r="A5408" s="1">
        <v>44329</v>
      </c>
      <c r="B5408">
        <v>132651</v>
      </c>
      <c r="C5408" t="s">
        <v>4283</v>
      </c>
      <c r="D5408" t="s">
        <v>4284</v>
      </c>
      <c r="E5408" s="2">
        <v>899</v>
      </c>
    </row>
    <row r="5409" spans="1:5" x14ac:dyDescent="0.25">
      <c r="A5409" s="1">
        <v>44329</v>
      </c>
      <c r="B5409">
        <v>132651</v>
      </c>
      <c r="C5409" t="s">
        <v>4283</v>
      </c>
      <c r="D5409" t="s">
        <v>4285</v>
      </c>
      <c r="E5409" s="2">
        <v>899.99</v>
      </c>
    </row>
    <row r="5410" spans="1:5" x14ac:dyDescent="0.25">
      <c r="A5410" s="1">
        <v>44329</v>
      </c>
      <c r="B5410">
        <v>132652</v>
      </c>
      <c r="C5410" t="s">
        <v>514</v>
      </c>
      <c r="D5410" t="s">
        <v>4921</v>
      </c>
      <c r="E5410" s="2">
        <v>540</v>
      </c>
    </row>
    <row r="5411" spans="1:5" x14ac:dyDescent="0.25">
      <c r="A5411" s="1">
        <v>44329</v>
      </c>
      <c r="B5411">
        <v>132653</v>
      </c>
      <c r="C5411" t="s">
        <v>4286</v>
      </c>
      <c r="D5411" t="s">
        <v>4922</v>
      </c>
      <c r="E5411" s="2">
        <v>1908.8</v>
      </c>
    </row>
    <row r="5412" spans="1:5" x14ac:dyDescent="0.25">
      <c r="A5412" s="1">
        <v>44329</v>
      </c>
      <c r="B5412">
        <v>132654</v>
      </c>
      <c r="C5412" t="s">
        <v>2845</v>
      </c>
      <c r="D5412" t="s">
        <v>4923</v>
      </c>
      <c r="E5412" s="2">
        <v>920</v>
      </c>
    </row>
    <row r="5413" spans="1:5" x14ac:dyDescent="0.25">
      <c r="A5413" s="1">
        <v>44329</v>
      </c>
      <c r="B5413">
        <v>132655</v>
      </c>
      <c r="C5413" t="s">
        <v>16</v>
      </c>
      <c r="D5413" t="s">
        <v>5058</v>
      </c>
      <c r="E5413" s="2">
        <v>218192.28</v>
      </c>
    </row>
    <row r="5414" spans="1:5" x14ac:dyDescent="0.25">
      <c r="A5414" s="1">
        <v>44329</v>
      </c>
      <c r="B5414">
        <v>132664</v>
      </c>
      <c r="C5414" t="s">
        <v>16</v>
      </c>
      <c r="D5414" t="s">
        <v>4924</v>
      </c>
      <c r="E5414" s="2">
        <v>85.57</v>
      </c>
    </row>
    <row r="5415" spans="1:5" x14ac:dyDescent="0.25">
      <c r="A5415" s="1">
        <v>44329</v>
      </c>
      <c r="B5415">
        <v>132664</v>
      </c>
      <c r="C5415" t="s">
        <v>16</v>
      </c>
      <c r="D5415" t="s">
        <v>4924</v>
      </c>
      <c r="E5415" s="2">
        <v>85.57</v>
      </c>
    </row>
    <row r="5416" spans="1:5" x14ac:dyDescent="0.25">
      <c r="A5416" s="1">
        <v>44329</v>
      </c>
      <c r="B5416">
        <v>132664</v>
      </c>
      <c r="C5416" t="s">
        <v>16</v>
      </c>
      <c r="D5416" t="s">
        <v>4924</v>
      </c>
      <c r="E5416" s="2">
        <v>85.57</v>
      </c>
    </row>
    <row r="5417" spans="1:5" x14ac:dyDescent="0.25">
      <c r="A5417" s="1">
        <v>44329</v>
      </c>
      <c r="B5417">
        <v>132664</v>
      </c>
      <c r="C5417" t="s">
        <v>16</v>
      </c>
      <c r="D5417" t="s">
        <v>4924</v>
      </c>
      <c r="E5417" s="2">
        <v>85.57</v>
      </c>
    </row>
    <row r="5418" spans="1:5" x14ac:dyDescent="0.25">
      <c r="A5418" s="1">
        <v>44329</v>
      </c>
      <c r="B5418">
        <v>132664</v>
      </c>
      <c r="C5418" t="s">
        <v>16</v>
      </c>
      <c r="D5418" t="s">
        <v>4924</v>
      </c>
      <c r="E5418" s="2">
        <v>85.57</v>
      </c>
    </row>
    <row r="5419" spans="1:5" x14ac:dyDescent="0.25">
      <c r="A5419" s="1">
        <v>44329</v>
      </c>
      <c r="B5419">
        <v>132664</v>
      </c>
      <c r="C5419" t="s">
        <v>16</v>
      </c>
      <c r="D5419" t="s">
        <v>4924</v>
      </c>
      <c r="E5419" s="2">
        <v>85.57</v>
      </c>
    </row>
    <row r="5420" spans="1:5" x14ac:dyDescent="0.25">
      <c r="A5420" s="1">
        <v>44329</v>
      </c>
      <c r="B5420">
        <v>132664</v>
      </c>
      <c r="C5420" t="s">
        <v>16</v>
      </c>
      <c r="D5420" t="s">
        <v>4924</v>
      </c>
      <c r="E5420" s="2">
        <v>85.57</v>
      </c>
    </row>
    <row r="5421" spans="1:5" x14ac:dyDescent="0.25">
      <c r="A5421" s="1">
        <v>44329</v>
      </c>
      <c r="B5421">
        <v>132664</v>
      </c>
      <c r="C5421" t="s">
        <v>16</v>
      </c>
      <c r="D5421" t="s">
        <v>4924</v>
      </c>
      <c r="E5421" s="2">
        <v>85.57</v>
      </c>
    </row>
    <row r="5422" spans="1:5" x14ac:dyDescent="0.25">
      <c r="A5422" s="1">
        <v>44329</v>
      </c>
      <c r="B5422">
        <v>132664</v>
      </c>
      <c r="C5422" t="s">
        <v>16</v>
      </c>
      <c r="D5422" t="s">
        <v>4924</v>
      </c>
      <c r="E5422" s="2">
        <v>85.57</v>
      </c>
    </row>
    <row r="5423" spans="1:5" x14ac:dyDescent="0.25">
      <c r="A5423" s="1">
        <v>44329</v>
      </c>
      <c r="B5423">
        <v>132664</v>
      </c>
      <c r="C5423" t="s">
        <v>16</v>
      </c>
      <c r="D5423" t="s">
        <v>4924</v>
      </c>
      <c r="E5423" s="2">
        <v>85.57</v>
      </c>
    </row>
    <row r="5424" spans="1:5" x14ac:dyDescent="0.25">
      <c r="A5424" s="1">
        <v>44329</v>
      </c>
      <c r="B5424">
        <v>132664</v>
      </c>
      <c r="C5424" t="s">
        <v>16</v>
      </c>
      <c r="D5424" t="s">
        <v>4924</v>
      </c>
      <c r="E5424" s="2">
        <v>171.14</v>
      </c>
    </row>
    <row r="5425" spans="1:5" x14ac:dyDescent="0.25">
      <c r="A5425" s="1">
        <v>44329</v>
      </c>
      <c r="B5425">
        <v>132664</v>
      </c>
      <c r="C5425" t="s">
        <v>16</v>
      </c>
      <c r="D5425" t="s">
        <v>4927</v>
      </c>
      <c r="E5425" s="2">
        <v>57.06</v>
      </c>
    </row>
    <row r="5426" spans="1:5" x14ac:dyDescent="0.25">
      <c r="A5426" s="1">
        <v>44329</v>
      </c>
      <c r="B5426">
        <v>132664</v>
      </c>
      <c r="C5426" t="s">
        <v>16</v>
      </c>
      <c r="D5426" t="s">
        <v>4927</v>
      </c>
      <c r="E5426" s="2">
        <v>79.89</v>
      </c>
    </row>
    <row r="5427" spans="1:5" x14ac:dyDescent="0.25">
      <c r="A5427" s="1">
        <v>44329</v>
      </c>
      <c r="B5427">
        <v>132664</v>
      </c>
      <c r="C5427" t="s">
        <v>16</v>
      </c>
      <c r="D5427" t="s">
        <v>4928</v>
      </c>
      <c r="E5427" s="2">
        <v>171.14</v>
      </c>
    </row>
    <row r="5428" spans="1:5" x14ac:dyDescent="0.25">
      <c r="A5428" s="1">
        <v>44329</v>
      </c>
      <c r="B5428">
        <v>132664</v>
      </c>
      <c r="C5428" t="s">
        <v>16</v>
      </c>
      <c r="D5428" t="s">
        <v>4925</v>
      </c>
      <c r="E5428" s="2">
        <v>85.57</v>
      </c>
    </row>
    <row r="5429" spans="1:5" x14ac:dyDescent="0.25">
      <c r="A5429" s="1">
        <v>44329</v>
      </c>
      <c r="B5429">
        <v>132664</v>
      </c>
      <c r="C5429" t="s">
        <v>16</v>
      </c>
      <c r="D5429" t="s">
        <v>4926</v>
      </c>
      <c r="E5429" s="2">
        <v>85.57</v>
      </c>
    </row>
    <row r="5430" spans="1:5" x14ac:dyDescent="0.25">
      <c r="A5430" s="1">
        <v>44329</v>
      </c>
      <c r="B5430">
        <v>132664</v>
      </c>
      <c r="C5430" t="s">
        <v>16</v>
      </c>
      <c r="D5430" t="s">
        <v>4926</v>
      </c>
      <c r="E5430" s="2">
        <v>171.14</v>
      </c>
    </row>
    <row r="5431" spans="1:5" x14ac:dyDescent="0.25">
      <c r="A5431" s="1">
        <v>44329</v>
      </c>
      <c r="B5431">
        <v>132664</v>
      </c>
      <c r="C5431" t="s">
        <v>16</v>
      </c>
      <c r="D5431" t="s">
        <v>4925</v>
      </c>
      <c r="E5431" s="2">
        <v>85.57</v>
      </c>
    </row>
    <row r="5432" spans="1:5" x14ac:dyDescent="0.25">
      <c r="A5432" s="1">
        <v>44329</v>
      </c>
      <c r="B5432">
        <v>132664</v>
      </c>
      <c r="C5432" t="s">
        <v>16</v>
      </c>
      <c r="D5432" t="s">
        <v>2478</v>
      </c>
      <c r="E5432" s="2">
        <v>85.57</v>
      </c>
    </row>
    <row r="5433" spans="1:5" x14ac:dyDescent="0.25">
      <c r="A5433" s="1">
        <v>44329</v>
      </c>
      <c r="B5433">
        <v>132664</v>
      </c>
      <c r="C5433" t="s">
        <v>16</v>
      </c>
      <c r="D5433" t="s">
        <v>4924</v>
      </c>
      <c r="E5433" s="2">
        <v>85.57</v>
      </c>
    </row>
    <row r="5434" spans="1:5" x14ac:dyDescent="0.25">
      <c r="A5434" s="1">
        <v>44329</v>
      </c>
      <c r="B5434">
        <v>132664</v>
      </c>
      <c r="C5434" t="s">
        <v>16</v>
      </c>
      <c r="D5434" t="s">
        <v>4924</v>
      </c>
      <c r="E5434" s="2">
        <v>85.57</v>
      </c>
    </row>
    <row r="5435" spans="1:5" x14ac:dyDescent="0.25">
      <c r="A5435" s="1">
        <v>44329</v>
      </c>
      <c r="B5435">
        <v>132664</v>
      </c>
      <c r="C5435" t="s">
        <v>16</v>
      </c>
      <c r="D5435" t="s">
        <v>4924</v>
      </c>
      <c r="E5435" s="2">
        <v>85.57</v>
      </c>
    </row>
    <row r="5436" spans="1:5" x14ac:dyDescent="0.25">
      <c r="A5436" s="1">
        <v>44329</v>
      </c>
      <c r="B5436">
        <v>132664</v>
      </c>
      <c r="C5436" t="s">
        <v>16</v>
      </c>
      <c r="D5436" t="s">
        <v>4924</v>
      </c>
      <c r="E5436" s="2">
        <v>171.14</v>
      </c>
    </row>
    <row r="5437" spans="1:5" x14ac:dyDescent="0.25">
      <c r="A5437" s="1">
        <v>44329</v>
      </c>
      <c r="B5437">
        <v>132664</v>
      </c>
      <c r="C5437" t="s">
        <v>16</v>
      </c>
      <c r="D5437" t="s">
        <v>4287</v>
      </c>
      <c r="E5437" s="2">
        <v>85.57</v>
      </c>
    </row>
    <row r="5438" spans="1:5" x14ac:dyDescent="0.25">
      <c r="A5438" s="1">
        <v>44329</v>
      </c>
      <c r="B5438">
        <v>132664</v>
      </c>
      <c r="C5438" t="s">
        <v>16</v>
      </c>
      <c r="D5438" t="s">
        <v>4287</v>
      </c>
      <c r="E5438" s="2">
        <v>85.57</v>
      </c>
    </row>
    <row r="5439" spans="1:5" x14ac:dyDescent="0.25">
      <c r="A5439" s="1">
        <v>44329</v>
      </c>
      <c r="B5439">
        <v>132664</v>
      </c>
      <c r="C5439" t="s">
        <v>16</v>
      </c>
      <c r="D5439" t="s">
        <v>4287</v>
      </c>
      <c r="E5439" s="2">
        <v>85.57</v>
      </c>
    </row>
    <row r="5440" spans="1:5" x14ac:dyDescent="0.25">
      <c r="A5440" s="1">
        <v>44329</v>
      </c>
      <c r="B5440">
        <v>132664</v>
      </c>
      <c r="C5440" t="s">
        <v>16</v>
      </c>
      <c r="D5440" t="s">
        <v>4287</v>
      </c>
      <c r="E5440" s="2">
        <v>85.57</v>
      </c>
    </row>
    <row r="5441" spans="1:5" x14ac:dyDescent="0.25">
      <c r="A5441" s="1">
        <v>44329</v>
      </c>
      <c r="B5441">
        <v>132664</v>
      </c>
      <c r="C5441" t="s">
        <v>16</v>
      </c>
      <c r="D5441" t="s">
        <v>4287</v>
      </c>
      <c r="E5441" s="2">
        <v>85.57</v>
      </c>
    </row>
    <row r="5442" spans="1:5" x14ac:dyDescent="0.25">
      <c r="A5442" s="1">
        <v>44329</v>
      </c>
      <c r="B5442">
        <v>132664</v>
      </c>
      <c r="C5442" t="s">
        <v>16</v>
      </c>
      <c r="D5442" t="s">
        <v>4287</v>
      </c>
      <c r="E5442" s="2">
        <v>85.57</v>
      </c>
    </row>
    <row r="5443" spans="1:5" x14ac:dyDescent="0.25">
      <c r="A5443" s="1">
        <v>44329</v>
      </c>
      <c r="B5443">
        <v>132664</v>
      </c>
      <c r="C5443" t="s">
        <v>16</v>
      </c>
      <c r="D5443" t="s">
        <v>4288</v>
      </c>
      <c r="E5443" s="2">
        <v>91.3</v>
      </c>
    </row>
    <row r="5444" spans="1:5" x14ac:dyDescent="0.25">
      <c r="A5444" s="1">
        <v>44329</v>
      </c>
      <c r="B5444">
        <v>132664</v>
      </c>
      <c r="C5444" t="s">
        <v>16</v>
      </c>
      <c r="D5444" t="s">
        <v>4289</v>
      </c>
      <c r="E5444" s="2">
        <v>30.43</v>
      </c>
    </row>
    <row r="5445" spans="1:5" x14ac:dyDescent="0.25">
      <c r="A5445" s="1">
        <v>44329</v>
      </c>
      <c r="B5445">
        <v>132664</v>
      </c>
      <c r="C5445" t="s">
        <v>16</v>
      </c>
      <c r="D5445" t="s">
        <v>4290</v>
      </c>
      <c r="E5445" s="2">
        <v>171.14</v>
      </c>
    </row>
    <row r="5446" spans="1:5" x14ac:dyDescent="0.25">
      <c r="A5446" s="1">
        <v>44329</v>
      </c>
      <c r="B5446">
        <v>132664</v>
      </c>
      <c r="C5446" t="s">
        <v>16</v>
      </c>
      <c r="D5446" t="s">
        <v>4290</v>
      </c>
      <c r="E5446" s="2">
        <v>171.14</v>
      </c>
    </row>
    <row r="5447" spans="1:5" x14ac:dyDescent="0.25">
      <c r="A5447" s="1">
        <v>44329</v>
      </c>
      <c r="B5447">
        <v>132664</v>
      </c>
      <c r="C5447" t="s">
        <v>16</v>
      </c>
      <c r="D5447" t="s">
        <v>4290</v>
      </c>
      <c r="E5447" s="2">
        <v>85.57</v>
      </c>
    </row>
    <row r="5448" spans="1:5" x14ac:dyDescent="0.25">
      <c r="A5448" s="1">
        <v>44329</v>
      </c>
      <c r="B5448">
        <v>132664</v>
      </c>
      <c r="C5448" t="s">
        <v>16</v>
      </c>
      <c r="D5448" t="s">
        <v>4290</v>
      </c>
      <c r="E5448" s="2">
        <v>85.57</v>
      </c>
    </row>
    <row r="5449" spans="1:5" x14ac:dyDescent="0.25">
      <c r="A5449" s="1">
        <v>44329</v>
      </c>
      <c r="B5449">
        <v>132664</v>
      </c>
      <c r="C5449" t="s">
        <v>16</v>
      </c>
      <c r="D5449" t="s">
        <v>4291</v>
      </c>
      <c r="E5449" s="2">
        <v>85.57</v>
      </c>
    </row>
    <row r="5450" spans="1:5" x14ac:dyDescent="0.25">
      <c r="A5450" s="1">
        <v>44329</v>
      </c>
      <c r="B5450">
        <v>132664</v>
      </c>
      <c r="C5450" t="s">
        <v>16</v>
      </c>
      <c r="D5450" t="s">
        <v>4292</v>
      </c>
      <c r="E5450" s="2">
        <v>91.3</v>
      </c>
    </row>
    <row r="5451" spans="1:5" x14ac:dyDescent="0.25">
      <c r="A5451" s="1">
        <v>44329</v>
      </c>
      <c r="B5451">
        <v>132664</v>
      </c>
      <c r="C5451" t="s">
        <v>16</v>
      </c>
      <c r="D5451" t="s">
        <v>4929</v>
      </c>
      <c r="E5451" s="2">
        <v>85.57</v>
      </c>
    </row>
    <row r="5452" spans="1:5" x14ac:dyDescent="0.25">
      <c r="A5452" s="1">
        <v>44329</v>
      </c>
      <c r="B5452">
        <v>132665</v>
      </c>
      <c r="C5452" t="s">
        <v>4293</v>
      </c>
      <c r="D5452" t="s">
        <v>5057</v>
      </c>
      <c r="E5452" s="2">
        <v>38951.050000000003</v>
      </c>
    </row>
    <row r="5453" spans="1:5" x14ac:dyDescent="0.25">
      <c r="A5453" s="1">
        <v>44329</v>
      </c>
      <c r="B5453">
        <v>132666</v>
      </c>
      <c r="C5453" t="s">
        <v>4294</v>
      </c>
      <c r="D5453" t="s">
        <v>4930</v>
      </c>
      <c r="E5453" s="2">
        <v>440</v>
      </c>
    </row>
    <row r="5454" spans="1:5" x14ac:dyDescent="0.25">
      <c r="A5454" s="1">
        <v>44329</v>
      </c>
      <c r="B5454">
        <v>132667</v>
      </c>
      <c r="C5454" t="s">
        <v>2492</v>
      </c>
      <c r="D5454" t="s">
        <v>4295</v>
      </c>
      <c r="E5454" s="2">
        <v>250</v>
      </c>
    </row>
    <row r="5455" spans="1:5" x14ac:dyDescent="0.25">
      <c r="A5455" s="1">
        <v>44329</v>
      </c>
      <c r="B5455">
        <v>132668</v>
      </c>
      <c r="C5455" t="s">
        <v>25</v>
      </c>
      <c r="D5455" t="s">
        <v>4296</v>
      </c>
      <c r="E5455" s="2">
        <v>45.7</v>
      </c>
    </row>
    <row r="5456" spans="1:5" x14ac:dyDescent="0.25">
      <c r="A5456" s="1">
        <v>44329</v>
      </c>
      <c r="B5456">
        <v>132668</v>
      </c>
      <c r="C5456" t="s">
        <v>25</v>
      </c>
      <c r="D5456" t="s">
        <v>4297</v>
      </c>
      <c r="E5456" s="2">
        <v>535.05999999999995</v>
      </c>
    </row>
    <row r="5457" spans="1:5" x14ac:dyDescent="0.25">
      <c r="A5457" s="1">
        <v>44329</v>
      </c>
      <c r="B5457">
        <v>132674</v>
      </c>
      <c r="C5457" t="s">
        <v>326</v>
      </c>
      <c r="D5457" t="s">
        <v>4931</v>
      </c>
      <c r="E5457" s="2">
        <v>207.23</v>
      </c>
    </row>
    <row r="5458" spans="1:5" x14ac:dyDescent="0.25">
      <c r="A5458" s="1">
        <v>44329</v>
      </c>
      <c r="B5458">
        <v>132674</v>
      </c>
      <c r="C5458" t="s">
        <v>326</v>
      </c>
      <c r="D5458" t="s">
        <v>4932</v>
      </c>
      <c r="E5458" s="2">
        <v>9.14</v>
      </c>
    </row>
    <row r="5459" spans="1:5" x14ac:dyDescent="0.25">
      <c r="A5459" s="1">
        <v>44329</v>
      </c>
      <c r="B5459">
        <v>132674</v>
      </c>
      <c r="C5459" t="s">
        <v>326</v>
      </c>
      <c r="D5459" t="s">
        <v>4933</v>
      </c>
      <c r="E5459" s="2">
        <v>212.72</v>
      </c>
    </row>
    <row r="5460" spans="1:5" x14ac:dyDescent="0.25">
      <c r="A5460" s="1">
        <v>44329</v>
      </c>
      <c r="B5460">
        <v>132674</v>
      </c>
      <c r="C5460" t="s">
        <v>326</v>
      </c>
      <c r="D5460" t="s">
        <v>4810</v>
      </c>
      <c r="E5460" s="2">
        <v>45.51</v>
      </c>
    </row>
    <row r="5461" spans="1:5" x14ac:dyDescent="0.25">
      <c r="A5461" s="1">
        <v>44329</v>
      </c>
      <c r="B5461">
        <v>132674</v>
      </c>
      <c r="C5461" t="s">
        <v>326</v>
      </c>
      <c r="D5461" t="s">
        <v>3887</v>
      </c>
      <c r="E5461" s="2">
        <v>4.59</v>
      </c>
    </row>
    <row r="5462" spans="1:5" x14ac:dyDescent="0.25">
      <c r="A5462" s="1">
        <v>44329</v>
      </c>
      <c r="B5462">
        <v>132674</v>
      </c>
      <c r="C5462" t="s">
        <v>326</v>
      </c>
      <c r="D5462" t="s">
        <v>4298</v>
      </c>
      <c r="E5462" s="2">
        <v>94.7</v>
      </c>
    </row>
    <row r="5463" spans="1:5" x14ac:dyDescent="0.25">
      <c r="A5463" s="1">
        <v>44329</v>
      </c>
      <c r="B5463">
        <v>132674</v>
      </c>
      <c r="C5463" t="s">
        <v>326</v>
      </c>
      <c r="D5463" t="s">
        <v>4934</v>
      </c>
      <c r="E5463" s="2">
        <v>125.86</v>
      </c>
    </row>
    <row r="5464" spans="1:5" x14ac:dyDescent="0.25">
      <c r="A5464" s="1">
        <v>44329</v>
      </c>
      <c r="B5464">
        <v>132674</v>
      </c>
      <c r="C5464" t="s">
        <v>326</v>
      </c>
      <c r="D5464" t="s">
        <v>4935</v>
      </c>
      <c r="E5464" s="2">
        <v>321.45999999999998</v>
      </c>
    </row>
    <row r="5465" spans="1:5" x14ac:dyDescent="0.25">
      <c r="A5465" s="1">
        <v>44329</v>
      </c>
      <c r="B5465">
        <v>132674</v>
      </c>
      <c r="C5465" t="s">
        <v>326</v>
      </c>
      <c r="D5465" t="s">
        <v>4936</v>
      </c>
      <c r="E5465" s="2">
        <v>33.82</v>
      </c>
    </row>
    <row r="5466" spans="1:5" x14ac:dyDescent="0.25">
      <c r="A5466" s="1">
        <v>44329</v>
      </c>
      <c r="B5466">
        <v>132674</v>
      </c>
      <c r="C5466" t="s">
        <v>326</v>
      </c>
      <c r="D5466" t="s">
        <v>4937</v>
      </c>
      <c r="E5466" s="2">
        <v>312.06</v>
      </c>
    </row>
    <row r="5467" spans="1:5" x14ac:dyDescent="0.25">
      <c r="A5467" s="1">
        <v>44329</v>
      </c>
      <c r="B5467">
        <v>132674</v>
      </c>
      <c r="C5467" t="s">
        <v>326</v>
      </c>
      <c r="D5467" t="s">
        <v>4937</v>
      </c>
      <c r="E5467" s="2">
        <v>81.91</v>
      </c>
    </row>
    <row r="5468" spans="1:5" x14ac:dyDescent="0.25">
      <c r="A5468" s="1">
        <v>44329</v>
      </c>
      <c r="B5468">
        <v>132674</v>
      </c>
      <c r="C5468" t="s">
        <v>326</v>
      </c>
      <c r="D5468" t="s">
        <v>4299</v>
      </c>
      <c r="E5468" s="2">
        <v>43.83</v>
      </c>
    </row>
    <row r="5469" spans="1:5" x14ac:dyDescent="0.25">
      <c r="A5469" s="1">
        <v>44329</v>
      </c>
      <c r="B5469">
        <v>132674</v>
      </c>
      <c r="C5469" t="s">
        <v>326</v>
      </c>
      <c r="D5469" t="s">
        <v>4938</v>
      </c>
      <c r="E5469" s="2">
        <v>61.68</v>
      </c>
    </row>
    <row r="5470" spans="1:5" x14ac:dyDescent="0.25">
      <c r="A5470" s="1">
        <v>44329</v>
      </c>
      <c r="B5470">
        <v>132674</v>
      </c>
      <c r="C5470" t="s">
        <v>326</v>
      </c>
      <c r="D5470" t="s">
        <v>4202</v>
      </c>
      <c r="E5470" s="2">
        <v>149</v>
      </c>
    </row>
    <row r="5471" spans="1:5" x14ac:dyDescent="0.25">
      <c r="A5471" s="1">
        <v>44329</v>
      </c>
      <c r="B5471">
        <v>132674</v>
      </c>
      <c r="C5471" t="s">
        <v>326</v>
      </c>
      <c r="D5471" t="s">
        <v>4939</v>
      </c>
      <c r="E5471" s="2">
        <v>73.7</v>
      </c>
    </row>
    <row r="5472" spans="1:5" x14ac:dyDescent="0.25">
      <c r="A5472" s="1">
        <v>44329</v>
      </c>
      <c r="B5472">
        <v>132674</v>
      </c>
      <c r="C5472" t="s">
        <v>326</v>
      </c>
      <c r="D5472" t="s">
        <v>4300</v>
      </c>
      <c r="E5472" s="2">
        <v>379.54</v>
      </c>
    </row>
    <row r="5473" spans="1:5" x14ac:dyDescent="0.25">
      <c r="A5473" s="1">
        <v>44329</v>
      </c>
      <c r="B5473">
        <v>132674</v>
      </c>
      <c r="C5473" t="s">
        <v>326</v>
      </c>
      <c r="D5473" t="s">
        <v>4301</v>
      </c>
      <c r="E5473" s="2">
        <v>13.72</v>
      </c>
    </row>
    <row r="5474" spans="1:5" x14ac:dyDescent="0.25">
      <c r="A5474" s="1">
        <v>44329</v>
      </c>
      <c r="B5474">
        <v>132674</v>
      </c>
      <c r="C5474" t="s">
        <v>326</v>
      </c>
      <c r="D5474" t="s">
        <v>4301</v>
      </c>
      <c r="E5474" s="2">
        <v>6.6</v>
      </c>
    </row>
    <row r="5475" spans="1:5" x14ac:dyDescent="0.25">
      <c r="A5475" s="1">
        <v>44329</v>
      </c>
      <c r="B5475">
        <v>132674</v>
      </c>
      <c r="C5475" t="s">
        <v>326</v>
      </c>
      <c r="D5475" t="s">
        <v>4949</v>
      </c>
      <c r="E5475" s="2">
        <v>349</v>
      </c>
    </row>
    <row r="5476" spans="1:5" x14ac:dyDescent="0.25">
      <c r="A5476" s="1">
        <v>44329</v>
      </c>
      <c r="B5476">
        <v>132674</v>
      </c>
      <c r="C5476" t="s">
        <v>326</v>
      </c>
      <c r="D5476" t="s">
        <v>4950</v>
      </c>
      <c r="E5476" s="2">
        <v>44.97</v>
      </c>
    </row>
    <row r="5477" spans="1:5" x14ac:dyDescent="0.25">
      <c r="A5477" s="1">
        <v>44329</v>
      </c>
      <c r="B5477">
        <v>132674</v>
      </c>
      <c r="C5477" t="s">
        <v>326</v>
      </c>
      <c r="D5477" t="s">
        <v>4951</v>
      </c>
      <c r="E5477" s="2">
        <v>189.28</v>
      </c>
    </row>
    <row r="5478" spans="1:5" x14ac:dyDescent="0.25">
      <c r="A5478" s="1">
        <v>44329</v>
      </c>
      <c r="B5478">
        <v>132674</v>
      </c>
      <c r="C5478" t="s">
        <v>326</v>
      </c>
      <c r="D5478" t="s">
        <v>4951</v>
      </c>
      <c r="E5478" s="2">
        <v>29.97</v>
      </c>
    </row>
    <row r="5479" spans="1:5" x14ac:dyDescent="0.25">
      <c r="A5479" s="1">
        <v>44329</v>
      </c>
      <c r="B5479">
        <v>132674</v>
      </c>
      <c r="C5479" t="s">
        <v>326</v>
      </c>
      <c r="D5479" t="s">
        <v>4951</v>
      </c>
      <c r="E5479" s="2">
        <v>1558.84</v>
      </c>
    </row>
    <row r="5480" spans="1:5" x14ac:dyDescent="0.25">
      <c r="A5480" s="1">
        <v>44329</v>
      </c>
      <c r="B5480">
        <v>132674</v>
      </c>
      <c r="C5480" t="s">
        <v>326</v>
      </c>
      <c r="D5480" t="s">
        <v>4951</v>
      </c>
      <c r="E5480" s="2">
        <v>-118.8</v>
      </c>
    </row>
    <row r="5481" spans="1:5" x14ac:dyDescent="0.25">
      <c r="A5481" s="1">
        <v>44329</v>
      </c>
      <c r="B5481">
        <v>132674</v>
      </c>
      <c r="C5481" t="s">
        <v>326</v>
      </c>
      <c r="D5481" t="s">
        <v>4951</v>
      </c>
      <c r="E5481" s="2">
        <v>338.64</v>
      </c>
    </row>
    <row r="5482" spans="1:5" x14ac:dyDescent="0.25">
      <c r="A5482" s="1">
        <v>44329</v>
      </c>
      <c r="B5482">
        <v>132676</v>
      </c>
      <c r="C5482" t="s">
        <v>201</v>
      </c>
      <c r="D5482" t="s">
        <v>4952</v>
      </c>
      <c r="E5482" s="2">
        <v>468</v>
      </c>
    </row>
    <row r="5483" spans="1:5" x14ac:dyDescent="0.25">
      <c r="A5483" s="1">
        <v>44329</v>
      </c>
      <c r="B5483">
        <v>132676</v>
      </c>
      <c r="C5483" t="s">
        <v>201</v>
      </c>
      <c r="D5483" t="s">
        <v>4952</v>
      </c>
      <c r="E5483" s="2">
        <v>516</v>
      </c>
    </row>
    <row r="5484" spans="1:5" x14ac:dyDescent="0.25">
      <c r="A5484" s="1">
        <v>44329</v>
      </c>
      <c r="B5484">
        <v>132676</v>
      </c>
      <c r="C5484" t="s">
        <v>201</v>
      </c>
      <c r="D5484" t="s">
        <v>4952</v>
      </c>
      <c r="E5484" s="2">
        <v>504</v>
      </c>
    </row>
    <row r="5485" spans="1:5" x14ac:dyDescent="0.25">
      <c r="A5485" s="1">
        <v>44329</v>
      </c>
      <c r="B5485">
        <v>132676</v>
      </c>
      <c r="C5485" t="s">
        <v>201</v>
      </c>
      <c r="D5485" t="s">
        <v>4952</v>
      </c>
      <c r="E5485" s="2">
        <v>340</v>
      </c>
    </row>
    <row r="5486" spans="1:5" x14ac:dyDescent="0.25">
      <c r="A5486" s="1">
        <v>44329</v>
      </c>
      <c r="B5486">
        <v>132676</v>
      </c>
      <c r="C5486" t="s">
        <v>201</v>
      </c>
      <c r="D5486" t="s">
        <v>4952</v>
      </c>
      <c r="E5486" s="2">
        <v>174</v>
      </c>
    </row>
    <row r="5487" spans="1:5" x14ac:dyDescent="0.25">
      <c r="A5487" s="1">
        <v>44329</v>
      </c>
      <c r="B5487">
        <v>132676</v>
      </c>
      <c r="C5487" t="s">
        <v>201</v>
      </c>
      <c r="D5487" t="s">
        <v>4952</v>
      </c>
      <c r="E5487" s="2">
        <v>492</v>
      </c>
    </row>
    <row r="5488" spans="1:5" x14ac:dyDescent="0.25">
      <c r="A5488" s="1">
        <v>44329</v>
      </c>
      <c r="B5488">
        <v>132676</v>
      </c>
      <c r="C5488" t="s">
        <v>201</v>
      </c>
      <c r="D5488" t="s">
        <v>4952</v>
      </c>
      <c r="E5488" s="2">
        <v>192</v>
      </c>
    </row>
    <row r="5489" spans="1:5" x14ac:dyDescent="0.25">
      <c r="A5489" s="1">
        <v>44329</v>
      </c>
      <c r="B5489">
        <v>132676</v>
      </c>
      <c r="C5489" t="s">
        <v>201</v>
      </c>
      <c r="D5489" t="s">
        <v>4952</v>
      </c>
      <c r="E5489" s="2">
        <v>360</v>
      </c>
    </row>
    <row r="5490" spans="1:5" x14ac:dyDescent="0.25">
      <c r="A5490" s="1">
        <v>44329</v>
      </c>
      <c r="B5490">
        <v>132677</v>
      </c>
      <c r="C5490" t="s">
        <v>870</v>
      </c>
      <c r="D5490" t="s">
        <v>4303</v>
      </c>
      <c r="E5490" s="2">
        <v>193.5</v>
      </c>
    </row>
    <row r="5491" spans="1:5" x14ac:dyDescent="0.25">
      <c r="A5491" s="1">
        <v>44329</v>
      </c>
      <c r="B5491">
        <v>132677</v>
      </c>
      <c r="C5491" t="s">
        <v>870</v>
      </c>
      <c r="D5491" t="s">
        <v>4303</v>
      </c>
      <c r="E5491" s="2">
        <v>193.5</v>
      </c>
    </row>
    <row r="5492" spans="1:5" x14ac:dyDescent="0.25">
      <c r="A5492" s="1">
        <v>44329</v>
      </c>
      <c r="B5492">
        <v>132677</v>
      </c>
      <c r="C5492" t="s">
        <v>870</v>
      </c>
      <c r="D5492" t="s">
        <v>4304</v>
      </c>
      <c r="E5492" s="2">
        <v>195.25</v>
      </c>
    </row>
    <row r="5493" spans="1:5" x14ac:dyDescent="0.25">
      <c r="A5493" s="1">
        <v>44329</v>
      </c>
      <c r="B5493">
        <v>132678</v>
      </c>
      <c r="C5493" t="s">
        <v>34</v>
      </c>
      <c r="D5493" t="s">
        <v>4305</v>
      </c>
      <c r="E5493" s="2">
        <v>1739.98</v>
      </c>
    </row>
    <row r="5494" spans="1:5" x14ac:dyDescent="0.25">
      <c r="A5494" s="1">
        <v>44329</v>
      </c>
      <c r="B5494">
        <v>132679</v>
      </c>
      <c r="C5494" t="s">
        <v>4228</v>
      </c>
      <c r="D5494" t="s">
        <v>4306</v>
      </c>
      <c r="E5494" s="2">
        <v>300</v>
      </c>
    </row>
    <row r="5495" spans="1:5" x14ac:dyDescent="0.25">
      <c r="A5495" s="1">
        <v>44329</v>
      </c>
      <c r="B5495">
        <v>132680</v>
      </c>
      <c r="C5495" t="s">
        <v>4307</v>
      </c>
      <c r="D5495" t="s">
        <v>4227</v>
      </c>
      <c r="E5495" s="2">
        <v>200</v>
      </c>
    </row>
    <row r="5496" spans="1:5" x14ac:dyDescent="0.25">
      <c r="A5496" s="1">
        <v>44329</v>
      </c>
      <c r="B5496">
        <v>132681</v>
      </c>
      <c r="C5496" t="s">
        <v>26</v>
      </c>
      <c r="D5496" t="s">
        <v>552</v>
      </c>
      <c r="E5496" s="2">
        <v>445.5</v>
      </c>
    </row>
    <row r="5497" spans="1:5" x14ac:dyDescent="0.25">
      <c r="A5497" s="1">
        <v>44329</v>
      </c>
      <c r="B5497">
        <v>132682</v>
      </c>
      <c r="C5497" t="s">
        <v>3615</v>
      </c>
      <c r="D5497" t="s">
        <v>4308</v>
      </c>
      <c r="E5497" s="2">
        <v>42.95</v>
      </c>
    </row>
    <row r="5498" spans="1:5" x14ac:dyDescent="0.25">
      <c r="A5498" s="1">
        <v>44329</v>
      </c>
      <c r="B5498">
        <v>132683</v>
      </c>
      <c r="C5498" t="s">
        <v>208</v>
      </c>
      <c r="D5498" t="s">
        <v>209</v>
      </c>
      <c r="E5498" s="2">
        <v>25.5</v>
      </c>
    </row>
    <row r="5499" spans="1:5" x14ac:dyDescent="0.25">
      <c r="A5499" s="1">
        <v>44329</v>
      </c>
      <c r="B5499">
        <v>132684</v>
      </c>
      <c r="C5499" t="s">
        <v>2188</v>
      </c>
      <c r="D5499" t="s">
        <v>4309</v>
      </c>
      <c r="E5499" s="2">
        <v>1250</v>
      </c>
    </row>
    <row r="5500" spans="1:5" x14ac:dyDescent="0.25">
      <c r="A5500" s="1">
        <v>44329</v>
      </c>
      <c r="B5500">
        <v>132685</v>
      </c>
      <c r="C5500" t="s">
        <v>3065</v>
      </c>
      <c r="D5500" t="s">
        <v>4310</v>
      </c>
      <c r="E5500" s="2">
        <v>1020.02</v>
      </c>
    </row>
    <row r="5501" spans="1:5" x14ac:dyDescent="0.25">
      <c r="A5501" s="1">
        <v>44329</v>
      </c>
      <c r="B5501">
        <v>132686</v>
      </c>
      <c r="C5501" t="s">
        <v>210</v>
      </c>
      <c r="D5501" t="s">
        <v>4953</v>
      </c>
      <c r="E5501" s="2">
        <v>148.81</v>
      </c>
    </row>
    <row r="5502" spans="1:5" x14ac:dyDescent="0.25">
      <c r="A5502" s="1">
        <v>44329</v>
      </c>
      <c r="B5502">
        <v>132687</v>
      </c>
      <c r="C5502" t="s">
        <v>213</v>
      </c>
      <c r="D5502" t="s">
        <v>4312</v>
      </c>
      <c r="E5502" s="2">
        <v>92.32</v>
      </c>
    </row>
    <row r="5503" spans="1:5" x14ac:dyDescent="0.25">
      <c r="A5503" s="1">
        <v>44329</v>
      </c>
      <c r="B5503">
        <v>132688</v>
      </c>
      <c r="C5503" t="s">
        <v>4313</v>
      </c>
      <c r="D5503" t="s">
        <v>4954</v>
      </c>
      <c r="E5503" s="2">
        <v>350</v>
      </c>
    </row>
    <row r="5504" spans="1:5" x14ac:dyDescent="0.25">
      <c r="A5504" s="1">
        <v>44329</v>
      </c>
      <c r="B5504">
        <v>132689</v>
      </c>
      <c r="C5504" t="s">
        <v>3073</v>
      </c>
      <c r="D5504" t="s">
        <v>1612</v>
      </c>
      <c r="E5504" s="2">
        <v>51.96</v>
      </c>
    </row>
    <row r="5505" spans="1:5" x14ac:dyDescent="0.25">
      <c r="A5505" s="1">
        <v>44329</v>
      </c>
      <c r="B5505">
        <v>132690</v>
      </c>
      <c r="C5505" t="s">
        <v>2789</v>
      </c>
      <c r="D5505" t="s">
        <v>4314</v>
      </c>
      <c r="E5505" s="2">
        <v>700</v>
      </c>
    </row>
    <row r="5506" spans="1:5" x14ac:dyDescent="0.25">
      <c r="A5506" s="1">
        <v>44329</v>
      </c>
      <c r="B5506">
        <v>132691</v>
      </c>
      <c r="C5506" t="s">
        <v>3662</v>
      </c>
      <c r="D5506" t="s">
        <v>4955</v>
      </c>
      <c r="E5506" s="2">
        <v>399</v>
      </c>
    </row>
    <row r="5507" spans="1:5" x14ac:dyDescent="0.25">
      <c r="A5507" s="1">
        <v>44329</v>
      </c>
      <c r="B5507">
        <v>132692</v>
      </c>
      <c r="C5507" t="s">
        <v>21</v>
      </c>
      <c r="D5507" t="s">
        <v>4315</v>
      </c>
      <c r="E5507" s="2">
        <v>44.39</v>
      </c>
    </row>
    <row r="5508" spans="1:5" x14ac:dyDescent="0.25">
      <c r="A5508" s="1">
        <v>44329</v>
      </c>
      <c r="B5508">
        <v>132693</v>
      </c>
      <c r="C5508" t="s">
        <v>21</v>
      </c>
      <c r="D5508" t="s">
        <v>3908</v>
      </c>
      <c r="E5508" s="2">
        <v>25.92</v>
      </c>
    </row>
    <row r="5509" spans="1:5" x14ac:dyDescent="0.25">
      <c r="A5509" s="1">
        <v>44329</v>
      </c>
      <c r="B5509">
        <v>132694</v>
      </c>
      <c r="C5509" t="s">
        <v>2055</v>
      </c>
      <c r="D5509" t="s">
        <v>5056</v>
      </c>
      <c r="E5509" s="2">
        <v>3000</v>
      </c>
    </row>
    <row r="5510" spans="1:5" x14ac:dyDescent="0.25">
      <c r="A5510" s="1">
        <v>44329</v>
      </c>
      <c r="B5510">
        <v>132695</v>
      </c>
      <c r="C5510" t="s">
        <v>2959</v>
      </c>
      <c r="D5510" t="s">
        <v>4956</v>
      </c>
      <c r="E5510" s="2">
        <v>239.92</v>
      </c>
    </row>
    <row r="5511" spans="1:5" x14ac:dyDescent="0.25">
      <c r="A5511" s="1">
        <v>44329</v>
      </c>
      <c r="B5511">
        <v>132695</v>
      </c>
      <c r="C5511" t="s">
        <v>2959</v>
      </c>
      <c r="D5511" t="s">
        <v>4316</v>
      </c>
      <c r="E5511" s="2">
        <v>239.92</v>
      </c>
    </row>
    <row r="5512" spans="1:5" x14ac:dyDescent="0.25">
      <c r="A5512" s="1">
        <v>44329</v>
      </c>
      <c r="B5512">
        <v>132696</v>
      </c>
      <c r="C5512" t="s">
        <v>4</v>
      </c>
      <c r="D5512" t="s">
        <v>5055</v>
      </c>
      <c r="E5512" s="2">
        <v>16308</v>
      </c>
    </row>
    <row r="5513" spans="1:5" x14ac:dyDescent="0.25">
      <c r="A5513" s="1">
        <v>44329</v>
      </c>
      <c r="B5513">
        <v>132697</v>
      </c>
      <c r="C5513" t="s">
        <v>22</v>
      </c>
      <c r="D5513" t="s">
        <v>4317</v>
      </c>
      <c r="E5513" s="2">
        <v>215</v>
      </c>
    </row>
    <row r="5514" spans="1:5" x14ac:dyDescent="0.25">
      <c r="A5514" s="1">
        <v>44329</v>
      </c>
      <c r="B5514">
        <v>132697</v>
      </c>
      <c r="C5514" t="s">
        <v>22</v>
      </c>
      <c r="D5514" t="s">
        <v>4318</v>
      </c>
      <c r="E5514" s="2">
        <v>215</v>
      </c>
    </row>
    <row r="5515" spans="1:5" x14ac:dyDescent="0.25">
      <c r="A5515" s="1">
        <v>44329</v>
      </c>
      <c r="B5515">
        <v>132698</v>
      </c>
      <c r="C5515" t="s">
        <v>374</v>
      </c>
      <c r="D5515" t="s">
        <v>4319</v>
      </c>
      <c r="E5515" s="2">
        <v>5824</v>
      </c>
    </row>
    <row r="5516" spans="1:5" x14ac:dyDescent="0.25">
      <c r="A5516" s="1">
        <v>44329</v>
      </c>
      <c r="B5516">
        <v>132699</v>
      </c>
      <c r="C5516" t="s">
        <v>2581</v>
      </c>
      <c r="D5516" t="s">
        <v>4957</v>
      </c>
      <c r="E5516" s="2">
        <v>74</v>
      </c>
    </row>
    <row r="5517" spans="1:5" x14ac:dyDescent="0.25">
      <c r="A5517" s="1">
        <v>44329</v>
      </c>
      <c r="B5517">
        <v>132700</v>
      </c>
      <c r="C5517" t="s">
        <v>4320</v>
      </c>
      <c r="D5517" t="s">
        <v>4958</v>
      </c>
      <c r="E5517" s="2">
        <v>2605.4699999999998</v>
      </c>
    </row>
    <row r="5518" spans="1:5" x14ac:dyDescent="0.25">
      <c r="A5518" s="1">
        <v>44329</v>
      </c>
      <c r="B5518">
        <v>132701</v>
      </c>
      <c r="C5518" t="s">
        <v>80</v>
      </c>
      <c r="D5518" t="s">
        <v>4959</v>
      </c>
      <c r="E5518" s="2">
        <v>52.73</v>
      </c>
    </row>
    <row r="5519" spans="1:5" x14ac:dyDescent="0.25">
      <c r="A5519" s="1">
        <v>44329</v>
      </c>
      <c r="B5519">
        <v>132701</v>
      </c>
      <c r="C5519" t="s">
        <v>80</v>
      </c>
      <c r="D5519" t="s">
        <v>4960</v>
      </c>
      <c r="E5519" s="2">
        <v>125.67</v>
      </c>
    </row>
    <row r="5520" spans="1:5" x14ac:dyDescent="0.25">
      <c r="A5520" s="1">
        <v>44329</v>
      </c>
      <c r="B5520">
        <v>132702</v>
      </c>
      <c r="C5520" t="s">
        <v>46</v>
      </c>
      <c r="D5520" t="s">
        <v>4322</v>
      </c>
      <c r="E5520" s="2">
        <v>1709.55</v>
      </c>
    </row>
    <row r="5521" spans="1:5" x14ac:dyDescent="0.25">
      <c r="A5521" s="1">
        <v>44329</v>
      </c>
      <c r="B5521">
        <v>132703</v>
      </c>
      <c r="C5521" t="s">
        <v>3669</v>
      </c>
      <c r="D5521" t="s">
        <v>4323</v>
      </c>
      <c r="E5521" s="2">
        <v>138.99</v>
      </c>
    </row>
    <row r="5522" spans="1:5" x14ac:dyDescent="0.25">
      <c r="A5522" s="1">
        <v>44329</v>
      </c>
      <c r="B5522">
        <v>132703</v>
      </c>
      <c r="C5522" t="s">
        <v>3669</v>
      </c>
      <c r="D5522" t="s">
        <v>4324</v>
      </c>
      <c r="E5522" s="2">
        <v>24.22</v>
      </c>
    </row>
    <row r="5523" spans="1:5" x14ac:dyDescent="0.25">
      <c r="A5523" s="1">
        <v>44329</v>
      </c>
      <c r="B5523">
        <v>132703</v>
      </c>
      <c r="C5523" t="s">
        <v>3669</v>
      </c>
      <c r="D5523" t="s">
        <v>4324</v>
      </c>
      <c r="E5523" s="2">
        <v>1306.71</v>
      </c>
    </row>
    <row r="5524" spans="1:5" x14ac:dyDescent="0.25">
      <c r="A5524" s="1">
        <v>44329</v>
      </c>
      <c r="B5524">
        <v>132707</v>
      </c>
      <c r="C5524" t="s">
        <v>51</v>
      </c>
      <c r="D5524" t="s">
        <v>4325</v>
      </c>
      <c r="E5524" s="2">
        <v>790.57</v>
      </c>
    </row>
    <row r="5525" spans="1:5" x14ac:dyDescent="0.25">
      <c r="A5525" s="1">
        <v>44329</v>
      </c>
      <c r="B5525">
        <v>132707</v>
      </c>
      <c r="C5525" t="s">
        <v>51</v>
      </c>
      <c r="D5525" t="s">
        <v>4326</v>
      </c>
      <c r="E5525" s="2">
        <v>1325</v>
      </c>
    </row>
    <row r="5526" spans="1:5" x14ac:dyDescent="0.25">
      <c r="A5526" s="1">
        <v>44329</v>
      </c>
      <c r="B5526">
        <v>132707</v>
      </c>
      <c r="C5526" t="s">
        <v>51</v>
      </c>
      <c r="D5526" t="s">
        <v>4327</v>
      </c>
      <c r="E5526" s="2">
        <v>789</v>
      </c>
    </row>
    <row r="5527" spans="1:5" x14ac:dyDescent="0.25">
      <c r="A5527" s="1">
        <v>44329</v>
      </c>
      <c r="B5527">
        <v>132707</v>
      </c>
      <c r="C5527" t="s">
        <v>51</v>
      </c>
      <c r="D5527" t="s">
        <v>4328</v>
      </c>
      <c r="E5527" s="2">
        <v>127.13</v>
      </c>
    </row>
    <row r="5528" spans="1:5" x14ac:dyDescent="0.25">
      <c r="A5528" s="1">
        <v>44329</v>
      </c>
      <c r="B5528">
        <v>132707</v>
      </c>
      <c r="C5528" t="s">
        <v>51</v>
      </c>
      <c r="D5528" t="s">
        <v>4329</v>
      </c>
      <c r="E5528" s="2">
        <v>299.97000000000003</v>
      </c>
    </row>
    <row r="5529" spans="1:5" x14ac:dyDescent="0.25">
      <c r="A5529" s="1">
        <v>44329</v>
      </c>
      <c r="B5529">
        <v>132707</v>
      </c>
      <c r="C5529" t="s">
        <v>51</v>
      </c>
      <c r="D5529" t="s">
        <v>4330</v>
      </c>
      <c r="E5529" s="2">
        <v>513.36</v>
      </c>
    </row>
    <row r="5530" spans="1:5" x14ac:dyDescent="0.25">
      <c r="A5530" s="1">
        <v>44329</v>
      </c>
      <c r="B5530">
        <v>132707</v>
      </c>
      <c r="C5530" t="s">
        <v>51</v>
      </c>
      <c r="D5530" t="s">
        <v>4961</v>
      </c>
      <c r="E5530" s="2">
        <v>39.979999999999997</v>
      </c>
    </row>
    <row r="5531" spans="1:5" x14ac:dyDescent="0.25">
      <c r="A5531" s="1">
        <v>44329</v>
      </c>
      <c r="B5531">
        <v>132707</v>
      </c>
      <c r="C5531" t="s">
        <v>51</v>
      </c>
      <c r="D5531" t="s">
        <v>4331</v>
      </c>
      <c r="E5531" s="2">
        <v>359.7</v>
      </c>
    </row>
    <row r="5532" spans="1:5" x14ac:dyDescent="0.25">
      <c r="A5532" s="1">
        <v>44329</v>
      </c>
      <c r="B5532">
        <v>132707</v>
      </c>
      <c r="C5532" t="s">
        <v>51</v>
      </c>
      <c r="D5532" t="s">
        <v>4332</v>
      </c>
      <c r="E5532" s="2">
        <v>415.71</v>
      </c>
    </row>
    <row r="5533" spans="1:5" x14ac:dyDescent="0.25">
      <c r="A5533" s="1">
        <v>44329</v>
      </c>
      <c r="B5533">
        <v>132707</v>
      </c>
      <c r="C5533" t="s">
        <v>51</v>
      </c>
      <c r="D5533" t="s">
        <v>4333</v>
      </c>
      <c r="E5533" s="2">
        <v>12.98</v>
      </c>
    </row>
    <row r="5534" spans="1:5" x14ac:dyDescent="0.25">
      <c r="A5534" s="1">
        <v>44329</v>
      </c>
      <c r="B5534">
        <v>132707</v>
      </c>
      <c r="C5534" t="s">
        <v>51</v>
      </c>
      <c r="D5534" t="s">
        <v>4334</v>
      </c>
      <c r="E5534" s="2">
        <v>72.2</v>
      </c>
    </row>
    <row r="5535" spans="1:5" x14ac:dyDescent="0.25">
      <c r="A5535" s="1">
        <v>44329</v>
      </c>
      <c r="B5535">
        <v>132707</v>
      </c>
      <c r="C5535" t="s">
        <v>51</v>
      </c>
      <c r="D5535" t="s">
        <v>4948</v>
      </c>
      <c r="E5535" s="2">
        <v>149.69999999999999</v>
      </c>
    </row>
    <row r="5536" spans="1:5" x14ac:dyDescent="0.25">
      <c r="A5536" s="1">
        <v>44329</v>
      </c>
      <c r="B5536">
        <v>132707</v>
      </c>
      <c r="C5536" t="s">
        <v>51</v>
      </c>
      <c r="D5536" t="s">
        <v>4947</v>
      </c>
      <c r="E5536" s="2">
        <v>357.67</v>
      </c>
    </row>
    <row r="5537" spans="1:5" x14ac:dyDescent="0.25">
      <c r="A5537" s="1">
        <v>44329</v>
      </c>
      <c r="B5537">
        <v>132707</v>
      </c>
      <c r="C5537" t="s">
        <v>51</v>
      </c>
      <c r="D5537" t="s">
        <v>207</v>
      </c>
      <c r="E5537" s="2">
        <v>-51.96</v>
      </c>
    </row>
    <row r="5538" spans="1:5" x14ac:dyDescent="0.25">
      <c r="A5538" s="1">
        <v>44330</v>
      </c>
      <c r="B5538">
        <v>132713</v>
      </c>
      <c r="C5538" t="s">
        <v>51</v>
      </c>
      <c r="D5538" t="s">
        <v>4335</v>
      </c>
      <c r="E5538" s="2">
        <v>60.99</v>
      </c>
    </row>
    <row r="5539" spans="1:5" x14ac:dyDescent="0.25">
      <c r="A5539" s="1">
        <v>44330</v>
      </c>
      <c r="B5539">
        <v>132713</v>
      </c>
      <c r="C5539" t="s">
        <v>51</v>
      </c>
      <c r="D5539" t="s">
        <v>4336</v>
      </c>
      <c r="E5539" s="2">
        <v>67.959999999999994</v>
      </c>
    </row>
    <row r="5540" spans="1:5" x14ac:dyDescent="0.25">
      <c r="A5540" s="1">
        <v>44330</v>
      </c>
      <c r="B5540">
        <v>132713</v>
      </c>
      <c r="C5540" t="s">
        <v>51</v>
      </c>
      <c r="D5540" t="s">
        <v>4337</v>
      </c>
      <c r="E5540" s="2">
        <v>63.13</v>
      </c>
    </row>
    <row r="5541" spans="1:5" x14ac:dyDescent="0.25">
      <c r="A5541" s="1">
        <v>44330</v>
      </c>
      <c r="B5541">
        <v>132713</v>
      </c>
      <c r="C5541" t="s">
        <v>51</v>
      </c>
      <c r="D5541" t="s">
        <v>4946</v>
      </c>
      <c r="E5541" s="2">
        <v>72.95</v>
      </c>
    </row>
    <row r="5542" spans="1:5" x14ac:dyDescent="0.25">
      <c r="A5542" s="1">
        <v>44330</v>
      </c>
      <c r="B5542">
        <v>132713</v>
      </c>
      <c r="C5542" t="s">
        <v>51</v>
      </c>
      <c r="D5542" t="s">
        <v>4339</v>
      </c>
      <c r="E5542" s="2">
        <v>237.16</v>
      </c>
    </row>
    <row r="5543" spans="1:5" x14ac:dyDescent="0.25">
      <c r="A5543" s="1">
        <v>44330</v>
      </c>
      <c r="B5543">
        <v>132713</v>
      </c>
      <c r="C5543" t="s">
        <v>51</v>
      </c>
      <c r="D5543" t="s">
        <v>4340</v>
      </c>
      <c r="E5543" s="2">
        <v>54.9</v>
      </c>
    </row>
    <row r="5544" spans="1:5" x14ac:dyDescent="0.25">
      <c r="A5544" s="1">
        <v>44330</v>
      </c>
      <c r="B5544">
        <v>132713</v>
      </c>
      <c r="C5544" t="s">
        <v>51</v>
      </c>
      <c r="D5544" t="s">
        <v>4338</v>
      </c>
      <c r="E5544" s="2">
        <v>148.76</v>
      </c>
    </row>
    <row r="5545" spans="1:5" x14ac:dyDescent="0.25">
      <c r="A5545" s="1">
        <v>44330</v>
      </c>
      <c r="B5545">
        <v>132713</v>
      </c>
      <c r="C5545" t="s">
        <v>51</v>
      </c>
      <c r="D5545" t="s">
        <v>4341</v>
      </c>
      <c r="E5545" s="2">
        <v>159.9</v>
      </c>
    </row>
    <row r="5546" spans="1:5" x14ac:dyDescent="0.25">
      <c r="A5546" s="1">
        <v>44330</v>
      </c>
      <c r="B5546">
        <v>132713</v>
      </c>
      <c r="C5546" t="s">
        <v>51</v>
      </c>
      <c r="D5546" t="s">
        <v>4342</v>
      </c>
      <c r="E5546" s="2">
        <v>74.95</v>
      </c>
    </row>
    <row r="5547" spans="1:5" x14ac:dyDescent="0.25">
      <c r="A5547" s="1">
        <v>44330</v>
      </c>
      <c r="B5547">
        <v>132713</v>
      </c>
      <c r="C5547" t="s">
        <v>51</v>
      </c>
      <c r="D5547" t="s">
        <v>4343</v>
      </c>
      <c r="E5547" s="2">
        <v>137.88999999999999</v>
      </c>
    </row>
    <row r="5548" spans="1:5" x14ac:dyDescent="0.25">
      <c r="A5548" s="1">
        <v>44330</v>
      </c>
      <c r="B5548">
        <v>132713</v>
      </c>
      <c r="C5548" t="s">
        <v>51</v>
      </c>
      <c r="D5548" t="s">
        <v>4344</v>
      </c>
      <c r="E5548" s="2">
        <v>149.32</v>
      </c>
    </row>
    <row r="5549" spans="1:5" x14ac:dyDescent="0.25">
      <c r="A5549" s="1">
        <v>44330</v>
      </c>
      <c r="B5549">
        <v>132713</v>
      </c>
      <c r="C5549" t="s">
        <v>51</v>
      </c>
      <c r="D5549" t="s">
        <v>4945</v>
      </c>
      <c r="E5549" s="2">
        <v>51.36</v>
      </c>
    </row>
    <row r="5550" spans="1:5" x14ac:dyDescent="0.25">
      <c r="A5550" s="1">
        <v>44330</v>
      </c>
      <c r="B5550">
        <v>132713</v>
      </c>
      <c r="C5550" t="s">
        <v>51</v>
      </c>
      <c r="D5550" t="s">
        <v>4345</v>
      </c>
      <c r="E5550" s="2">
        <v>202.02</v>
      </c>
    </row>
    <row r="5551" spans="1:5" x14ac:dyDescent="0.25">
      <c r="A5551" s="1">
        <v>44330</v>
      </c>
      <c r="B5551">
        <v>132713</v>
      </c>
      <c r="C5551" t="s">
        <v>51</v>
      </c>
      <c r="D5551" t="s">
        <v>4346</v>
      </c>
      <c r="E5551" s="2">
        <v>699</v>
      </c>
    </row>
    <row r="5552" spans="1:5" x14ac:dyDescent="0.25">
      <c r="A5552" s="1">
        <v>44330</v>
      </c>
      <c r="B5552">
        <v>132713</v>
      </c>
      <c r="C5552" t="s">
        <v>51</v>
      </c>
      <c r="D5552" t="s">
        <v>4346</v>
      </c>
      <c r="E5552" s="2">
        <v>314.97000000000003</v>
      </c>
    </row>
    <row r="5553" spans="1:5" x14ac:dyDescent="0.25">
      <c r="A5553" s="1">
        <v>44330</v>
      </c>
      <c r="B5553">
        <v>132713</v>
      </c>
      <c r="C5553" t="s">
        <v>51</v>
      </c>
      <c r="D5553" t="s">
        <v>4346</v>
      </c>
      <c r="E5553" s="2">
        <v>150.12</v>
      </c>
    </row>
    <row r="5554" spans="1:5" x14ac:dyDescent="0.25">
      <c r="A5554" s="1">
        <v>44330</v>
      </c>
      <c r="B5554">
        <v>132713</v>
      </c>
      <c r="C5554" t="s">
        <v>51</v>
      </c>
      <c r="D5554" t="s">
        <v>4347</v>
      </c>
      <c r="E5554" s="2">
        <v>-116</v>
      </c>
    </row>
    <row r="5555" spans="1:5" x14ac:dyDescent="0.25">
      <c r="A5555" s="1">
        <v>44330</v>
      </c>
      <c r="B5555">
        <v>132713</v>
      </c>
      <c r="C5555" t="s">
        <v>51</v>
      </c>
      <c r="D5555" t="s">
        <v>4343</v>
      </c>
      <c r="E5555" s="2">
        <v>116</v>
      </c>
    </row>
    <row r="5556" spans="1:5" x14ac:dyDescent="0.25">
      <c r="A5556" s="1">
        <v>44330</v>
      </c>
      <c r="B5556">
        <v>132713</v>
      </c>
      <c r="C5556" t="s">
        <v>51</v>
      </c>
      <c r="D5556" t="s">
        <v>4348</v>
      </c>
      <c r="E5556" s="2">
        <v>66.12</v>
      </c>
    </row>
    <row r="5557" spans="1:5" x14ac:dyDescent="0.25">
      <c r="A5557" s="1">
        <v>44330</v>
      </c>
      <c r="B5557">
        <v>132713</v>
      </c>
      <c r="C5557" t="s">
        <v>51</v>
      </c>
      <c r="D5557" t="s">
        <v>4349</v>
      </c>
      <c r="E5557" s="2">
        <v>26.57</v>
      </c>
    </row>
    <row r="5558" spans="1:5" x14ac:dyDescent="0.25">
      <c r="A5558" s="1">
        <v>44330</v>
      </c>
      <c r="B5558">
        <v>132713</v>
      </c>
      <c r="C5558" t="s">
        <v>51</v>
      </c>
      <c r="D5558" t="s">
        <v>4350</v>
      </c>
      <c r="E5558" s="2">
        <v>230.12</v>
      </c>
    </row>
    <row r="5559" spans="1:5" x14ac:dyDescent="0.25">
      <c r="A5559" s="1">
        <v>44330</v>
      </c>
      <c r="B5559">
        <v>132713</v>
      </c>
      <c r="C5559" t="s">
        <v>51</v>
      </c>
      <c r="D5559" t="s">
        <v>4351</v>
      </c>
      <c r="E5559" s="2">
        <v>80.849999999999994</v>
      </c>
    </row>
    <row r="5560" spans="1:5" x14ac:dyDescent="0.25">
      <c r="A5560" s="1">
        <v>44330</v>
      </c>
      <c r="B5560">
        <v>132713</v>
      </c>
      <c r="C5560" t="s">
        <v>51</v>
      </c>
      <c r="D5560" t="s">
        <v>4352</v>
      </c>
      <c r="E5560" s="2">
        <v>91.98</v>
      </c>
    </row>
    <row r="5561" spans="1:5" x14ac:dyDescent="0.25">
      <c r="A5561" s="1">
        <v>44330</v>
      </c>
      <c r="B5561">
        <v>132713</v>
      </c>
      <c r="C5561" t="s">
        <v>51</v>
      </c>
      <c r="D5561" t="s">
        <v>4353</v>
      </c>
      <c r="E5561" s="2">
        <v>19.45</v>
      </c>
    </row>
    <row r="5562" spans="1:5" x14ac:dyDescent="0.25">
      <c r="A5562" s="1">
        <v>44335</v>
      </c>
      <c r="B5562">
        <v>132715</v>
      </c>
      <c r="C5562" t="s">
        <v>8</v>
      </c>
      <c r="D5562" t="s">
        <v>4944</v>
      </c>
      <c r="E5562" s="2">
        <v>39.99</v>
      </c>
    </row>
    <row r="5563" spans="1:5" x14ac:dyDescent="0.25">
      <c r="A5563" s="1">
        <v>44335</v>
      </c>
      <c r="B5563">
        <v>132716</v>
      </c>
      <c r="C5563" t="s">
        <v>2808</v>
      </c>
      <c r="D5563" t="s">
        <v>4354</v>
      </c>
      <c r="E5563" s="2">
        <v>185</v>
      </c>
    </row>
    <row r="5564" spans="1:5" x14ac:dyDescent="0.25">
      <c r="A5564" s="1">
        <v>44335</v>
      </c>
      <c r="B5564">
        <v>132717</v>
      </c>
      <c r="C5564" t="s">
        <v>92</v>
      </c>
      <c r="D5564" t="s">
        <v>4355</v>
      </c>
      <c r="E5564" s="2">
        <v>300</v>
      </c>
    </row>
    <row r="5565" spans="1:5" x14ac:dyDescent="0.25">
      <c r="A5565" s="1">
        <v>44335</v>
      </c>
      <c r="B5565">
        <v>132717</v>
      </c>
      <c r="C5565" t="s">
        <v>92</v>
      </c>
      <c r="D5565" t="s">
        <v>4355</v>
      </c>
      <c r="E5565" s="2">
        <v>296.11</v>
      </c>
    </row>
    <row r="5566" spans="1:5" x14ac:dyDescent="0.25">
      <c r="A5566" s="1">
        <v>44335</v>
      </c>
      <c r="B5566">
        <v>132718</v>
      </c>
      <c r="C5566" t="s">
        <v>1832</v>
      </c>
      <c r="D5566" t="s">
        <v>4943</v>
      </c>
      <c r="E5566" s="2">
        <v>228</v>
      </c>
    </row>
    <row r="5567" spans="1:5" x14ac:dyDescent="0.25">
      <c r="A5567" s="1">
        <v>44335</v>
      </c>
      <c r="B5567">
        <v>132720</v>
      </c>
      <c r="C5567" t="s">
        <v>25</v>
      </c>
      <c r="D5567" t="s">
        <v>4356</v>
      </c>
      <c r="E5567" s="2">
        <v>178.62</v>
      </c>
    </row>
    <row r="5568" spans="1:5" x14ac:dyDescent="0.25">
      <c r="A5568" s="1">
        <v>44335</v>
      </c>
      <c r="B5568">
        <v>132721</v>
      </c>
      <c r="C5568" t="s">
        <v>2095</v>
      </c>
      <c r="D5568" t="s">
        <v>4357</v>
      </c>
      <c r="E5568" s="2">
        <v>360</v>
      </c>
    </row>
    <row r="5569" spans="1:5" x14ac:dyDescent="0.25">
      <c r="A5569" s="1">
        <v>44335</v>
      </c>
      <c r="B5569">
        <v>132721</v>
      </c>
      <c r="C5569" t="s">
        <v>2095</v>
      </c>
      <c r="D5569" t="s">
        <v>4358</v>
      </c>
      <c r="E5569" s="2">
        <v>120</v>
      </c>
    </row>
    <row r="5570" spans="1:5" x14ac:dyDescent="0.25">
      <c r="A5570" s="1">
        <v>44335</v>
      </c>
      <c r="B5570">
        <v>132722</v>
      </c>
      <c r="C5570" t="s">
        <v>3937</v>
      </c>
      <c r="D5570" t="s">
        <v>4359</v>
      </c>
      <c r="E5570" s="2">
        <v>58.95</v>
      </c>
    </row>
    <row r="5571" spans="1:5" x14ac:dyDescent="0.25">
      <c r="A5571" s="1">
        <v>44335</v>
      </c>
      <c r="B5571">
        <v>132723</v>
      </c>
      <c r="C5571" t="s">
        <v>4360</v>
      </c>
      <c r="D5571" t="s">
        <v>4361</v>
      </c>
      <c r="E5571" s="2">
        <v>1995</v>
      </c>
    </row>
    <row r="5572" spans="1:5" x14ac:dyDescent="0.25">
      <c r="A5572" s="1">
        <v>44335</v>
      </c>
      <c r="B5572">
        <v>132725</v>
      </c>
      <c r="C5572" t="s">
        <v>26</v>
      </c>
      <c r="D5572" t="s">
        <v>4362</v>
      </c>
      <c r="E5572" s="2">
        <v>26.98</v>
      </c>
    </row>
    <row r="5573" spans="1:5" x14ac:dyDescent="0.25">
      <c r="A5573" s="1">
        <v>44335</v>
      </c>
      <c r="B5573">
        <v>132727</v>
      </c>
      <c r="C5573" t="s">
        <v>795</v>
      </c>
      <c r="D5573" t="s">
        <v>4363</v>
      </c>
      <c r="E5573" s="2">
        <v>204</v>
      </c>
    </row>
    <row r="5574" spans="1:5" x14ac:dyDescent="0.25">
      <c r="A5574" s="1">
        <v>44335</v>
      </c>
      <c r="B5574">
        <v>132728</v>
      </c>
      <c r="C5574" t="s">
        <v>52</v>
      </c>
      <c r="D5574" t="s">
        <v>4364</v>
      </c>
      <c r="E5574" s="2">
        <v>673.2</v>
      </c>
    </row>
    <row r="5575" spans="1:5" x14ac:dyDescent="0.25">
      <c r="A5575" s="1">
        <v>44335</v>
      </c>
      <c r="B5575">
        <v>132729</v>
      </c>
      <c r="C5575" t="s">
        <v>82</v>
      </c>
      <c r="D5575" t="s">
        <v>4365</v>
      </c>
      <c r="E5575" s="2">
        <v>266.25</v>
      </c>
    </row>
    <row r="5576" spans="1:5" x14ac:dyDescent="0.25">
      <c r="A5576" s="1">
        <v>44335</v>
      </c>
      <c r="B5576">
        <v>132730</v>
      </c>
      <c r="C5576" t="s">
        <v>351</v>
      </c>
      <c r="D5576" t="s">
        <v>4942</v>
      </c>
      <c r="E5576" s="2">
        <v>725</v>
      </c>
    </row>
    <row r="5577" spans="1:5" x14ac:dyDescent="0.25">
      <c r="A5577" s="1">
        <v>44335</v>
      </c>
      <c r="B5577">
        <v>132731</v>
      </c>
      <c r="C5577" t="s">
        <v>4366</v>
      </c>
      <c r="D5577" t="s">
        <v>4367</v>
      </c>
      <c r="E5577" s="2">
        <v>525</v>
      </c>
    </row>
    <row r="5578" spans="1:5" ht="13.5" customHeight="1" x14ac:dyDescent="0.25">
      <c r="A5578" s="1">
        <v>44335</v>
      </c>
      <c r="B5578">
        <v>132732</v>
      </c>
      <c r="C5578" t="s">
        <v>4368</v>
      </c>
      <c r="D5578" t="s">
        <v>4941</v>
      </c>
      <c r="E5578" s="2">
        <v>1785</v>
      </c>
    </row>
    <row r="5579" spans="1:5" x14ac:dyDescent="0.25">
      <c r="A5579" s="1">
        <v>44336</v>
      </c>
      <c r="B5579">
        <v>132733</v>
      </c>
      <c r="C5579" t="s">
        <v>306</v>
      </c>
      <c r="D5579" t="s">
        <v>3955</v>
      </c>
      <c r="E5579" s="2">
        <v>1067.76</v>
      </c>
    </row>
    <row r="5580" spans="1:5" x14ac:dyDescent="0.25">
      <c r="A5580" s="1">
        <v>44336</v>
      </c>
      <c r="B5580">
        <v>132734</v>
      </c>
      <c r="C5580" t="s">
        <v>4369</v>
      </c>
      <c r="D5580" t="s">
        <v>4370</v>
      </c>
      <c r="E5580" s="2">
        <v>200</v>
      </c>
    </row>
    <row r="5581" spans="1:5" x14ac:dyDescent="0.25">
      <c r="A5581" s="1">
        <v>44336</v>
      </c>
      <c r="B5581">
        <v>132735</v>
      </c>
      <c r="C5581" t="s">
        <v>381</v>
      </c>
      <c r="D5581" t="s">
        <v>4371</v>
      </c>
      <c r="E5581" s="2">
        <v>139</v>
      </c>
    </row>
    <row r="5582" spans="1:5" x14ac:dyDescent="0.25">
      <c r="A5582" s="1">
        <v>44336</v>
      </c>
      <c r="B5582">
        <v>132736</v>
      </c>
      <c r="C5582" t="s">
        <v>9</v>
      </c>
      <c r="D5582" t="s">
        <v>4372</v>
      </c>
      <c r="E5582" s="2">
        <v>43.22</v>
      </c>
    </row>
    <row r="5583" spans="1:5" x14ac:dyDescent="0.25">
      <c r="A5583" s="1">
        <v>44336</v>
      </c>
      <c r="B5583">
        <v>132737</v>
      </c>
      <c r="C5583" t="s">
        <v>29</v>
      </c>
      <c r="D5583" t="s">
        <v>2324</v>
      </c>
      <c r="E5583" s="2">
        <v>2064.7399999999998</v>
      </c>
    </row>
    <row r="5584" spans="1:5" x14ac:dyDescent="0.25">
      <c r="A5584" s="1">
        <v>44336</v>
      </c>
      <c r="B5584">
        <v>132737</v>
      </c>
      <c r="C5584" t="s">
        <v>29</v>
      </c>
      <c r="D5584" t="s">
        <v>2324</v>
      </c>
      <c r="E5584" s="2">
        <v>479.96</v>
      </c>
    </row>
    <row r="5585" spans="1:5" x14ac:dyDescent="0.25">
      <c r="A5585" s="1">
        <v>44336</v>
      </c>
      <c r="B5585">
        <v>132737</v>
      </c>
      <c r="C5585" t="s">
        <v>29</v>
      </c>
      <c r="D5585" t="s">
        <v>2324</v>
      </c>
      <c r="E5585" s="2">
        <v>400.19</v>
      </c>
    </row>
    <row r="5586" spans="1:5" x14ac:dyDescent="0.25">
      <c r="A5586" s="1">
        <v>44336</v>
      </c>
      <c r="B5586">
        <v>132738</v>
      </c>
      <c r="C5586" t="s">
        <v>55</v>
      </c>
      <c r="D5586" t="s">
        <v>4373</v>
      </c>
      <c r="E5586" s="2">
        <v>12</v>
      </c>
    </row>
    <row r="5587" spans="1:5" x14ac:dyDescent="0.25">
      <c r="A5587" s="1">
        <v>44336</v>
      </c>
      <c r="B5587">
        <v>132739</v>
      </c>
      <c r="C5587" t="s">
        <v>1353</v>
      </c>
      <c r="D5587" t="s">
        <v>4940</v>
      </c>
      <c r="E5587" s="2">
        <v>1600</v>
      </c>
    </row>
    <row r="5588" spans="1:5" x14ac:dyDescent="0.25">
      <c r="A5588" s="1">
        <v>44336</v>
      </c>
      <c r="B5588">
        <v>132740</v>
      </c>
      <c r="C5588" t="s">
        <v>467</v>
      </c>
      <c r="D5588" t="s">
        <v>4374</v>
      </c>
      <c r="E5588" s="2">
        <v>709.47</v>
      </c>
    </row>
    <row r="5589" spans="1:5" x14ac:dyDescent="0.25">
      <c r="A5589" s="1">
        <v>44336</v>
      </c>
      <c r="B5589">
        <v>132741</v>
      </c>
      <c r="C5589" t="s">
        <v>2667</v>
      </c>
      <c r="D5589" t="s">
        <v>4323</v>
      </c>
      <c r="E5589" s="2">
        <v>483.28</v>
      </c>
    </row>
    <row r="5590" spans="1:5" ht="15.75" customHeight="1" x14ac:dyDescent="0.25">
      <c r="A5590" s="1">
        <v>44336</v>
      </c>
      <c r="B5590">
        <v>132742</v>
      </c>
      <c r="C5590" t="s">
        <v>265</v>
      </c>
      <c r="D5590" t="s">
        <v>4375</v>
      </c>
      <c r="E5590" s="2">
        <v>914.96</v>
      </c>
    </row>
    <row r="5591" spans="1:5" x14ac:dyDescent="0.25">
      <c r="A5591" s="1">
        <v>44336</v>
      </c>
      <c r="B5591">
        <v>132742</v>
      </c>
      <c r="C5591" t="s">
        <v>265</v>
      </c>
      <c r="D5591" t="s">
        <v>4376</v>
      </c>
      <c r="E5591" s="2">
        <v>746.23</v>
      </c>
    </row>
    <row r="5592" spans="1:5" x14ac:dyDescent="0.25">
      <c r="A5592" s="1">
        <v>44336</v>
      </c>
      <c r="B5592">
        <v>132743</v>
      </c>
      <c r="C5592" t="s">
        <v>89</v>
      </c>
      <c r="D5592" t="s">
        <v>5054</v>
      </c>
      <c r="E5592" s="2">
        <v>25.48</v>
      </c>
    </row>
    <row r="5593" spans="1:5" x14ac:dyDescent="0.25">
      <c r="A5593" s="1">
        <v>44336</v>
      </c>
      <c r="B5593">
        <v>132744</v>
      </c>
      <c r="C5593" t="s">
        <v>59</v>
      </c>
      <c r="D5593" t="s">
        <v>4377</v>
      </c>
      <c r="E5593" s="2">
        <v>1519.13</v>
      </c>
    </row>
    <row r="5594" spans="1:5" x14ac:dyDescent="0.25">
      <c r="A5594" s="1">
        <v>44336</v>
      </c>
      <c r="B5594">
        <v>132744</v>
      </c>
      <c r="C5594" t="s">
        <v>59</v>
      </c>
      <c r="D5594" t="s">
        <v>4377</v>
      </c>
      <c r="E5594" s="2">
        <v>85</v>
      </c>
    </row>
    <row r="5595" spans="1:5" x14ac:dyDescent="0.25">
      <c r="A5595" s="1">
        <v>44336</v>
      </c>
      <c r="B5595">
        <v>132745</v>
      </c>
      <c r="C5595" t="s">
        <v>1575</v>
      </c>
      <c r="D5595" t="s">
        <v>4378</v>
      </c>
      <c r="E5595" s="2">
        <v>216</v>
      </c>
    </row>
    <row r="5596" spans="1:5" x14ac:dyDescent="0.25">
      <c r="A5596" s="1">
        <v>44336</v>
      </c>
      <c r="B5596">
        <v>132746</v>
      </c>
      <c r="C5596" t="s">
        <v>4379</v>
      </c>
      <c r="D5596" t="s">
        <v>4962</v>
      </c>
      <c r="E5596" s="2">
        <v>4000</v>
      </c>
    </row>
    <row r="5597" spans="1:5" x14ac:dyDescent="0.25">
      <c r="A5597" s="1">
        <v>44336</v>
      </c>
      <c r="B5597">
        <v>132747</v>
      </c>
      <c r="C5597" t="s">
        <v>4380</v>
      </c>
      <c r="D5597" t="s">
        <v>5053</v>
      </c>
      <c r="E5597" s="2">
        <v>58500</v>
      </c>
    </row>
    <row r="5598" spans="1:5" x14ac:dyDescent="0.25">
      <c r="A5598" s="1">
        <v>44336</v>
      </c>
      <c r="B5598">
        <v>132748</v>
      </c>
      <c r="C5598" t="s">
        <v>2345</v>
      </c>
      <c r="D5598" t="s">
        <v>2346</v>
      </c>
      <c r="E5598" s="2">
        <v>96.48</v>
      </c>
    </row>
    <row r="5599" spans="1:5" x14ac:dyDescent="0.25">
      <c r="A5599" s="1">
        <v>44336</v>
      </c>
      <c r="B5599">
        <v>132749</v>
      </c>
      <c r="C5599" t="s">
        <v>65</v>
      </c>
      <c r="D5599" t="s">
        <v>4963</v>
      </c>
      <c r="E5599" s="2">
        <v>175.95</v>
      </c>
    </row>
    <row r="5600" spans="1:5" x14ac:dyDescent="0.25">
      <c r="A5600" s="1">
        <v>44336</v>
      </c>
      <c r="B5600">
        <v>132749</v>
      </c>
      <c r="C5600" t="s">
        <v>65</v>
      </c>
      <c r="D5600" t="s">
        <v>4964</v>
      </c>
      <c r="E5600" s="2">
        <v>659.61</v>
      </c>
    </row>
    <row r="5601" spans="1:5" x14ac:dyDescent="0.25">
      <c r="A5601" s="1">
        <v>44336</v>
      </c>
      <c r="B5601">
        <v>132750</v>
      </c>
      <c r="C5601" t="s">
        <v>15</v>
      </c>
      <c r="D5601" t="s">
        <v>4965</v>
      </c>
      <c r="E5601" s="2">
        <v>620</v>
      </c>
    </row>
    <row r="5602" spans="1:5" x14ac:dyDescent="0.25">
      <c r="A5602" s="1">
        <v>44336</v>
      </c>
      <c r="B5602">
        <v>132750</v>
      </c>
      <c r="C5602" t="s">
        <v>15</v>
      </c>
      <c r="D5602" t="s">
        <v>4966</v>
      </c>
      <c r="E5602" s="2">
        <v>29422.52</v>
      </c>
    </row>
    <row r="5603" spans="1:5" x14ac:dyDescent="0.25">
      <c r="A5603" s="1">
        <v>44336</v>
      </c>
      <c r="B5603">
        <v>132751</v>
      </c>
      <c r="C5603" t="s">
        <v>33</v>
      </c>
      <c r="D5603" t="s">
        <v>4381</v>
      </c>
      <c r="E5603" s="2">
        <v>85.15</v>
      </c>
    </row>
    <row r="5604" spans="1:5" x14ac:dyDescent="0.25">
      <c r="A5604" s="1">
        <v>44336</v>
      </c>
      <c r="B5604">
        <v>132751</v>
      </c>
      <c r="C5604" t="s">
        <v>33</v>
      </c>
      <c r="D5604" t="s">
        <v>4381</v>
      </c>
      <c r="E5604" s="2">
        <v>139.69999999999999</v>
      </c>
    </row>
    <row r="5605" spans="1:5" x14ac:dyDescent="0.25">
      <c r="A5605" s="1">
        <v>44336</v>
      </c>
      <c r="B5605">
        <v>132751</v>
      </c>
      <c r="C5605" t="s">
        <v>33</v>
      </c>
      <c r="D5605" t="s">
        <v>4381</v>
      </c>
      <c r="E5605" s="2">
        <v>342.88</v>
      </c>
    </row>
    <row r="5606" spans="1:5" x14ac:dyDescent="0.25">
      <c r="A5606" s="1">
        <v>44336</v>
      </c>
      <c r="B5606">
        <v>132751</v>
      </c>
      <c r="C5606" t="s">
        <v>33</v>
      </c>
      <c r="D5606" t="s">
        <v>4382</v>
      </c>
      <c r="E5606" s="2">
        <v>65</v>
      </c>
    </row>
    <row r="5607" spans="1:5" x14ac:dyDescent="0.25">
      <c r="A5607" s="1">
        <v>44336</v>
      </c>
      <c r="B5607">
        <v>132751</v>
      </c>
      <c r="C5607" t="s">
        <v>33</v>
      </c>
      <c r="D5607" t="s">
        <v>4382</v>
      </c>
      <c r="E5607" s="2">
        <v>241</v>
      </c>
    </row>
    <row r="5608" spans="1:5" x14ac:dyDescent="0.25">
      <c r="A5608" s="1">
        <v>44336</v>
      </c>
      <c r="B5608">
        <v>132752</v>
      </c>
      <c r="C5608" t="s">
        <v>201</v>
      </c>
      <c r="D5608" t="s">
        <v>4302</v>
      </c>
      <c r="E5608" s="2">
        <v>790</v>
      </c>
    </row>
    <row r="5609" spans="1:5" x14ac:dyDescent="0.25">
      <c r="A5609" s="1">
        <v>44336</v>
      </c>
      <c r="B5609">
        <v>132753</v>
      </c>
      <c r="C5609" t="s">
        <v>3323</v>
      </c>
      <c r="D5609" t="s">
        <v>4383</v>
      </c>
      <c r="E5609" s="2">
        <v>2645.5</v>
      </c>
    </row>
    <row r="5610" spans="1:5" x14ac:dyDescent="0.25">
      <c r="A5610" s="1">
        <v>44336</v>
      </c>
      <c r="B5610">
        <v>132754</v>
      </c>
      <c r="C5610" t="s">
        <v>67</v>
      </c>
      <c r="D5610" t="s">
        <v>4776</v>
      </c>
      <c r="E5610" s="2">
        <v>131.22999999999999</v>
      </c>
    </row>
    <row r="5611" spans="1:5" x14ac:dyDescent="0.25">
      <c r="A5611" s="1">
        <v>44336</v>
      </c>
      <c r="B5611">
        <v>132755</v>
      </c>
      <c r="C5611" t="s">
        <v>3937</v>
      </c>
      <c r="D5611" t="s">
        <v>4384</v>
      </c>
      <c r="E5611" s="2">
        <v>426.36</v>
      </c>
    </row>
    <row r="5612" spans="1:5" x14ac:dyDescent="0.25">
      <c r="A5612" s="1">
        <v>44336</v>
      </c>
      <c r="B5612">
        <v>132756</v>
      </c>
      <c r="C5612" t="s">
        <v>4228</v>
      </c>
      <c r="D5612" t="s">
        <v>4227</v>
      </c>
      <c r="E5612" s="2">
        <v>100</v>
      </c>
    </row>
    <row r="5613" spans="1:5" x14ac:dyDescent="0.25">
      <c r="A5613" s="1">
        <v>44336</v>
      </c>
      <c r="B5613">
        <v>132757</v>
      </c>
      <c r="C5613" t="s">
        <v>203</v>
      </c>
      <c r="D5613" t="s">
        <v>4385</v>
      </c>
      <c r="E5613" s="2">
        <v>367.77</v>
      </c>
    </row>
    <row r="5614" spans="1:5" x14ac:dyDescent="0.25">
      <c r="A5614" s="1">
        <v>44336</v>
      </c>
      <c r="B5614">
        <v>132758</v>
      </c>
      <c r="C5614" t="s">
        <v>35</v>
      </c>
      <c r="D5614" t="s">
        <v>4967</v>
      </c>
      <c r="E5614" s="2">
        <v>749.33</v>
      </c>
    </row>
    <row r="5615" spans="1:5" x14ac:dyDescent="0.25">
      <c r="A5615" s="1">
        <v>44336</v>
      </c>
      <c r="B5615">
        <v>132758</v>
      </c>
      <c r="C5615" t="s">
        <v>35</v>
      </c>
      <c r="D5615" t="s">
        <v>4968</v>
      </c>
      <c r="E5615" s="2">
        <v>3428.44</v>
      </c>
    </row>
    <row r="5616" spans="1:5" x14ac:dyDescent="0.25">
      <c r="A5616" s="1">
        <v>44336</v>
      </c>
      <c r="B5616">
        <v>132758</v>
      </c>
      <c r="C5616" t="s">
        <v>35</v>
      </c>
      <c r="D5616" t="s">
        <v>4969</v>
      </c>
      <c r="E5616" s="2">
        <v>831.23</v>
      </c>
    </row>
    <row r="5617" spans="1:5" x14ac:dyDescent="0.25">
      <c r="A5617" s="1">
        <v>44336</v>
      </c>
      <c r="B5617">
        <v>132759</v>
      </c>
      <c r="C5617" t="s">
        <v>17</v>
      </c>
      <c r="D5617" t="s">
        <v>4970</v>
      </c>
      <c r="E5617" s="2">
        <v>85</v>
      </c>
    </row>
    <row r="5618" spans="1:5" x14ac:dyDescent="0.25">
      <c r="A5618" s="1">
        <v>44336</v>
      </c>
      <c r="B5618">
        <v>132760</v>
      </c>
      <c r="C5618" t="s">
        <v>26</v>
      </c>
      <c r="D5618" t="s">
        <v>4971</v>
      </c>
      <c r="E5618" s="2">
        <v>186.83</v>
      </c>
    </row>
    <row r="5619" spans="1:5" x14ac:dyDescent="0.25">
      <c r="A5619" s="1">
        <v>44336</v>
      </c>
      <c r="B5619">
        <v>132761</v>
      </c>
      <c r="C5619" t="s">
        <v>96</v>
      </c>
      <c r="D5619" t="s">
        <v>4972</v>
      </c>
      <c r="E5619" s="2">
        <v>473.9</v>
      </c>
    </row>
    <row r="5620" spans="1:5" x14ac:dyDescent="0.25">
      <c r="A5620" s="1">
        <v>44336</v>
      </c>
      <c r="B5620">
        <v>132762</v>
      </c>
      <c r="C5620" t="s">
        <v>4386</v>
      </c>
      <c r="D5620" t="s">
        <v>5052</v>
      </c>
      <c r="E5620" s="2">
        <v>18250</v>
      </c>
    </row>
    <row r="5621" spans="1:5" x14ac:dyDescent="0.25">
      <c r="A5621" s="1">
        <v>44336</v>
      </c>
      <c r="B5621">
        <v>132763</v>
      </c>
      <c r="C5621" t="s">
        <v>4387</v>
      </c>
      <c r="D5621" t="s">
        <v>5051</v>
      </c>
      <c r="E5621" s="2">
        <v>8859.1200000000008</v>
      </c>
    </row>
    <row r="5622" spans="1:5" x14ac:dyDescent="0.25">
      <c r="A5622" s="1">
        <v>44336</v>
      </c>
      <c r="B5622">
        <v>132764</v>
      </c>
      <c r="C5622" t="s">
        <v>2027</v>
      </c>
      <c r="D5622" t="s">
        <v>4388</v>
      </c>
      <c r="E5622" s="2">
        <v>660</v>
      </c>
    </row>
    <row r="5623" spans="1:5" x14ac:dyDescent="0.25">
      <c r="A5623" s="1">
        <v>44336</v>
      </c>
      <c r="B5623">
        <v>132765</v>
      </c>
      <c r="C5623" t="s">
        <v>795</v>
      </c>
      <c r="D5623" t="s">
        <v>4973</v>
      </c>
      <c r="E5623" s="2">
        <v>13.5</v>
      </c>
    </row>
    <row r="5624" spans="1:5" x14ac:dyDescent="0.25">
      <c r="A5624" s="1">
        <v>44336</v>
      </c>
      <c r="B5624">
        <v>132766</v>
      </c>
      <c r="C5624" t="s">
        <v>625</v>
      </c>
      <c r="D5624" t="s">
        <v>4389</v>
      </c>
      <c r="E5624" s="2">
        <v>300.75</v>
      </c>
    </row>
    <row r="5625" spans="1:5" x14ac:dyDescent="0.25">
      <c r="A5625" s="1">
        <v>44336</v>
      </c>
      <c r="B5625">
        <v>132767</v>
      </c>
      <c r="C5625" t="s">
        <v>708</v>
      </c>
      <c r="D5625" t="s">
        <v>4390</v>
      </c>
      <c r="E5625" s="2">
        <v>57.21</v>
      </c>
    </row>
    <row r="5626" spans="1:5" x14ac:dyDescent="0.25">
      <c r="A5626" s="1">
        <v>44336</v>
      </c>
      <c r="B5626">
        <v>132768</v>
      </c>
      <c r="C5626" t="s">
        <v>175</v>
      </c>
      <c r="D5626" t="s">
        <v>4391</v>
      </c>
      <c r="E5626" s="2">
        <v>96.15</v>
      </c>
    </row>
    <row r="5627" spans="1:5" x14ac:dyDescent="0.25">
      <c r="A5627" s="1">
        <v>44336</v>
      </c>
      <c r="B5627">
        <v>132769</v>
      </c>
      <c r="C5627" t="s">
        <v>2897</v>
      </c>
      <c r="D5627" t="s">
        <v>4392</v>
      </c>
      <c r="E5627" s="2">
        <v>810</v>
      </c>
    </row>
    <row r="5628" spans="1:5" x14ac:dyDescent="0.25">
      <c r="A5628" s="1">
        <v>44336</v>
      </c>
      <c r="B5628">
        <v>132770</v>
      </c>
      <c r="C5628" t="s">
        <v>674</v>
      </c>
      <c r="D5628" t="s">
        <v>4974</v>
      </c>
      <c r="E5628" s="2">
        <v>996</v>
      </c>
    </row>
    <row r="5629" spans="1:5" x14ac:dyDescent="0.25">
      <c r="A5629" s="1">
        <v>44336</v>
      </c>
      <c r="B5629">
        <v>132771</v>
      </c>
      <c r="C5629" t="s">
        <v>3</v>
      </c>
      <c r="D5629" t="s">
        <v>4393</v>
      </c>
      <c r="E5629" s="2">
        <v>24.69</v>
      </c>
    </row>
    <row r="5630" spans="1:5" x14ac:dyDescent="0.25">
      <c r="A5630" s="1">
        <v>44336</v>
      </c>
      <c r="B5630">
        <v>132772</v>
      </c>
      <c r="C5630" t="s">
        <v>3154</v>
      </c>
      <c r="D5630" t="s">
        <v>4975</v>
      </c>
      <c r="E5630" s="2">
        <v>5940</v>
      </c>
    </row>
    <row r="5631" spans="1:5" x14ac:dyDescent="0.25">
      <c r="A5631" s="1">
        <v>44336</v>
      </c>
      <c r="B5631">
        <v>132773</v>
      </c>
      <c r="C5631" t="s">
        <v>82</v>
      </c>
      <c r="D5631" t="s">
        <v>4394</v>
      </c>
      <c r="E5631" s="2">
        <v>1225.5</v>
      </c>
    </row>
    <row r="5632" spans="1:5" x14ac:dyDescent="0.25">
      <c r="A5632" s="1">
        <v>44336</v>
      </c>
      <c r="B5632">
        <v>132773</v>
      </c>
      <c r="C5632" t="s">
        <v>82</v>
      </c>
      <c r="D5632" t="s">
        <v>4976</v>
      </c>
      <c r="E5632" s="2">
        <v>3760</v>
      </c>
    </row>
    <row r="5633" spans="1:5" x14ac:dyDescent="0.25">
      <c r="A5633" s="1">
        <v>44336</v>
      </c>
      <c r="B5633">
        <v>132773</v>
      </c>
      <c r="C5633" t="s">
        <v>82</v>
      </c>
      <c r="D5633" t="s">
        <v>4311</v>
      </c>
      <c r="E5633" s="2">
        <v>455.2</v>
      </c>
    </row>
    <row r="5634" spans="1:5" x14ac:dyDescent="0.25">
      <c r="A5634" s="1">
        <v>44336</v>
      </c>
      <c r="B5634">
        <v>132774</v>
      </c>
      <c r="C5634" t="s">
        <v>3620</v>
      </c>
      <c r="D5634" t="s">
        <v>4395</v>
      </c>
      <c r="E5634" s="2">
        <v>20524.87</v>
      </c>
    </row>
    <row r="5635" spans="1:5" x14ac:dyDescent="0.25">
      <c r="A5635" s="1">
        <v>44336</v>
      </c>
      <c r="B5635">
        <v>132775</v>
      </c>
      <c r="C5635" t="s">
        <v>482</v>
      </c>
      <c r="D5635" t="s">
        <v>4396</v>
      </c>
      <c r="E5635" s="2">
        <v>648.70000000000005</v>
      </c>
    </row>
    <row r="5636" spans="1:5" x14ac:dyDescent="0.25">
      <c r="A5636" s="1">
        <v>44336</v>
      </c>
      <c r="B5636">
        <v>132776</v>
      </c>
      <c r="C5636" t="s">
        <v>4313</v>
      </c>
      <c r="D5636" t="s">
        <v>4397</v>
      </c>
      <c r="E5636" s="2">
        <v>585</v>
      </c>
    </row>
    <row r="5637" spans="1:5" x14ac:dyDescent="0.25">
      <c r="A5637" s="1">
        <v>44336</v>
      </c>
      <c r="B5637">
        <v>132777</v>
      </c>
      <c r="C5637" t="s">
        <v>1637</v>
      </c>
      <c r="D5637" t="s">
        <v>1638</v>
      </c>
      <c r="E5637" s="2">
        <v>75</v>
      </c>
    </row>
    <row r="5638" spans="1:5" x14ac:dyDescent="0.25">
      <c r="A5638" s="1">
        <v>44336</v>
      </c>
      <c r="B5638">
        <v>132778</v>
      </c>
      <c r="C5638" t="s">
        <v>100</v>
      </c>
      <c r="D5638" t="s">
        <v>4398</v>
      </c>
      <c r="E5638" s="2">
        <v>1458.63</v>
      </c>
    </row>
    <row r="5639" spans="1:5" x14ac:dyDescent="0.25">
      <c r="A5639" s="1">
        <v>44336</v>
      </c>
      <c r="B5639">
        <v>132779</v>
      </c>
      <c r="C5639" t="s">
        <v>423</v>
      </c>
      <c r="D5639" t="s">
        <v>4977</v>
      </c>
      <c r="E5639" s="2">
        <v>367</v>
      </c>
    </row>
    <row r="5640" spans="1:5" x14ac:dyDescent="0.25">
      <c r="A5640" s="1">
        <v>44336</v>
      </c>
      <c r="B5640">
        <v>132780</v>
      </c>
      <c r="C5640" t="s">
        <v>21</v>
      </c>
      <c r="D5640" t="s">
        <v>4399</v>
      </c>
      <c r="E5640" s="2">
        <v>34.950000000000003</v>
      </c>
    </row>
    <row r="5641" spans="1:5" x14ac:dyDescent="0.25">
      <c r="A5641" s="1">
        <v>44336</v>
      </c>
      <c r="B5641">
        <v>132781</v>
      </c>
      <c r="C5641" t="s">
        <v>21</v>
      </c>
      <c r="D5641" t="s">
        <v>4978</v>
      </c>
      <c r="E5641" s="2">
        <v>5.99</v>
      </c>
    </row>
    <row r="5642" spans="1:5" x14ac:dyDescent="0.25">
      <c r="A5642" s="1">
        <v>44336</v>
      </c>
      <c r="B5642">
        <v>132782</v>
      </c>
      <c r="C5642" t="s">
        <v>21</v>
      </c>
      <c r="D5642" t="s">
        <v>4400</v>
      </c>
      <c r="E5642" s="2">
        <v>6.95</v>
      </c>
    </row>
    <row r="5643" spans="1:5" x14ac:dyDescent="0.25">
      <c r="A5643" s="1">
        <v>44336</v>
      </c>
      <c r="B5643">
        <v>132783</v>
      </c>
      <c r="C5643" t="s">
        <v>588</v>
      </c>
      <c r="D5643" t="s">
        <v>4401</v>
      </c>
      <c r="E5643" s="2">
        <v>160</v>
      </c>
    </row>
    <row r="5644" spans="1:5" x14ac:dyDescent="0.25">
      <c r="A5644" s="1">
        <v>44336</v>
      </c>
      <c r="B5644">
        <v>132783</v>
      </c>
      <c r="C5644" t="s">
        <v>588</v>
      </c>
      <c r="D5644" t="s">
        <v>4402</v>
      </c>
      <c r="E5644" s="2">
        <v>160</v>
      </c>
    </row>
    <row r="5645" spans="1:5" x14ac:dyDescent="0.25">
      <c r="A5645" s="1">
        <v>44336</v>
      </c>
      <c r="B5645">
        <v>132784</v>
      </c>
      <c r="C5645" t="s">
        <v>818</v>
      </c>
      <c r="D5645" t="s">
        <v>4979</v>
      </c>
      <c r="E5645" s="2">
        <v>266</v>
      </c>
    </row>
    <row r="5646" spans="1:5" x14ac:dyDescent="0.25">
      <c r="A5646" s="1">
        <v>44336</v>
      </c>
      <c r="B5646">
        <v>132785</v>
      </c>
      <c r="C5646" t="s">
        <v>40</v>
      </c>
      <c r="D5646" t="s">
        <v>41</v>
      </c>
      <c r="E5646" s="2">
        <v>558</v>
      </c>
    </row>
    <row r="5647" spans="1:5" x14ac:dyDescent="0.25">
      <c r="A5647" s="1">
        <v>44336</v>
      </c>
      <c r="B5647">
        <v>132785</v>
      </c>
      <c r="C5647" t="s">
        <v>40</v>
      </c>
      <c r="D5647" t="s">
        <v>41</v>
      </c>
      <c r="E5647" s="2">
        <v>806</v>
      </c>
    </row>
    <row r="5648" spans="1:5" x14ac:dyDescent="0.25">
      <c r="A5648" s="1">
        <v>44336</v>
      </c>
      <c r="B5648">
        <v>132786</v>
      </c>
      <c r="C5648" t="s">
        <v>42</v>
      </c>
      <c r="D5648" t="s">
        <v>4403</v>
      </c>
      <c r="E5648" s="2">
        <v>158.79</v>
      </c>
    </row>
    <row r="5649" spans="1:5" x14ac:dyDescent="0.25">
      <c r="A5649" s="1">
        <v>44336</v>
      </c>
      <c r="B5649">
        <v>132787</v>
      </c>
      <c r="C5649" t="s">
        <v>43</v>
      </c>
      <c r="D5649" t="s">
        <v>5050</v>
      </c>
      <c r="E5649" s="2">
        <v>101324.7</v>
      </c>
    </row>
    <row r="5650" spans="1:5" x14ac:dyDescent="0.25">
      <c r="A5650" s="1">
        <v>44336</v>
      </c>
      <c r="B5650">
        <v>132788</v>
      </c>
      <c r="C5650" t="s">
        <v>291</v>
      </c>
      <c r="D5650" t="s">
        <v>3556</v>
      </c>
      <c r="E5650" s="2">
        <v>40940.43</v>
      </c>
    </row>
    <row r="5651" spans="1:5" x14ac:dyDescent="0.25">
      <c r="A5651" s="1">
        <v>44336</v>
      </c>
      <c r="B5651">
        <v>132789</v>
      </c>
      <c r="C5651" t="s">
        <v>22</v>
      </c>
      <c r="D5651" t="s">
        <v>4404</v>
      </c>
      <c r="E5651" s="2">
        <v>265</v>
      </c>
    </row>
    <row r="5652" spans="1:5" x14ac:dyDescent="0.25">
      <c r="A5652" s="1">
        <v>44336</v>
      </c>
      <c r="B5652">
        <v>132789</v>
      </c>
      <c r="C5652" t="s">
        <v>22</v>
      </c>
      <c r="D5652" t="s">
        <v>4405</v>
      </c>
      <c r="E5652" s="2">
        <v>265</v>
      </c>
    </row>
    <row r="5653" spans="1:5" x14ac:dyDescent="0.25">
      <c r="A5653" s="1">
        <v>44336</v>
      </c>
      <c r="B5653">
        <v>132790</v>
      </c>
      <c r="C5653" t="s">
        <v>887</v>
      </c>
      <c r="D5653" t="s">
        <v>4406</v>
      </c>
      <c r="E5653" s="2">
        <v>3850</v>
      </c>
    </row>
    <row r="5654" spans="1:5" x14ac:dyDescent="0.25">
      <c r="A5654" s="1">
        <v>44336</v>
      </c>
      <c r="B5654">
        <v>132791</v>
      </c>
      <c r="C5654" t="s">
        <v>2572</v>
      </c>
      <c r="D5654" t="s">
        <v>4980</v>
      </c>
      <c r="E5654" s="2">
        <v>180</v>
      </c>
    </row>
    <row r="5655" spans="1:5" x14ac:dyDescent="0.25">
      <c r="A5655" s="1">
        <v>44336</v>
      </c>
      <c r="B5655">
        <v>132792</v>
      </c>
      <c r="C5655" t="s">
        <v>3368</v>
      </c>
      <c r="D5655" t="s">
        <v>3511</v>
      </c>
      <c r="E5655" s="2">
        <v>670</v>
      </c>
    </row>
    <row r="5656" spans="1:5" x14ac:dyDescent="0.25">
      <c r="A5656" s="1">
        <v>44336</v>
      </c>
      <c r="B5656">
        <v>132792</v>
      </c>
      <c r="C5656" t="s">
        <v>3368</v>
      </c>
      <c r="D5656" t="s">
        <v>4407</v>
      </c>
      <c r="E5656" s="2">
        <v>660</v>
      </c>
    </row>
    <row r="5657" spans="1:5" x14ac:dyDescent="0.25">
      <c r="A5657" s="1">
        <v>44336</v>
      </c>
      <c r="B5657">
        <v>132792</v>
      </c>
      <c r="C5657" t="s">
        <v>3368</v>
      </c>
      <c r="D5657" t="s">
        <v>4981</v>
      </c>
      <c r="E5657" s="2">
        <v>555</v>
      </c>
    </row>
    <row r="5658" spans="1:5" x14ac:dyDescent="0.25">
      <c r="A5658" s="1">
        <v>44336</v>
      </c>
      <c r="B5658">
        <v>132793</v>
      </c>
      <c r="C5658" t="s">
        <v>361</v>
      </c>
      <c r="D5658" t="s">
        <v>4408</v>
      </c>
      <c r="E5658" s="2">
        <v>260</v>
      </c>
    </row>
    <row r="5659" spans="1:5" x14ac:dyDescent="0.25">
      <c r="A5659" s="1">
        <v>44336</v>
      </c>
      <c r="B5659">
        <v>132793</v>
      </c>
      <c r="C5659" t="s">
        <v>361</v>
      </c>
      <c r="D5659" t="s">
        <v>4409</v>
      </c>
      <c r="E5659" s="2">
        <v>980</v>
      </c>
    </row>
    <row r="5660" spans="1:5" x14ac:dyDescent="0.25">
      <c r="A5660" s="1">
        <v>44336</v>
      </c>
      <c r="B5660">
        <v>132794</v>
      </c>
      <c r="C5660" t="s">
        <v>1763</v>
      </c>
      <c r="D5660" t="s">
        <v>4410</v>
      </c>
      <c r="E5660" s="2">
        <v>1425</v>
      </c>
    </row>
    <row r="5661" spans="1:5" x14ac:dyDescent="0.25">
      <c r="A5661" s="1">
        <v>44336</v>
      </c>
      <c r="B5661">
        <v>132795</v>
      </c>
      <c r="C5661" t="s">
        <v>80</v>
      </c>
      <c r="D5661" t="s">
        <v>4982</v>
      </c>
      <c r="E5661" s="2">
        <v>183.09</v>
      </c>
    </row>
    <row r="5662" spans="1:5" x14ac:dyDescent="0.25">
      <c r="A5662" s="1">
        <v>44336</v>
      </c>
      <c r="B5662">
        <v>132796</v>
      </c>
      <c r="C5662" t="s">
        <v>3089</v>
      </c>
      <c r="D5662" t="s">
        <v>4411</v>
      </c>
      <c r="E5662" s="2">
        <v>847.5</v>
      </c>
    </row>
    <row r="5663" spans="1:5" x14ac:dyDescent="0.25">
      <c r="A5663" s="1">
        <v>44342</v>
      </c>
      <c r="B5663">
        <v>132800</v>
      </c>
      <c r="C5663" t="s">
        <v>698</v>
      </c>
      <c r="D5663" t="s">
        <v>4412</v>
      </c>
      <c r="E5663" s="2">
        <v>142.41</v>
      </c>
    </row>
    <row r="5664" spans="1:5" x14ac:dyDescent="0.25">
      <c r="A5664" s="1">
        <v>44342</v>
      </c>
      <c r="B5664">
        <v>132802</v>
      </c>
      <c r="C5664" t="s">
        <v>4413</v>
      </c>
      <c r="D5664" t="s">
        <v>4983</v>
      </c>
      <c r="E5664" s="2">
        <v>250</v>
      </c>
    </row>
    <row r="5665" spans="1:5" x14ac:dyDescent="0.25">
      <c r="A5665" s="1">
        <v>44342</v>
      </c>
      <c r="B5665">
        <v>132803</v>
      </c>
      <c r="C5665" t="s">
        <v>467</v>
      </c>
      <c r="D5665" t="s">
        <v>4414</v>
      </c>
      <c r="E5665" s="2">
        <v>243.04</v>
      </c>
    </row>
    <row r="5666" spans="1:5" x14ac:dyDescent="0.25">
      <c r="A5666" s="1">
        <v>44342</v>
      </c>
      <c r="B5666">
        <v>132803</v>
      </c>
      <c r="C5666" t="s">
        <v>467</v>
      </c>
      <c r="D5666" t="s">
        <v>4984</v>
      </c>
      <c r="E5666" s="2">
        <v>89</v>
      </c>
    </row>
    <row r="5667" spans="1:5" x14ac:dyDescent="0.25">
      <c r="A5667" s="1">
        <v>44342</v>
      </c>
      <c r="B5667">
        <v>132804</v>
      </c>
      <c r="C5667" t="s">
        <v>368</v>
      </c>
      <c r="D5667" t="s">
        <v>4985</v>
      </c>
      <c r="E5667" s="2">
        <v>288</v>
      </c>
    </row>
    <row r="5668" spans="1:5" x14ac:dyDescent="0.25">
      <c r="A5668" s="1">
        <v>44342</v>
      </c>
      <c r="B5668">
        <v>132805</v>
      </c>
      <c r="C5668" t="s">
        <v>3228</v>
      </c>
      <c r="D5668" t="s">
        <v>4986</v>
      </c>
      <c r="E5668" s="2">
        <v>11.04</v>
      </c>
    </row>
    <row r="5669" spans="1:5" x14ac:dyDescent="0.25">
      <c r="A5669" s="1">
        <v>44342</v>
      </c>
      <c r="B5669">
        <v>132807</v>
      </c>
      <c r="C5669" t="s">
        <v>4228</v>
      </c>
      <c r="D5669" t="s">
        <v>4415</v>
      </c>
      <c r="E5669" s="2">
        <v>200</v>
      </c>
    </row>
    <row r="5670" spans="1:5" x14ac:dyDescent="0.25">
      <c r="A5670" s="1">
        <v>44342</v>
      </c>
      <c r="B5670">
        <v>132808</v>
      </c>
      <c r="C5670" t="s">
        <v>26</v>
      </c>
      <c r="D5670" t="s">
        <v>4416</v>
      </c>
      <c r="E5670" s="2">
        <v>17.78</v>
      </c>
    </row>
    <row r="5671" spans="1:5" x14ac:dyDescent="0.25">
      <c r="A5671" s="1">
        <v>44342</v>
      </c>
      <c r="B5671">
        <v>132809</v>
      </c>
      <c r="C5671" t="s">
        <v>795</v>
      </c>
      <c r="D5671" t="s">
        <v>4417</v>
      </c>
      <c r="E5671" s="2">
        <v>4.5</v>
      </c>
    </row>
    <row r="5672" spans="1:5" x14ac:dyDescent="0.25">
      <c r="A5672" s="1">
        <v>44342</v>
      </c>
      <c r="B5672">
        <v>132812</v>
      </c>
      <c r="C5672" t="s">
        <v>372</v>
      </c>
      <c r="D5672" t="s">
        <v>4418</v>
      </c>
      <c r="E5672" s="2">
        <v>202.14</v>
      </c>
    </row>
    <row r="5673" spans="1:5" x14ac:dyDescent="0.25">
      <c r="A5673" s="1">
        <v>44342</v>
      </c>
      <c r="B5673">
        <v>132812</v>
      </c>
      <c r="C5673" t="s">
        <v>372</v>
      </c>
      <c r="D5673" t="s">
        <v>4419</v>
      </c>
      <c r="E5673" s="2">
        <v>345.2</v>
      </c>
    </row>
    <row r="5674" spans="1:5" x14ac:dyDescent="0.25">
      <c r="A5674" s="1">
        <v>44342</v>
      </c>
      <c r="B5674">
        <v>132812</v>
      </c>
      <c r="C5674" t="s">
        <v>372</v>
      </c>
      <c r="D5674" t="s">
        <v>4420</v>
      </c>
      <c r="E5674" s="2">
        <v>396.07</v>
      </c>
    </row>
    <row r="5675" spans="1:5" x14ac:dyDescent="0.25">
      <c r="A5675" s="1">
        <v>44342</v>
      </c>
      <c r="B5675">
        <v>132812</v>
      </c>
      <c r="C5675" t="s">
        <v>372</v>
      </c>
      <c r="D5675" t="s">
        <v>4421</v>
      </c>
      <c r="E5675" s="2">
        <v>95.34</v>
      </c>
    </row>
    <row r="5676" spans="1:5" x14ac:dyDescent="0.25">
      <c r="A5676" s="1">
        <v>44342</v>
      </c>
      <c r="B5676">
        <v>132812</v>
      </c>
      <c r="C5676" t="s">
        <v>372</v>
      </c>
      <c r="D5676" t="s">
        <v>4422</v>
      </c>
      <c r="E5676" s="2">
        <v>194.8</v>
      </c>
    </row>
    <row r="5677" spans="1:5" x14ac:dyDescent="0.25">
      <c r="A5677" s="1">
        <v>44342</v>
      </c>
      <c r="B5677">
        <v>132812</v>
      </c>
      <c r="C5677" t="s">
        <v>372</v>
      </c>
      <c r="D5677" t="s">
        <v>4423</v>
      </c>
      <c r="E5677" s="2">
        <v>447.94</v>
      </c>
    </row>
    <row r="5678" spans="1:5" x14ac:dyDescent="0.25">
      <c r="A5678" s="1">
        <v>44342</v>
      </c>
      <c r="B5678">
        <v>132812</v>
      </c>
      <c r="C5678" t="s">
        <v>372</v>
      </c>
      <c r="D5678" t="s">
        <v>4424</v>
      </c>
      <c r="E5678" s="2">
        <v>236.8</v>
      </c>
    </row>
    <row r="5679" spans="1:5" x14ac:dyDescent="0.25">
      <c r="A5679" s="1">
        <v>44342</v>
      </c>
      <c r="B5679">
        <v>132812</v>
      </c>
      <c r="C5679" t="s">
        <v>372</v>
      </c>
      <c r="D5679" t="s">
        <v>4425</v>
      </c>
      <c r="E5679" s="2">
        <v>399.34</v>
      </c>
    </row>
    <row r="5680" spans="1:5" ht="14.25" customHeight="1" x14ac:dyDescent="0.25">
      <c r="A5680" s="1">
        <v>44342</v>
      </c>
      <c r="B5680">
        <v>132812</v>
      </c>
      <c r="C5680" t="s">
        <v>372</v>
      </c>
      <c r="D5680" t="s">
        <v>4987</v>
      </c>
      <c r="E5680" s="2">
        <v>159.86000000000001</v>
      </c>
    </row>
    <row r="5681" spans="1:5" x14ac:dyDescent="0.25">
      <c r="A5681" s="1">
        <v>44342</v>
      </c>
      <c r="B5681">
        <v>132812</v>
      </c>
      <c r="C5681" t="s">
        <v>372</v>
      </c>
      <c r="D5681" t="s">
        <v>4426</v>
      </c>
      <c r="E5681" s="2">
        <v>181.28</v>
      </c>
    </row>
    <row r="5682" spans="1:5" x14ac:dyDescent="0.25">
      <c r="A5682" s="1">
        <v>44342</v>
      </c>
      <c r="B5682">
        <v>132812</v>
      </c>
      <c r="C5682" t="s">
        <v>372</v>
      </c>
      <c r="D5682" t="s">
        <v>4988</v>
      </c>
      <c r="E5682" s="2">
        <v>129.16999999999999</v>
      </c>
    </row>
    <row r="5683" spans="1:5" x14ac:dyDescent="0.25">
      <c r="A5683" s="1">
        <v>44342</v>
      </c>
      <c r="B5683">
        <v>132812</v>
      </c>
      <c r="C5683" t="s">
        <v>372</v>
      </c>
      <c r="D5683" t="s">
        <v>4427</v>
      </c>
      <c r="E5683" s="2">
        <v>395.56</v>
      </c>
    </row>
    <row r="5684" spans="1:5" x14ac:dyDescent="0.25">
      <c r="A5684" s="1">
        <v>44342</v>
      </c>
      <c r="B5684">
        <v>132814</v>
      </c>
      <c r="C5684" t="s">
        <v>3759</v>
      </c>
      <c r="D5684" t="s">
        <v>4428</v>
      </c>
      <c r="E5684" s="2">
        <v>54.4</v>
      </c>
    </row>
    <row r="5685" spans="1:5" x14ac:dyDescent="0.25">
      <c r="A5685" s="1">
        <v>44342</v>
      </c>
      <c r="B5685">
        <v>132815</v>
      </c>
      <c r="C5685" t="s">
        <v>21</v>
      </c>
      <c r="D5685" t="s">
        <v>4429</v>
      </c>
      <c r="E5685" s="2">
        <v>200</v>
      </c>
    </row>
    <row r="5686" spans="1:5" x14ac:dyDescent="0.25">
      <c r="A5686" s="1">
        <v>44342</v>
      </c>
      <c r="B5686">
        <v>132815</v>
      </c>
      <c r="C5686" t="s">
        <v>21</v>
      </c>
      <c r="D5686" t="s">
        <v>4430</v>
      </c>
      <c r="E5686" s="2">
        <v>52.69</v>
      </c>
    </row>
    <row r="5687" spans="1:5" x14ac:dyDescent="0.25">
      <c r="A5687" s="1">
        <v>44342</v>
      </c>
      <c r="B5687">
        <v>132816</v>
      </c>
      <c r="C5687" t="s">
        <v>4431</v>
      </c>
      <c r="D5687" t="s">
        <v>4432</v>
      </c>
      <c r="E5687" s="2">
        <v>1562.5</v>
      </c>
    </row>
    <row r="5688" spans="1:5" x14ac:dyDescent="0.25">
      <c r="A5688" s="1">
        <v>44342</v>
      </c>
      <c r="B5688">
        <v>132817</v>
      </c>
      <c r="C5688" t="s">
        <v>177</v>
      </c>
      <c r="D5688" t="s">
        <v>4433</v>
      </c>
      <c r="E5688" s="2">
        <v>308</v>
      </c>
    </row>
    <row r="5689" spans="1:5" x14ac:dyDescent="0.25">
      <c r="A5689" s="1">
        <v>44342</v>
      </c>
      <c r="B5689">
        <v>132819</v>
      </c>
      <c r="C5689" t="s">
        <v>372</v>
      </c>
      <c r="D5689" t="s">
        <v>4434</v>
      </c>
      <c r="E5689" s="2">
        <v>494.08</v>
      </c>
    </row>
    <row r="5690" spans="1:5" x14ac:dyDescent="0.25">
      <c r="A5690" s="1">
        <v>44342</v>
      </c>
      <c r="B5690">
        <v>132819</v>
      </c>
      <c r="C5690" t="s">
        <v>372</v>
      </c>
      <c r="D5690" t="s">
        <v>4435</v>
      </c>
      <c r="E5690" s="2">
        <v>59.4</v>
      </c>
    </row>
    <row r="5691" spans="1:5" x14ac:dyDescent="0.25">
      <c r="A5691" s="1">
        <v>44342</v>
      </c>
      <c r="B5691">
        <v>132819</v>
      </c>
      <c r="C5691" t="s">
        <v>372</v>
      </c>
      <c r="D5691" t="s">
        <v>4435</v>
      </c>
      <c r="E5691" s="2">
        <v>459.32</v>
      </c>
    </row>
    <row r="5692" spans="1:5" x14ac:dyDescent="0.25">
      <c r="A5692" s="1">
        <v>44342</v>
      </c>
      <c r="B5692">
        <v>132819</v>
      </c>
      <c r="C5692" t="s">
        <v>372</v>
      </c>
      <c r="D5692" t="s">
        <v>4435</v>
      </c>
      <c r="E5692" s="2">
        <v>-32.15</v>
      </c>
    </row>
    <row r="5693" spans="1:5" x14ac:dyDescent="0.25">
      <c r="A5693" s="1">
        <v>44342</v>
      </c>
      <c r="B5693">
        <v>132819</v>
      </c>
      <c r="C5693" t="s">
        <v>372</v>
      </c>
      <c r="D5693" t="s">
        <v>4436</v>
      </c>
      <c r="E5693" s="2">
        <v>963.5</v>
      </c>
    </row>
    <row r="5694" spans="1:5" x14ac:dyDescent="0.25">
      <c r="A5694" s="1">
        <v>44342</v>
      </c>
      <c r="B5694">
        <v>132819</v>
      </c>
      <c r="C5694" t="s">
        <v>372</v>
      </c>
      <c r="D5694" t="s">
        <v>4437</v>
      </c>
      <c r="E5694" s="2">
        <v>297.52</v>
      </c>
    </row>
    <row r="5695" spans="1:5" x14ac:dyDescent="0.25">
      <c r="A5695" s="1">
        <v>44342</v>
      </c>
      <c r="B5695">
        <v>132819</v>
      </c>
      <c r="C5695" t="s">
        <v>372</v>
      </c>
      <c r="D5695" t="s">
        <v>4438</v>
      </c>
      <c r="E5695" s="2">
        <v>261.42</v>
      </c>
    </row>
    <row r="5696" spans="1:5" x14ac:dyDescent="0.25">
      <c r="A5696" s="1">
        <v>44342</v>
      </c>
      <c r="B5696">
        <v>132821</v>
      </c>
      <c r="C5696" t="s">
        <v>372</v>
      </c>
      <c r="D5696" t="s">
        <v>2153</v>
      </c>
      <c r="E5696" s="2">
        <v>76.5</v>
      </c>
    </row>
    <row r="5697" spans="1:5" x14ac:dyDescent="0.25">
      <c r="A5697" s="1">
        <v>44342</v>
      </c>
      <c r="B5697">
        <v>132821</v>
      </c>
      <c r="C5697" t="s">
        <v>372</v>
      </c>
      <c r="D5697" t="s">
        <v>4434</v>
      </c>
      <c r="E5697" s="2">
        <v>469.04</v>
      </c>
    </row>
    <row r="5698" spans="1:5" x14ac:dyDescent="0.25">
      <c r="A5698" s="1">
        <v>44342</v>
      </c>
      <c r="B5698">
        <v>132821</v>
      </c>
      <c r="C5698" t="s">
        <v>372</v>
      </c>
      <c r="D5698" t="s">
        <v>4439</v>
      </c>
      <c r="E5698" s="2">
        <v>345.76</v>
      </c>
    </row>
    <row r="5699" spans="1:5" x14ac:dyDescent="0.25">
      <c r="A5699" s="1">
        <v>44342</v>
      </c>
      <c r="B5699">
        <v>132821</v>
      </c>
      <c r="C5699" t="s">
        <v>372</v>
      </c>
      <c r="D5699" t="s">
        <v>2153</v>
      </c>
      <c r="E5699" s="2">
        <v>76.5</v>
      </c>
    </row>
    <row r="5700" spans="1:5" x14ac:dyDescent="0.25">
      <c r="A5700" s="1">
        <v>44342</v>
      </c>
      <c r="B5700">
        <v>132821</v>
      </c>
      <c r="C5700" t="s">
        <v>372</v>
      </c>
      <c r="D5700" t="s">
        <v>1279</v>
      </c>
      <c r="E5700" s="2">
        <v>391.58</v>
      </c>
    </row>
    <row r="5701" spans="1:5" x14ac:dyDescent="0.25">
      <c r="A5701" s="1">
        <v>44342</v>
      </c>
      <c r="B5701">
        <v>132821</v>
      </c>
      <c r="C5701" t="s">
        <v>372</v>
      </c>
      <c r="D5701" t="s">
        <v>2153</v>
      </c>
      <c r="E5701" s="2">
        <v>14.9</v>
      </c>
    </row>
    <row r="5702" spans="1:5" x14ac:dyDescent="0.25">
      <c r="A5702" s="1">
        <v>44342</v>
      </c>
      <c r="B5702">
        <v>132822</v>
      </c>
      <c r="C5702" t="s">
        <v>372</v>
      </c>
      <c r="D5702" t="s">
        <v>3810</v>
      </c>
      <c r="E5702" s="2">
        <v>418.07</v>
      </c>
    </row>
    <row r="5703" spans="1:5" x14ac:dyDescent="0.25">
      <c r="A5703" s="1">
        <v>44343</v>
      </c>
      <c r="B5703">
        <v>132823</v>
      </c>
      <c r="C5703" t="s">
        <v>381</v>
      </c>
      <c r="D5703" t="s">
        <v>4989</v>
      </c>
      <c r="E5703" s="2">
        <v>2803</v>
      </c>
    </row>
    <row r="5704" spans="1:5" x14ac:dyDescent="0.25">
      <c r="A5704" s="1">
        <v>44343</v>
      </c>
      <c r="B5704">
        <v>132823</v>
      </c>
      <c r="C5704" t="s">
        <v>381</v>
      </c>
      <c r="D5704" t="s">
        <v>4371</v>
      </c>
      <c r="E5704" s="2">
        <v>899</v>
      </c>
    </row>
    <row r="5705" spans="1:5" x14ac:dyDescent="0.25">
      <c r="A5705" s="1">
        <v>44343</v>
      </c>
      <c r="B5705">
        <v>132824</v>
      </c>
      <c r="C5705" t="s">
        <v>267</v>
      </c>
      <c r="D5705" t="s">
        <v>4990</v>
      </c>
      <c r="E5705" s="2">
        <v>294.8</v>
      </c>
    </row>
    <row r="5706" spans="1:5" x14ac:dyDescent="0.25">
      <c r="A5706" s="1">
        <v>44343</v>
      </c>
      <c r="B5706">
        <v>132824</v>
      </c>
      <c r="C5706" t="s">
        <v>267</v>
      </c>
      <c r="D5706" t="s">
        <v>4440</v>
      </c>
      <c r="E5706" s="2">
        <v>569.79999999999995</v>
      </c>
    </row>
    <row r="5707" spans="1:5" x14ac:dyDescent="0.25">
      <c r="A5707" s="1">
        <v>44343</v>
      </c>
      <c r="B5707">
        <v>132825</v>
      </c>
      <c r="C5707" t="s">
        <v>59</v>
      </c>
      <c r="D5707" t="s">
        <v>4441</v>
      </c>
      <c r="E5707" s="2">
        <v>2160.48</v>
      </c>
    </row>
    <row r="5708" spans="1:5" x14ac:dyDescent="0.25">
      <c r="A5708" s="1">
        <v>44343</v>
      </c>
      <c r="B5708">
        <v>132825</v>
      </c>
      <c r="C5708" t="s">
        <v>59</v>
      </c>
      <c r="D5708" t="s">
        <v>4442</v>
      </c>
      <c r="E5708" s="2">
        <v>11607.25</v>
      </c>
    </row>
    <row r="5709" spans="1:5" x14ac:dyDescent="0.25">
      <c r="A5709" s="1">
        <v>44343</v>
      </c>
      <c r="B5709">
        <v>132825</v>
      </c>
      <c r="C5709" t="s">
        <v>59</v>
      </c>
      <c r="D5709" t="s">
        <v>4441</v>
      </c>
      <c r="E5709" s="2">
        <v>1807.05</v>
      </c>
    </row>
    <row r="5710" spans="1:5" x14ac:dyDescent="0.25">
      <c r="A5710" s="1">
        <v>44343</v>
      </c>
      <c r="B5710">
        <v>132827</v>
      </c>
      <c r="C5710" t="s">
        <v>10</v>
      </c>
      <c r="D5710" t="s">
        <v>4443</v>
      </c>
      <c r="E5710" s="2">
        <v>694.93</v>
      </c>
    </row>
    <row r="5711" spans="1:5" x14ac:dyDescent="0.25">
      <c r="A5711" s="1">
        <v>44343</v>
      </c>
      <c r="B5711">
        <v>132827</v>
      </c>
      <c r="C5711" t="s">
        <v>10</v>
      </c>
      <c r="D5711" t="s">
        <v>4443</v>
      </c>
      <c r="E5711" s="2">
        <v>95.46</v>
      </c>
    </row>
    <row r="5712" spans="1:5" x14ac:dyDescent="0.25">
      <c r="A5712" s="1">
        <v>44343</v>
      </c>
      <c r="B5712">
        <v>132827</v>
      </c>
      <c r="C5712" t="s">
        <v>10</v>
      </c>
      <c r="D5712" t="s">
        <v>4443</v>
      </c>
      <c r="E5712" s="2">
        <v>405.66</v>
      </c>
    </row>
    <row r="5713" spans="1:5" x14ac:dyDescent="0.25">
      <c r="A5713" s="1">
        <v>44343</v>
      </c>
      <c r="B5713">
        <v>132827</v>
      </c>
      <c r="C5713" t="s">
        <v>10</v>
      </c>
      <c r="D5713" t="s">
        <v>4443</v>
      </c>
      <c r="E5713" s="2">
        <v>363.5</v>
      </c>
    </row>
    <row r="5714" spans="1:5" x14ac:dyDescent="0.25">
      <c r="A5714" s="1">
        <v>44343</v>
      </c>
      <c r="B5714">
        <v>132827</v>
      </c>
      <c r="C5714" t="s">
        <v>10</v>
      </c>
      <c r="D5714" t="s">
        <v>4443</v>
      </c>
      <c r="E5714" s="2">
        <v>1964.29</v>
      </c>
    </row>
    <row r="5715" spans="1:5" x14ac:dyDescent="0.25">
      <c r="A5715" s="1">
        <v>44343</v>
      </c>
      <c r="B5715">
        <v>132827</v>
      </c>
      <c r="C5715" t="s">
        <v>10</v>
      </c>
      <c r="D5715" t="s">
        <v>4443</v>
      </c>
      <c r="E5715" s="2">
        <v>169.81</v>
      </c>
    </row>
    <row r="5716" spans="1:5" x14ac:dyDescent="0.25">
      <c r="A5716" s="1">
        <v>44343</v>
      </c>
      <c r="B5716">
        <v>132827</v>
      </c>
      <c r="C5716" t="s">
        <v>10</v>
      </c>
      <c r="D5716" t="s">
        <v>4443</v>
      </c>
      <c r="E5716" s="2">
        <v>1571.41</v>
      </c>
    </row>
    <row r="5717" spans="1:5" x14ac:dyDescent="0.25">
      <c r="A5717" s="1">
        <v>44343</v>
      </c>
      <c r="B5717">
        <v>132827</v>
      </c>
      <c r="C5717" t="s">
        <v>10</v>
      </c>
      <c r="D5717" t="s">
        <v>4443</v>
      </c>
      <c r="E5717" s="2">
        <v>51.33</v>
      </c>
    </row>
    <row r="5718" spans="1:5" x14ac:dyDescent="0.25">
      <c r="A5718" s="1">
        <v>44343</v>
      </c>
      <c r="B5718">
        <v>132828</v>
      </c>
      <c r="C5718" t="s">
        <v>62</v>
      </c>
      <c r="D5718" t="s">
        <v>3975</v>
      </c>
      <c r="E5718" s="2">
        <v>108.68</v>
      </c>
    </row>
    <row r="5719" spans="1:5" x14ac:dyDescent="0.25">
      <c r="A5719" s="1">
        <v>44343</v>
      </c>
      <c r="B5719">
        <v>132829</v>
      </c>
      <c r="C5719" t="s">
        <v>194</v>
      </c>
      <c r="D5719" t="s">
        <v>4444</v>
      </c>
      <c r="E5719" s="2">
        <v>800</v>
      </c>
    </row>
    <row r="5720" spans="1:5" x14ac:dyDescent="0.25">
      <c r="A5720" s="1">
        <v>44343</v>
      </c>
      <c r="B5720">
        <v>132830</v>
      </c>
      <c r="C5720" t="s">
        <v>4445</v>
      </c>
      <c r="D5720" t="s">
        <v>4446</v>
      </c>
      <c r="E5720" s="2">
        <v>10500</v>
      </c>
    </row>
    <row r="5721" spans="1:5" x14ac:dyDescent="0.25">
      <c r="A5721" s="1">
        <v>44343</v>
      </c>
      <c r="B5721">
        <v>132831</v>
      </c>
      <c r="C5721" t="s">
        <v>1584</v>
      </c>
      <c r="D5721" t="s">
        <v>4447</v>
      </c>
      <c r="E5721" s="2">
        <v>448.3</v>
      </c>
    </row>
    <row r="5722" spans="1:5" x14ac:dyDescent="0.25">
      <c r="A5722" s="1">
        <v>44343</v>
      </c>
      <c r="B5722">
        <v>132831</v>
      </c>
      <c r="C5722" t="s">
        <v>1584</v>
      </c>
      <c r="D5722" t="s">
        <v>4448</v>
      </c>
      <c r="E5722" s="2">
        <v>214.32</v>
      </c>
    </row>
    <row r="5723" spans="1:5" x14ac:dyDescent="0.25">
      <c r="A5723" s="1">
        <v>44343</v>
      </c>
      <c r="B5723">
        <v>132832</v>
      </c>
      <c r="C5723" t="s">
        <v>3228</v>
      </c>
      <c r="D5723" t="s">
        <v>4449</v>
      </c>
      <c r="E5723" s="2">
        <v>798.91</v>
      </c>
    </row>
    <row r="5724" spans="1:5" x14ac:dyDescent="0.25">
      <c r="A5724" s="1">
        <v>44343</v>
      </c>
      <c r="B5724">
        <v>132833</v>
      </c>
      <c r="C5724" t="s">
        <v>33</v>
      </c>
      <c r="D5724" t="s">
        <v>4381</v>
      </c>
      <c r="E5724" s="2">
        <v>37.5</v>
      </c>
    </row>
    <row r="5725" spans="1:5" x14ac:dyDescent="0.25">
      <c r="A5725" s="1">
        <v>44343</v>
      </c>
      <c r="B5725">
        <v>132833</v>
      </c>
      <c r="C5725" t="s">
        <v>33</v>
      </c>
      <c r="D5725" t="s">
        <v>4381</v>
      </c>
      <c r="E5725" s="2">
        <v>30.1</v>
      </c>
    </row>
    <row r="5726" spans="1:5" x14ac:dyDescent="0.25">
      <c r="A5726" s="1">
        <v>44343</v>
      </c>
      <c r="B5726">
        <v>132833</v>
      </c>
      <c r="C5726" t="s">
        <v>33</v>
      </c>
      <c r="D5726" t="s">
        <v>4381</v>
      </c>
      <c r="E5726" s="2">
        <v>139.99</v>
      </c>
    </row>
    <row r="5727" spans="1:5" x14ac:dyDescent="0.25">
      <c r="A5727" s="1">
        <v>44343</v>
      </c>
      <c r="B5727">
        <v>132834</v>
      </c>
      <c r="C5727" t="s">
        <v>3323</v>
      </c>
      <c r="D5727" t="s">
        <v>4450</v>
      </c>
      <c r="E5727" s="2">
        <v>2615</v>
      </c>
    </row>
    <row r="5728" spans="1:5" x14ac:dyDescent="0.25">
      <c r="A5728" s="1">
        <v>44343</v>
      </c>
      <c r="B5728">
        <v>132835</v>
      </c>
      <c r="C5728" t="s">
        <v>870</v>
      </c>
      <c r="D5728" t="s">
        <v>4991</v>
      </c>
      <c r="E5728" s="2">
        <v>201.24</v>
      </c>
    </row>
    <row r="5729" spans="1:5" x14ac:dyDescent="0.25">
      <c r="A5729" s="1">
        <v>44343</v>
      </c>
      <c r="B5729">
        <v>132835</v>
      </c>
      <c r="C5729" t="s">
        <v>870</v>
      </c>
      <c r="D5729" t="s">
        <v>4991</v>
      </c>
      <c r="E5729" s="2">
        <v>201.24</v>
      </c>
    </row>
    <row r="5730" spans="1:5" x14ac:dyDescent="0.25">
      <c r="A5730" s="1">
        <v>44343</v>
      </c>
      <c r="B5730">
        <v>132836</v>
      </c>
      <c r="C5730" t="s">
        <v>3551</v>
      </c>
      <c r="D5730" t="s">
        <v>5049</v>
      </c>
      <c r="E5730" s="2">
        <v>8805</v>
      </c>
    </row>
    <row r="5731" spans="1:5" x14ac:dyDescent="0.25">
      <c r="A5731" s="1">
        <v>44343</v>
      </c>
      <c r="B5731">
        <v>132837</v>
      </c>
      <c r="C5731" t="s">
        <v>35</v>
      </c>
      <c r="D5731" t="s">
        <v>4451</v>
      </c>
      <c r="E5731" s="2">
        <v>1015</v>
      </c>
    </row>
    <row r="5732" spans="1:5" x14ac:dyDescent="0.25">
      <c r="A5732" s="1">
        <v>44343</v>
      </c>
      <c r="B5732">
        <v>132838</v>
      </c>
      <c r="C5732" t="s">
        <v>96</v>
      </c>
      <c r="D5732" t="s">
        <v>4452</v>
      </c>
      <c r="E5732" s="2">
        <v>95.99</v>
      </c>
    </row>
    <row r="5733" spans="1:5" x14ac:dyDescent="0.25">
      <c r="A5733" s="1">
        <v>44343</v>
      </c>
      <c r="B5733">
        <v>132838</v>
      </c>
      <c r="C5733" t="s">
        <v>96</v>
      </c>
      <c r="D5733" t="s">
        <v>4453</v>
      </c>
      <c r="E5733" s="2">
        <v>674.45</v>
      </c>
    </row>
    <row r="5734" spans="1:5" x14ac:dyDescent="0.25">
      <c r="A5734" s="1">
        <v>44343</v>
      </c>
      <c r="B5734">
        <v>132839</v>
      </c>
      <c r="C5734" t="s">
        <v>1398</v>
      </c>
      <c r="D5734" t="s">
        <v>4454</v>
      </c>
      <c r="E5734" s="2">
        <v>454.04</v>
      </c>
    </row>
    <row r="5735" spans="1:5" x14ac:dyDescent="0.25">
      <c r="A5735" s="1">
        <v>44343</v>
      </c>
      <c r="B5735">
        <v>132841</v>
      </c>
      <c r="C5735" t="s">
        <v>795</v>
      </c>
      <c r="D5735" t="s">
        <v>4455</v>
      </c>
      <c r="E5735" s="2">
        <v>322.5</v>
      </c>
    </row>
    <row r="5736" spans="1:5" x14ac:dyDescent="0.25">
      <c r="A5736" s="1">
        <v>44343</v>
      </c>
      <c r="B5736">
        <v>132842</v>
      </c>
      <c r="C5736" t="s">
        <v>283</v>
      </c>
      <c r="D5736" t="s">
        <v>4456</v>
      </c>
      <c r="E5736" s="2">
        <v>19618.2</v>
      </c>
    </row>
    <row r="5737" spans="1:5" x14ac:dyDescent="0.25">
      <c r="A5737" s="1">
        <v>44343</v>
      </c>
      <c r="B5737">
        <v>132843</v>
      </c>
      <c r="C5737" t="s">
        <v>210</v>
      </c>
      <c r="D5737" t="s">
        <v>4992</v>
      </c>
      <c r="E5737" s="2">
        <v>666.72</v>
      </c>
    </row>
    <row r="5738" spans="1:5" x14ac:dyDescent="0.25">
      <c r="A5738" s="1">
        <v>44343</v>
      </c>
      <c r="B5738">
        <v>132843</v>
      </c>
      <c r="C5738" t="s">
        <v>210</v>
      </c>
      <c r="D5738" t="s">
        <v>4992</v>
      </c>
      <c r="E5738" s="2">
        <v>262.89999999999998</v>
      </c>
    </row>
    <row r="5739" spans="1:5" x14ac:dyDescent="0.25">
      <c r="A5739" s="1">
        <v>44343</v>
      </c>
      <c r="B5739">
        <v>132844</v>
      </c>
      <c r="C5739" t="s">
        <v>3154</v>
      </c>
      <c r="D5739" t="s">
        <v>4993</v>
      </c>
      <c r="E5739" s="2">
        <v>264</v>
      </c>
    </row>
    <row r="5740" spans="1:5" x14ac:dyDescent="0.25">
      <c r="A5740" s="1">
        <v>44343</v>
      </c>
      <c r="B5740">
        <v>132846</v>
      </c>
      <c r="C5740" t="s">
        <v>372</v>
      </c>
      <c r="D5740" t="s">
        <v>4457</v>
      </c>
      <c r="E5740" s="2">
        <v>580.1</v>
      </c>
    </row>
    <row r="5741" spans="1:5" x14ac:dyDescent="0.25">
      <c r="A5741" s="1">
        <v>44343</v>
      </c>
      <c r="B5741">
        <v>132846</v>
      </c>
      <c r="C5741" t="s">
        <v>372</v>
      </c>
      <c r="D5741" t="s">
        <v>4994</v>
      </c>
      <c r="E5741" s="2">
        <v>98.98</v>
      </c>
    </row>
    <row r="5742" spans="1:5" x14ac:dyDescent="0.25">
      <c r="A5742" s="1">
        <v>44343</v>
      </c>
      <c r="B5742">
        <v>132846</v>
      </c>
      <c r="C5742" t="s">
        <v>372</v>
      </c>
      <c r="D5742" t="s">
        <v>4458</v>
      </c>
      <c r="E5742" s="2">
        <v>500</v>
      </c>
    </row>
    <row r="5743" spans="1:5" x14ac:dyDescent="0.25">
      <c r="A5743" s="1">
        <v>44343</v>
      </c>
      <c r="B5743">
        <v>132847</v>
      </c>
      <c r="C5743" t="s">
        <v>3759</v>
      </c>
      <c r="D5743" t="s">
        <v>4459</v>
      </c>
      <c r="E5743" s="2">
        <v>2000</v>
      </c>
    </row>
    <row r="5744" spans="1:5" x14ac:dyDescent="0.25">
      <c r="A5744" s="1">
        <v>44343</v>
      </c>
      <c r="B5744">
        <v>132848</v>
      </c>
      <c r="C5744" t="s">
        <v>588</v>
      </c>
      <c r="D5744" t="s">
        <v>4995</v>
      </c>
      <c r="E5744" s="2">
        <v>220</v>
      </c>
    </row>
    <row r="5745" spans="1:5" x14ac:dyDescent="0.25">
      <c r="A5745" s="1">
        <v>44343</v>
      </c>
      <c r="B5745">
        <v>132848</v>
      </c>
      <c r="C5745" t="s">
        <v>588</v>
      </c>
      <c r="D5745" t="s">
        <v>4996</v>
      </c>
      <c r="E5745" s="2">
        <v>760</v>
      </c>
    </row>
    <row r="5746" spans="1:5" x14ac:dyDescent="0.25">
      <c r="A5746" s="1">
        <v>44343</v>
      </c>
      <c r="B5746">
        <v>132849</v>
      </c>
      <c r="C5746" t="s">
        <v>42</v>
      </c>
      <c r="D5746" t="s">
        <v>2062</v>
      </c>
      <c r="E5746" s="2">
        <v>224.88</v>
      </c>
    </row>
    <row r="5747" spans="1:5" x14ac:dyDescent="0.25">
      <c r="A5747" s="1">
        <v>44343</v>
      </c>
      <c r="B5747">
        <v>132849</v>
      </c>
      <c r="C5747" t="s">
        <v>42</v>
      </c>
      <c r="D5747" t="s">
        <v>4460</v>
      </c>
      <c r="E5747" s="2">
        <v>-27.98</v>
      </c>
    </row>
    <row r="5748" spans="1:5" x14ac:dyDescent="0.25">
      <c r="A5748" s="1">
        <v>44343</v>
      </c>
      <c r="B5748">
        <v>132849</v>
      </c>
      <c r="C5748" t="s">
        <v>42</v>
      </c>
      <c r="D5748" t="s">
        <v>425</v>
      </c>
      <c r="E5748" s="2">
        <v>-54.97</v>
      </c>
    </row>
    <row r="5749" spans="1:5" x14ac:dyDescent="0.25">
      <c r="A5749" s="1">
        <v>44343</v>
      </c>
      <c r="B5749">
        <v>132849</v>
      </c>
      <c r="C5749" t="s">
        <v>42</v>
      </c>
      <c r="D5749" t="s">
        <v>4997</v>
      </c>
      <c r="E5749" s="2">
        <v>-48.58</v>
      </c>
    </row>
    <row r="5750" spans="1:5" x14ac:dyDescent="0.25">
      <c r="A5750" s="1">
        <v>44343</v>
      </c>
      <c r="B5750">
        <v>132849</v>
      </c>
      <c r="C5750" t="s">
        <v>42</v>
      </c>
      <c r="D5750" t="s">
        <v>4461</v>
      </c>
      <c r="E5750" s="2">
        <v>104.8</v>
      </c>
    </row>
    <row r="5751" spans="1:5" x14ac:dyDescent="0.25">
      <c r="A5751" s="1">
        <v>44343</v>
      </c>
      <c r="B5751">
        <v>132850</v>
      </c>
      <c r="C5751" t="s">
        <v>43</v>
      </c>
      <c r="D5751" t="s">
        <v>4462</v>
      </c>
      <c r="E5751" s="2">
        <v>6463.2</v>
      </c>
    </row>
    <row r="5752" spans="1:5" x14ac:dyDescent="0.25">
      <c r="A5752" s="1">
        <v>44343</v>
      </c>
      <c r="B5752">
        <v>132850</v>
      </c>
      <c r="C5752" t="s">
        <v>43</v>
      </c>
      <c r="D5752" t="s">
        <v>289</v>
      </c>
      <c r="E5752" s="2">
        <v>11470.88</v>
      </c>
    </row>
    <row r="5753" spans="1:5" x14ac:dyDescent="0.25">
      <c r="A5753" s="1">
        <v>44343</v>
      </c>
      <c r="B5753">
        <v>132851</v>
      </c>
      <c r="C5753" t="s">
        <v>591</v>
      </c>
      <c r="D5753" t="s">
        <v>292</v>
      </c>
      <c r="E5753" s="2">
        <v>70</v>
      </c>
    </row>
    <row r="5754" spans="1:5" x14ac:dyDescent="0.25">
      <c r="A5754" s="1">
        <v>44343</v>
      </c>
      <c r="B5754">
        <v>132852</v>
      </c>
      <c r="C5754" t="s">
        <v>887</v>
      </c>
      <c r="D5754" t="s">
        <v>4998</v>
      </c>
      <c r="E5754" s="2">
        <v>953.95</v>
      </c>
    </row>
    <row r="5755" spans="1:5" x14ac:dyDescent="0.25">
      <c r="A5755" s="1">
        <v>44343</v>
      </c>
      <c r="B5755">
        <v>132853</v>
      </c>
      <c r="C5755" t="s">
        <v>361</v>
      </c>
      <c r="D5755" t="s">
        <v>4409</v>
      </c>
      <c r="E5755" s="2">
        <v>980</v>
      </c>
    </row>
    <row r="5756" spans="1:5" x14ac:dyDescent="0.25">
      <c r="A5756" s="1">
        <v>44343</v>
      </c>
      <c r="B5756">
        <v>132853</v>
      </c>
      <c r="C5756" t="s">
        <v>361</v>
      </c>
      <c r="D5756" t="s">
        <v>4463</v>
      </c>
      <c r="E5756" s="2">
        <v>300</v>
      </c>
    </row>
    <row r="5757" spans="1:5" x14ac:dyDescent="0.25">
      <c r="A5757" s="1">
        <v>44343</v>
      </c>
      <c r="B5757">
        <v>132854</v>
      </c>
      <c r="C5757" t="s">
        <v>4320</v>
      </c>
      <c r="D5757" t="s">
        <v>4321</v>
      </c>
      <c r="E5757" s="2">
        <v>2736.57</v>
      </c>
    </row>
    <row r="5758" spans="1:5" x14ac:dyDescent="0.25">
      <c r="A5758" s="1">
        <v>44343</v>
      </c>
      <c r="B5758">
        <v>132856</v>
      </c>
      <c r="C5758" t="s">
        <v>4464</v>
      </c>
      <c r="D5758" t="s">
        <v>4465</v>
      </c>
      <c r="E5758" s="2">
        <v>3759.96</v>
      </c>
    </row>
    <row r="5759" spans="1:5" x14ac:dyDescent="0.25">
      <c r="A5759" s="1">
        <v>44343</v>
      </c>
      <c r="B5759">
        <v>132857</v>
      </c>
      <c r="C5759" t="s">
        <v>104</v>
      </c>
      <c r="D5759" t="s">
        <v>4999</v>
      </c>
      <c r="E5759" s="2">
        <v>242.17</v>
      </c>
    </row>
    <row r="5760" spans="1:5" x14ac:dyDescent="0.25">
      <c r="A5760" s="1">
        <v>44343</v>
      </c>
      <c r="B5760">
        <v>132857</v>
      </c>
      <c r="C5760" t="s">
        <v>104</v>
      </c>
      <c r="D5760" t="s">
        <v>4999</v>
      </c>
      <c r="E5760" s="2">
        <v>20</v>
      </c>
    </row>
    <row r="5761" spans="1:5" x14ac:dyDescent="0.25">
      <c r="A5761" s="1">
        <v>44343</v>
      </c>
      <c r="B5761">
        <v>132858</v>
      </c>
      <c r="C5761" t="s">
        <v>80</v>
      </c>
      <c r="D5761" t="s">
        <v>4466</v>
      </c>
      <c r="E5761" s="2">
        <v>135</v>
      </c>
    </row>
    <row r="5762" spans="1:5" x14ac:dyDescent="0.25">
      <c r="A5762" s="1">
        <v>44343</v>
      </c>
      <c r="B5762">
        <v>132859</v>
      </c>
      <c r="C5762" t="s">
        <v>3669</v>
      </c>
      <c r="D5762" t="s">
        <v>4324</v>
      </c>
      <c r="E5762" s="2">
        <v>148.75</v>
      </c>
    </row>
    <row r="5763" spans="1:5" x14ac:dyDescent="0.25">
      <c r="A5763" s="1">
        <v>44343</v>
      </c>
      <c r="B5763">
        <v>132860</v>
      </c>
      <c r="C5763" t="s">
        <v>3770</v>
      </c>
      <c r="D5763" t="s">
        <v>1376</v>
      </c>
      <c r="E5763" s="2">
        <v>412.5</v>
      </c>
    </row>
    <row r="5764" spans="1:5" x14ac:dyDescent="0.25">
      <c r="A5764" s="1">
        <v>44343</v>
      </c>
      <c r="B5764">
        <v>132861</v>
      </c>
      <c r="C5764" t="s">
        <v>226</v>
      </c>
      <c r="D5764" t="s">
        <v>4467</v>
      </c>
      <c r="E5764" s="2">
        <v>4277.0200000000004</v>
      </c>
    </row>
    <row r="5765" spans="1:5" x14ac:dyDescent="0.25">
      <c r="A5765" s="1">
        <v>44343</v>
      </c>
      <c r="B5765">
        <v>132867</v>
      </c>
      <c r="C5765" t="s">
        <v>372</v>
      </c>
      <c r="D5765" t="s">
        <v>4468</v>
      </c>
      <c r="E5765" s="2">
        <v>407.76</v>
      </c>
    </row>
    <row r="5766" spans="1:5" x14ac:dyDescent="0.25">
      <c r="A5766" s="1">
        <v>44343</v>
      </c>
      <c r="B5766">
        <v>132867</v>
      </c>
      <c r="C5766" t="s">
        <v>372</v>
      </c>
      <c r="D5766" t="s">
        <v>4469</v>
      </c>
      <c r="E5766" s="2">
        <v>172.18</v>
      </c>
    </row>
    <row r="5767" spans="1:5" x14ac:dyDescent="0.25">
      <c r="A5767" s="1">
        <v>44343</v>
      </c>
      <c r="B5767">
        <v>132867</v>
      </c>
      <c r="C5767" t="s">
        <v>372</v>
      </c>
      <c r="D5767" t="s">
        <v>4470</v>
      </c>
      <c r="E5767" s="2">
        <v>91.83</v>
      </c>
    </row>
    <row r="5768" spans="1:5" x14ac:dyDescent="0.25">
      <c r="A5768" s="1">
        <v>44343</v>
      </c>
      <c r="B5768">
        <v>132867</v>
      </c>
      <c r="C5768" t="s">
        <v>372</v>
      </c>
      <c r="D5768" t="s">
        <v>4471</v>
      </c>
      <c r="E5768" s="2">
        <v>99.38</v>
      </c>
    </row>
    <row r="5769" spans="1:5" x14ac:dyDescent="0.25">
      <c r="A5769" s="1">
        <v>44343</v>
      </c>
      <c r="B5769">
        <v>132867</v>
      </c>
      <c r="C5769" t="s">
        <v>372</v>
      </c>
      <c r="D5769" t="s">
        <v>5000</v>
      </c>
      <c r="E5769" s="2">
        <v>262.5</v>
      </c>
    </row>
    <row r="5770" spans="1:5" x14ac:dyDescent="0.25">
      <c r="A5770" s="1">
        <v>44343</v>
      </c>
      <c r="B5770">
        <v>132867</v>
      </c>
      <c r="C5770" t="s">
        <v>372</v>
      </c>
      <c r="D5770" t="s">
        <v>4472</v>
      </c>
      <c r="E5770" s="2">
        <v>286.08</v>
      </c>
    </row>
    <row r="5771" spans="1:5" x14ac:dyDescent="0.25">
      <c r="A5771" s="1">
        <v>44343</v>
      </c>
      <c r="B5771">
        <v>132867</v>
      </c>
      <c r="C5771" t="s">
        <v>372</v>
      </c>
      <c r="D5771" t="s">
        <v>4472</v>
      </c>
      <c r="E5771" s="2">
        <v>836.7</v>
      </c>
    </row>
    <row r="5772" spans="1:5" x14ac:dyDescent="0.25">
      <c r="A5772" s="1">
        <v>44343</v>
      </c>
      <c r="B5772">
        <v>132867</v>
      </c>
      <c r="C5772" t="s">
        <v>372</v>
      </c>
      <c r="D5772" t="s">
        <v>5001</v>
      </c>
      <c r="E5772" s="2">
        <v>153.09</v>
      </c>
    </row>
    <row r="5773" spans="1:5" x14ac:dyDescent="0.25">
      <c r="A5773" s="1">
        <v>44343</v>
      </c>
      <c r="B5773">
        <v>132867</v>
      </c>
      <c r="C5773" t="s">
        <v>372</v>
      </c>
      <c r="D5773" t="s">
        <v>5003</v>
      </c>
      <c r="E5773" s="2">
        <v>72.900000000000006</v>
      </c>
    </row>
    <row r="5774" spans="1:5" x14ac:dyDescent="0.25">
      <c r="A5774" s="1">
        <v>44343</v>
      </c>
      <c r="B5774">
        <v>132867</v>
      </c>
      <c r="C5774" t="s">
        <v>372</v>
      </c>
      <c r="D5774" t="s">
        <v>5002</v>
      </c>
      <c r="E5774" s="2">
        <v>36.82</v>
      </c>
    </row>
    <row r="5775" spans="1:5" x14ac:dyDescent="0.25">
      <c r="A5775" s="1">
        <v>44343</v>
      </c>
      <c r="B5775">
        <v>132867</v>
      </c>
      <c r="C5775" t="s">
        <v>372</v>
      </c>
      <c r="D5775" t="s">
        <v>5002</v>
      </c>
      <c r="E5775" s="2">
        <v>190.72</v>
      </c>
    </row>
    <row r="5776" spans="1:5" x14ac:dyDescent="0.25">
      <c r="A5776" s="1">
        <v>44343</v>
      </c>
      <c r="B5776">
        <v>132867</v>
      </c>
      <c r="C5776" t="s">
        <v>372</v>
      </c>
      <c r="D5776" t="s">
        <v>4473</v>
      </c>
      <c r="E5776" s="2">
        <v>79.34</v>
      </c>
    </row>
    <row r="5777" spans="1:5" x14ac:dyDescent="0.25">
      <c r="A5777" s="1">
        <v>44343</v>
      </c>
      <c r="B5777">
        <v>132867</v>
      </c>
      <c r="C5777" t="s">
        <v>372</v>
      </c>
      <c r="D5777" t="s">
        <v>149</v>
      </c>
      <c r="E5777" s="2">
        <v>107.98</v>
      </c>
    </row>
    <row r="5778" spans="1:5" x14ac:dyDescent="0.25">
      <c r="A5778" s="1">
        <v>44343</v>
      </c>
      <c r="B5778">
        <v>132867</v>
      </c>
      <c r="C5778" t="s">
        <v>372</v>
      </c>
      <c r="D5778" t="s">
        <v>4987</v>
      </c>
      <c r="E5778" s="2">
        <v>390.71</v>
      </c>
    </row>
    <row r="5779" spans="1:5" x14ac:dyDescent="0.25">
      <c r="A5779" s="1">
        <v>44343</v>
      </c>
      <c r="B5779">
        <v>132867</v>
      </c>
      <c r="C5779" t="s">
        <v>372</v>
      </c>
      <c r="D5779" t="s">
        <v>4474</v>
      </c>
      <c r="E5779" s="2">
        <v>233.5</v>
      </c>
    </row>
    <row r="5780" spans="1:5" x14ac:dyDescent="0.25">
      <c r="A5780" s="1">
        <v>44343</v>
      </c>
      <c r="B5780">
        <v>132867</v>
      </c>
      <c r="C5780" t="s">
        <v>372</v>
      </c>
      <c r="D5780" t="s">
        <v>5004</v>
      </c>
      <c r="E5780" s="2">
        <v>298.8</v>
      </c>
    </row>
    <row r="5781" spans="1:5" x14ac:dyDescent="0.25">
      <c r="A5781" s="1">
        <v>44343</v>
      </c>
      <c r="B5781">
        <v>132867</v>
      </c>
      <c r="C5781" t="s">
        <v>372</v>
      </c>
      <c r="D5781" t="s">
        <v>4475</v>
      </c>
      <c r="E5781" s="2">
        <v>200.46</v>
      </c>
    </row>
    <row r="5782" spans="1:5" x14ac:dyDescent="0.25">
      <c r="A5782" s="1">
        <v>44343</v>
      </c>
      <c r="B5782">
        <v>132867</v>
      </c>
      <c r="C5782" t="s">
        <v>372</v>
      </c>
      <c r="D5782" t="s">
        <v>4476</v>
      </c>
      <c r="E5782" s="2">
        <v>246.31</v>
      </c>
    </row>
    <row r="5783" spans="1:5" x14ac:dyDescent="0.25">
      <c r="A5783" s="1">
        <v>44343</v>
      </c>
      <c r="B5783">
        <v>132867</v>
      </c>
      <c r="C5783" t="s">
        <v>372</v>
      </c>
      <c r="D5783" t="s">
        <v>5005</v>
      </c>
      <c r="E5783" s="2">
        <v>263.38</v>
      </c>
    </row>
    <row r="5784" spans="1:5" x14ac:dyDescent="0.25">
      <c r="A5784" s="1">
        <v>44343</v>
      </c>
      <c r="B5784">
        <v>132867</v>
      </c>
      <c r="C5784" t="s">
        <v>372</v>
      </c>
      <c r="D5784" t="s">
        <v>4477</v>
      </c>
      <c r="E5784" s="2">
        <v>72.84</v>
      </c>
    </row>
    <row r="5785" spans="1:5" x14ac:dyDescent="0.25">
      <c r="A5785" s="1">
        <v>44343</v>
      </c>
      <c r="B5785">
        <v>132867</v>
      </c>
      <c r="C5785" t="s">
        <v>372</v>
      </c>
      <c r="D5785" t="s">
        <v>4478</v>
      </c>
      <c r="E5785" s="2">
        <v>380</v>
      </c>
    </row>
    <row r="5786" spans="1:5" x14ac:dyDescent="0.25">
      <c r="A5786" s="1">
        <v>44321</v>
      </c>
      <c r="B5786">
        <v>202000183</v>
      </c>
      <c r="C5786" t="s">
        <v>258</v>
      </c>
      <c r="D5786" t="s">
        <v>4479</v>
      </c>
      <c r="E5786" s="2">
        <v>95</v>
      </c>
    </row>
    <row r="5787" spans="1:5" x14ac:dyDescent="0.25">
      <c r="A5787" s="1">
        <v>44321</v>
      </c>
      <c r="B5787">
        <v>202000184</v>
      </c>
      <c r="C5787" t="s">
        <v>4480</v>
      </c>
      <c r="D5787" t="s">
        <v>5006</v>
      </c>
      <c r="E5787" s="2">
        <v>68.5</v>
      </c>
    </row>
    <row r="5788" spans="1:5" x14ac:dyDescent="0.25">
      <c r="A5788" s="1">
        <v>44321</v>
      </c>
      <c r="B5788">
        <v>202000185</v>
      </c>
      <c r="C5788" t="s">
        <v>3589</v>
      </c>
      <c r="D5788" t="s">
        <v>4481</v>
      </c>
      <c r="E5788" s="2">
        <v>210</v>
      </c>
    </row>
    <row r="5789" spans="1:5" x14ac:dyDescent="0.25">
      <c r="A5789" s="1">
        <v>44322</v>
      </c>
      <c r="B5789">
        <v>202000187</v>
      </c>
      <c r="C5789" t="s">
        <v>2581</v>
      </c>
      <c r="D5789" t="s">
        <v>4482</v>
      </c>
      <c r="E5789" s="2">
        <v>117</v>
      </c>
    </row>
    <row r="5790" spans="1:5" x14ac:dyDescent="0.25">
      <c r="A5790" s="1">
        <v>44322</v>
      </c>
      <c r="B5790">
        <v>202000187</v>
      </c>
      <c r="C5790" t="s">
        <v>2581</v>
      </c>
      <c r="D5790" t="s">
        <v>4482</v>
      </c>
      <c r="E5790" s="2">
        <v>36</v>
      </c>
    </row>
    <row r="5791" spans="1:5" x14ac:dyDescent="0.25">
      <c r="A5791" s="1">
        <v>44322</v>
      </c>
      <c r="B5791">
        <v>202000188</v>
      </c>
      <c r="C5791" t="s">
        <v>1067</v>
      </c>
      <c r="D5791" t="s">
        <v>4483</v>
      </c>
      <c r="E5791" s="2">
        <v>95.29</v>
      </c>
    </row>
    <row r="5792" spans="1:5" x14ac:dyDescent="0.25">
      <c r="A5792" s="1">
        <v>44322</v>
      </c>
      <c r="B5792">
        <v>202000189</v>
      </c>
      <c r="C5792" t="s">
        <v>1055</v>
      </c>
      <c r="D5792" t="s">
        <v>4484</v>
      </c>
      <c r="E5792" s="2">
        <v>49.25</v>
      </c>
    </row>
    <row r="5793" spans="1:5" x14ac:dyDescent="0.25">
      <c r="A5793" s="1">
        <v>44322</v>
      </c>
      <c r="B5793">
        <v>202000189</v>
      </c>
      <c r="C5793" t="s">
        <v>1055</v>
      </c>
      <c r="D5793" t="s">
        <v>4484</v>
      </c>
      <c r="E5793" s="2">
        <v>49.25</v>
      </c>
    </row>
    <row r="5794" spans="1:5" x14ac:dyDescent="0.25">
      <c r="A5794" s="1">
        <v>44322</v>
      </c>
      <c r="B5794">
        <v>202000190</v>
      </c>
      <c r="C5794" t="s">
        <v>4150</v>
      </c>
      <c r="D5794" t="s">
        <v>5007</v>
      </c>
      <c r="E5794" s="2">
        <v>590.08000000000004</v>
      </c>
    </row>
    <row r="5795" spans="1:5" x14ac:dyDescent="0.25">
      <c r="A5795" s="1">
        <v>44322</v>
      </c>
      <c r="B5795">
        <v>202000191</v>
      </c>
      <c r="C5795" t="s">
        <v>1043</v>
      </c>
      <c r="D5795" t="s">
        <v>5008</v>
      </c>
      <c r="E5795" s="2">
        <v>61.98</v>
      </c>
    </row>
    <row r="5796" spans="1:5" x14ac:dyDescent="0.25">
      <c r="A5796" s="1">
        <v>44322</v>
      </c>
      <c r="B5796">
        <v>202000191</v>
      </c>
      <c r="C5796" t="s">
        <v>1043</v>
      </c>
      <c r="D5796" t="s">
        <v>4485</v>
      </c>
      <c r="E5796" s="2">
        <v>65.55</v>
      </c>
    </row>
    <row r="5797" spans="1:5" x14ac:dyDescent="0.25">
      <c r="A5797" s="1">
        <v>44322</v>
      </c>
      <c r="B5797">
        <v>202000192</v>
      </c>
      <c r="C5797" t="s">
        <v>201</v>
      </c>
      <c r="D5797" t="s">
        <v>4485</v>
      </c>
      <c r="E5797" s="2">
        <v>46.72</v>
      </c>
    </row>
    <row r="5798" spans="1:5" x14ac:dyDescent="0.25">
      <c r="A5798" s="1">
        <v>44322</v>
      </c>
      <c r="B5798">
        <v>202000193</v>
      </c>
      <c r="C5798" t="s">
        <v>109</v>
      </c>
      <c r="D5798" t="s">
        <v>4486</v>
      </c>
      <c r="E5798" s="2">
        <v>15.13</v>
      </c>
    </row>
    <row r="5799" spans="1:5" x14ac:dyDescent="0.25">
      <c r="A5799" s="1">
        <v>44322</v>
      </c>
      <c r="B5799">
        <v>202000193</v>
      </c>
      <c r="C5799" t="s">
        <v>109</v>
      </c>
      <c r="D5799" t="s">
        <v>4487</v>
      </c>
      <c r="E5799" s="2">
        <v>18.809999999999999</v>
      </c>
    </row>
    <row r="5800" spans="1:5" x14ac:dyDescent="0.25">
      <c r="A5800" s="1">
        <v>44322</v>
      </c>
      <c r="B5800">
        <v>202000194</v>
      </c>
      <c r="C5800" t="s">
        <v>482</v>
      </c>
      <c r="D5800" t="s">
        <v>4488</v>
      </c>
      <c r="E5800" s="2">
        <v>86.67</v>
      </c>
    </row>
    <row r="5801" spans="1:5" x14ac:dyDescent="0.25">
      <c r="A5801" s="1">
        <v>44322</v>
      </c>
      <c r="B5801">
        <v>202000195</v>
      </c>
      <c r="C5801" t="s">
        <v>2604</v>
      </c>
      <c r="D5801" t="s">
        <v>5009</v>
      </c>
      <c r="E5801" s="2">
        <v>17.95</v>
      </c>
    </row>
    <row r="5802" spans="1:5" x14ac:dyDescent="0.25">
      <c r="A5802" s="1">
        <v>44322</v>
      </c>
      <c r="B5802">
        <v>202000195</v>
      </c>
      <c r="C5802" t="s">
        <v>2604</v>
      </c>
      <c r="D5802" t="s">
        <v>5010</v>
      </c>
      <c r="E5802" s="2">
        <v>53.85</v>
      </c>
    </row>
    <row r="5803" spans="1:5" x14ac:dyDescent="0.25">
      <c r="A5803" s="1">
        <v>44322</v>
      </c>
      <c r="B5803">
        <v>202000196</v>
      </c>
      <c r="C5803" t="s">
        <v>1832</v>
      </c>
      <c r="D5803" t="s">
        <v>4489</v>
      </c>
      <c r="E5803" s="2">
        <v>84</v>
      </c>
    </row>
    <row r="5804" spans="1:5" x14ac:dyDescent="0.25">
      <c r="A5804" s="1">
        <v>44322</v>
      </c>
      <c r="B5804">
        <v>202000197</v>
      </c>
      <c r="C5804" t="s">
        <v>2097</v>
      </c>
      <c r="D5804" t="s">
        <v>5011</v>
      </c>
      <c r="E5804" s="2">
        <v>90.44</v>
      </c>
    </row>
    <row r="5805" spans="1:5" x14ac:dyDescent="0.25">
      <c r="A5805" s="1">
        <v>44322</v>
      </c>
      <c r="B5805">
        <v>202000198</v>
      </c>
      <c r="C5805" t="s">
        <v>4161</v>
      </c>
      <c r="D5805" t="s">
        <v>5040</v>
      </c>
      <c r="E5805" s="2">
        <v>39.270000000000003</v>
      </c>
    </row>
    <row r="5806" spans="1:5" x14ac:dyDescent="0.25">
      <c r="A5806" s="1">
        <v>44322</v>
      </c>
      <c r="B5806">
        <v>202000199</v>
      </c>
      <c r="C5806" t="s">
        <v>4490</v>
      </c>
      <c r="D5806" t="s">
        <v>4491</v>
      </c>
      <c r="E5806" s="2">
        <v>54.3</v>
      </c>
    </row>
    <row r="5807" spans="1:5" x14ac:dyDescent="0.25">
      <c r="A5807" s="1">
        <v>44322</v>
      </c>
      <c r="B5807">
        <v>202000200</v>
      </c>
      <c r="C5807" t="s">
        <v>2095</v>
      </c>
      <c r="D5807" t="s">
        <v>5041</v>
      </c>
      <c r="E5807" s="2">
        <v>57</v>
      </c>
    </row>
    <row r="5808" spans="1:5" x14ac:dyDescent="0.25">
      <c r="A5808" s="1">
        <v>44322</v>
      </c>
      <c r="B5808">
        <v>202000201</v>
      </c>
      <c r="C5808" t="s">
        <v>2600</v>
      </c>
      <c r="D5808" t="s">
        <v>4492</v>
      </c>
      <c r="E5808" s="2">
        <v>207.25</v>
      </c>
    </row>
    <row r="5809" spans="1:5" x14ac:dyDescent="0.25">
      <c r="A5809" s="1">
        <v>44322</v>
      </c>
      <c r="B5809">
        <v>202000203</v>
      </c>
      <c r="C5809" t="s">
        <v>4493</v>
      </c>
      <c r="D5809" t="s">
        <v>5039</v>
      </c>
      <c r="E5809" s="2">
        <v>492</v>
      </c>
    </row>
    <row r="5810" spans="1:5" x14ac:dyDescent="0.25">
      <c r="A5810" s="1">
        <v>44322</v>
      </c>
      <c r="B5810">
        <v>202000204</v>
      </c>
      <c r="C5810" t="s">
        <v>4494</v>
      </c>
      <c r="D5810" t="s">
        <v>4495</v>
      </c>
      <c r="E5810" s="2">
        <v>269.89</v>
      </c>
    </row>
    <row r="5811" spans="1:5" x14ac:dyDescent="0.25">
      <c r="A5811" s="1">
        <v>44322</v>
      </c>
      <c r="B5811">
        <v>202000205</v>
      </c>
      <c r="C5811" t="s">
        <v>4496</v>
      </c>
      <c r="D5811" t="s">
        <v>5038</v>
      </c>
      <c r="E5811" s="2">
        <v>40</v>
      </c>
    </row>
    <row r="5812" spans="1:5" x14ac:dyDescent="0.25">
      <c r="A5812" s="1">
        <v>44322</v>
      </c>
      <c r="B5812">
        <v>202000205</v>
      </c>
      <c r="C5812" t="s">
        <v>4496</v>
      </c>
      <c r="D5812" t="s">
        <v>5038</v>
      </c>
      <c r="E5812" s="2">
        <v>40</v>
      </c>
    </row>
    <row r="5813" spans="1:5" x14ac:dyDescent="0.25">
      <c r="A5813" s="1">
        <v>44322</v>
      </c>
      <c r="B5813">
        <v>202000205</v>
      </c>
      <c r="C5813" t="s">
        <v>4496</v>
      </c>
      <c r="D5813" t="s">
        <v>4497</v>
      </c>
      <c r="E5813" s="2">
        <v>35</v>
      </c>
    </row>
    <row r="5814" spans="1:5" x14ac:dyDescent="0.25">
      <c r="A5814" s="1">
        <v>44322</v>
      </c>
      <c r="B5814">
        <v>202000206</v>
      </c>
      <c r="C5814" t="s">
        <v>4498</v>
      </c>
      <c r="D5814" t="s">
        <v>4499</v>
      </c>
      <c r="E5814" s="2">
        <v>540</v>
      </c>
    </row>
    <row r="5815" spans="1:5" x14ac:dyDescent="0.25">
      <c r="A5815" s="1">
        <v>44322</v>
      </c>
      <c r="B5815">
        <v>202100217</v>
      </c>
      <c r="C5815" t="s">
        <v>114</v>
      </c>
      <c r="D5815" t="s">
        <v>5042</v>
      </c>
      <c r="E5815" s="2">
        <v>280</v>
      </c>
    </row>
    <row r="5816" spans="1:5" x14ac:dyDescent="0.25">
      <c r="A5816" s="1">
        <v>44322</v>
      </c>
      <c r="B5816">
        <v>202100218</v>
      </c>
      <c r="C5816" t="s">
        <v>2113</v>
      </c>
      <c r="D5816" t="s">
        <v>5037</v>
      </c>
      <c r="E5816" s="2">
        <v>75</v>
      </c>
    </row>
    <row r="5817" spans="1:5" x14ac:dyDescent="0.25">
      <c r="A5817" s="1">
        <v>44323</v>
      </c>
      <c r="B5817">
        <v>202100219</v>
      </c>
      <c r="C5817" t="s">
        <v>111</v>
      </c>
      <c r="D5817" t="s">
        <v>4500</v>
      </c>
      <c r="E5817" s="2">
        <v>1458.83</v>
      </c>
    </row>
    <row r="5818" spans="1:5" x14ac:dyDescent="0.25">
      <c r="A5818" s="1">
        <v>44323</v>
      </c>
      <c r="B5818">
        <v>202100219</v>
      </c>
      <c r="C5818" t="s">
        <v>111</v>
      </c>
      <c r="D5818" t="s">
        <v>444</v>
      </c>
      <c r="E5818" s="2">
        <v>133443.63</v>
      </c>
    </row>
    <row r="5819" spans="1:5" x14ac:dyDescent="0.25">
      <c r="A5819" s="1">
        <v>44323</v>
      </c>
      <c r="B5819">
        <v>202100220</v>
      </c>
      <c r="C5819" t="s">
        <v>4501</v>
      </c>
      <c r="D5819" t="s">
        <v>5036</v>
      </c>
      <c r="E5819" s="2">
        <v>400</v>
      </c>
    </row>
    <row r="5820" spans="1:5" x14ac:dyDescent="0.25">
      <c r="A5820" s="1">
        <v>44323</v>
      </c>
      <c r="B5820">
        <v>202100223</v>
      </c>
      <c r="C5820" t="s">
        <v>453</v>
      </c>
      <c r="D5820" t="s">
        <v>5035</v>
      </c>
      <c r="E5820" s="2">
        <v>357.68</v>
      </c>
    </row>
    <row r="5821" spans="1:5" x14ac:dyDescent="0.25">
      <c r="A5821" s="1">
        <v>44323</v>
      </c>
      <c r="B5821">
        <v>202100223</v>
      </c>
      <c r="C5821" t="s">
        <v>453</v>
      </c>
      <c r="D5821" t="s">
        <v>5034</v>
      </c>
      <c r="E5821" s="2">
        <v>357.68</v>
      </c>
    </row>
    <row r="5822" spans="1:5" x14ac:dyDescent="0.25">
      <c r="A5822" s="1">
        <v>44323</v>
      </c>
      <c r="B5822">
        <v>202100223</v>
      </c>
      <c r="C5822" t="s">
        <v>453</v>
      </c>
      <c r="D5822" t="s">
        <v>5033</v>
      </c>
      <c r="E5822" s="2">
        <v>3320.48</v>
      </c>
    </row>
    <row r="5823" spans="1:5" x14ac:dyDescent="0.25">
      <c r="A5823" s="1">
        <v>44323</v>
      </c>
      <c r="B5823">
        <v>202100223</v>
      </c>
      <c r="C5823" t="s">
        <v>453</v>
      </c>
      <c r="D5823" t="s">
        <v>5032</v>
      </c>
      <c r="E5823" s="2">
        <v>946.98</v>
      </c>
    </row>
    <row r="5824" spans="1:5" x14ac:dyDescent="0.25">
      <c r="A5824" s="1">
        <v>44323</v>
      </c>
      <c r="B5824">
        <v>202100223</v>
      </c>
      <c r="C5824" t="s">
        <v>453</v>
      </c>
      <c r="D5824" t="s">
        <v>5031</v>
      </c>
      <c r="E5824" s="2">
        <v>1082.3399999999999</v>
      </c>
    </row>
    <row r="5825" spans="1:5" x14ac:dyDescent="0.25">
      <c r="A5825" s="1">
        <v>44323</v>
      </c>
      <c r="B5825">
        <v>202100224</v>
      </c>
      <c r="C5825" t="s">
        <v>4502</v>
      </c>
      <c r="D5825" t="s">
        <v>4868</v>
      </c>
      <c r="E5825" s="2">
        <v>64.16</v>
      </c>
    </row>
    <row r="5826" spans="1:5" x14ac:dyDescent="0.25">
      <c r="A5826" s="1">
        <v>44323</v>
      </c>
      <c r="B5826">
        <v>202100225</v>
      </c>
      <c r="C5826" t="s">
        <v>1077</v>
      </c>
      <c r="D5826" t="s">
        <v>4503</v>
      </c>
      <c r="E5826" s="2">
        <v>41.1</v>
      </c>
    </row>
    <row r="5827" spans="1:5" x14ac:dyDescent="0.25">
      <c r="A5827" s="1">
        <v>44323</v>
      </c>
      <c r="B5827">
        <v>202100226</v>
      </c>
      <c r="C5827" t="s">
        <v>4185</v>
      </c>
      <c r="D5827" t="s">
        <v>5030</v>
      </c>
      <c r="E5827" s="2">
        <v>49.32</v>
      </c>
    </row>
    <row r="5828" spans="1:5" x14ac:dyDescent="0.25">
      <c r="A5828" s="1">
        <v>44323</v>
      </c>
      <c r="B5828">
        <v>202100227</v>
      </c>
      <c r="C5828" t="s">
        <v>112</v>
      </c>
      <c r="D5828" t="s">
        <v>5043</v>
      </c>
      <c r="E5828" s="2">
        <v>7036.75</v>
      </c>
    </row>
    <row r="5829" spans="1:5" x14ac:dyDescent="0.25">
      <c r="A5829" s="1">
        <v>44323</v>
      </c>
      <c r="B5829">
        <v>202100229</v>
      </c>
      <c r="C5829" t="s">
        <v>228</v>
      </c>
      <c r="D5829" t="s">
        <v>5029</v>
      </c>
      <c r="E5829" s="2">
        <v>55</v>
      </c>
    </row>
    <row r="5830" spans="1:5" x14ac:dyDescent="0.25">
      <c r="A5830" s="1">
        <v>44323</v>
      </c>
      <c r="B5830">
        <v>202100229</v>
      </c>
      <c r="C5830" t="s">
        <v>228</v>
      </c>
      <c r="D5830" t="s">
        <v>5028</v>
      </c>
      <c r="E5830" s="2">
        <v>70.599999999999994</v>
      </c>
    </row>
    <row r="5831" spans="1:5" x14ac:dyDescent="0.25">
      <c r="A5831" s="1">
        <v>44323</v>
      </c>
      <c r="B5831">
        <v>202100229</v>
      </c>
      <c r="C5831" t="s">
        <v>228</v>
      </c>
      <c r="D5831" t="s">
        <v>5027</v>
      </c>
      <c r="E5831" s="2">
        <v>47.4</v>
      </c>
    </row>
    <row r="5832" spans="1:5" x14ac:dyDescent="0.25">
      <c r="A5832" s="1">
        <v>44323</v>
      </c>
      <c r="B5832">
        <v>202100230</v>
      </c>
      <c r="C5832" t="s">
        <v>2622</v>
      </c>
      <c r="D5832" t="s">
        <v>4504</v>
      </c>
      <c r="E5832" s="2">
        <v>192.15</v>
      </c>
    </row>
    <row r="5833" spans="1:5" x14ac:dyDescent="0.25">
      <c r="A5833" s="1">
        <v>44328</v>
      </c>
      <c r="B5833">
        <v>202100231</v>
      </c>
      <c r="C5833" t="s">
        <v>4186</v>
      </c>
      <c r="D5833" t="s">
        <v>5026</v>
      </c>
      <c r="E5833" s="2">
        <v>101.46</v>
      </c>
    </row>
    <row r="5834" spans="1:5" x14ac:dyDescent="0.25">
      <c r="A5834" s="1">
        <v>44328</v>
      </c>
      <c r="B5834">
        <v>202100232</v>
      </c>
      <c r="C5834" t="s">
        <v>2615</v>
      </c>
      <c r="D5834" t="s">
        <v>4505</v>
      </c>
      <c r="E5834" s="2">
        <v>198</v>
      </c>
    </row>
    <row r="5835" spans="1:5" x14ac:dyDescent="0.25">
      <c r="A5835" s="1">
        <v>44328</v>
      </c>
      <c r="B5835">
        <v>202100233</v>
      </c>
      <c r="C5835" t="s">
        <v>3725</v>
      </c>
      <c r="D5835" t="s">
        <v>4506</v>
      </c>
      <c r="E5835" s="2">
        <v>412</v>
      </c>
    </row>
    <row r="5836" spans="1:5" x14ac:dyDescent="0.25">
      <c r="A5836" s="1">
        <v>44328</v>
      </c>
      <c r="B5836">
        <v>202100234</v>
      </c>
      <c r="C5836" t="s">
        <v>4507</v>
      </c>
      <c r="D5836" t="s">
        <v>4508</v>
      </c>
      <c r="E5836" s="2">
        <v>170</v>
      </c>
    </row>
    <row r="5837" spans="1:5" x14ac:dyDescent="0.25">
      <c r="A5837" s="1">
        <v>44328</v>
      </c>
      <c r="B5837">
        <v>202100235</v>
      </c>
      <c r="C5837" t="s">
        <v>4185</v>
      </c>
      <c r="D5837" t="s">
        <v>4509</v>
      </c>
      <c r="E5837" s="2">
        <v>1783.64</v>
      </c>
    </row>
    <row r="5838" spans="1:5" x14ac:dyDescent="0.25">
      <c r="A5838" s="1">
        <v>44329</v>
      </c>
      <c r="B5838">
        <v>202100236</v>
      </c>
      <c r="C5838" t="s">
        <v>114</v>
      </c>
      <c r="D5838" t="s">
        <v>4510</v>
      </c>
      <c r="E5838" s="2">
        <v>70</v>
      </c>
    </row>
    <row r="5839" spans="1:5" x14ac:dyDescent="0.25">
      <c r="A5839" s="1">
        <v>44329</v>
      </c>
      <c r="B5839">
        <v>202100236</v>
      </c>
      <c r="C5839" t="s">
        <v>114</v>
      </c>
      <c r="D5839" t="s">
        <v>5025</v>
      </c>
      <c r="E5839" s="2">
        <v>70.53</v>
      </c>
    </row>
    <row r="5840" spans="1:5" x14ac:dyDescent="0.25">
      <c r="A5840" s="1">
        <v>44329</v>
      </c>
      <c r="B5840">
        <v>202100237</v>
      </c>
      <c r="C5840" t="s">
        <v>4172</v>
      </c>
      <c r="D5840" t="s">
        <v>5024</v>
      </c>
      <c r="E5840" s="2">
        <v>27</v>
      </c>
    </row>
    <row r="5841" spans="1:5" x14ac:dyDescent="0.25">
      <c r="A5841" s="1">
        <v>44329</v>
      </c>
      <c r="B5841">
        <v>202100238</v>
      </c>
      <c r="C5841" t="s">
        <v>4511</v>
      </c>
      <c r="D5841" t="s">
        <v>5023</v>
      </c>
      <c r="E5841" s="2">
        <v>40.549999999999997</v>
      </c>
    </row>
    <row r="5842" spans="1:5" x14ac:dyDescent="0.25">
      <c r="A5842" s="1">
        <v>44329</v>
      </c>
      <c r="B5842">
        <v>202100239</v>
      </c>
      <c r="C5842" t="s">
        <v>4502</v>
      </c>
      <c r="D5842" t="s">
        <v>5022</v>
      </c>
      <c r="E5842" s="2">
        <v>41.51</v>
      </c>
    </row>
    <row r="5843" spans="1:5" x14ac:dyDescent="0.25">
      <c r="A5843" s="1">
        <v>44329</v>
      </c>
      <c r="B5843">
        <v>202100240</v>
      </c>
      <c r="C5843" t="s">
        <v>110</v>
      </c>
      <c r="D5843" t="s">
        <v>5048</v>
      </c>
      <c r="E5843" s="2">
        <v>300</v>
      </c>
    </row>
    <row r="5844" spans="1:5" x14ac:dyDescent="0.25">
      <c r="A5844" s="1">
        <v>44329</v>
      </c>
      <c r="B5844">
        <v>202100241</v>
      </c>
      <c r="C5844" t="s">
        <v>112</v>
      </c>
      <c r="D5844" t="s">
        <v>5047</v>
      </c>
      <c r="E5844" s="2">
        <v>6330.05</v>
      </c>
    </row>
    <row r="5845" spans="1:5" x14ac:dyDescent="0.25">
      <c r="A5845" s="1">
        <v>44329</v>
      </c>
      <c r="B5845">
        <v>202100242</v>
      </c>
      <c r="C5845" t="s">
        <v>2622</v>
      </c>
      <c r="D5845" t="s">
        <v>4917</v>
      </c>
      <c r="E5845" s="2">
        <v>258.33</v>
      </c>
    </row>
    <row r="5846" spans="1:5" x14ac:dyDescent="0.25">
      <c r="A5846" s="1">
        <v>44335</v>
      </c>
      <c r="B5846">
        <v>202100244</v>
      </c>
      <c r="C5846" t="s">
        <v>456</v>
      </c>
      <c r="D5846" t="s">
        <v>5021</v>
      </c>
      <c r="E5846" s="2">
        <v>31</v>
      </c>
    </row>
    <row r="5847" spans="1:5" x14ac:dyDescent="0.25">
      <c r="A5847" s="1">
        <v>44335</v>
      </c>
      <c r="B5847">
        <v>202100245</v>
      </c>
      <c r="C5847" t="s">
        <v>3725</v>
      </c>
      <c r="D5847" t="s">
        <v>4506</v>
      </c>
      <c r="E5847" s="2">
        <v>201.79</v>
      </c>
    </row>
    <row r="5848" spans="1:5" x14ac:dyDescent="0.25">
      <c r="A5848" s="1">
        <v>44335</v>
      </c>
      <c r="B5848">
        <v>202100245</v>
      </c>
      <c r="C5848" t="s">
        <v>3725</v>
      </c>
      <c r="D5848" t="s">
        <v>4506</v>
      </c>
      <c r="E5848" s="2">
        <v>258</v>
      </c>
    </row>
    <row r="5849" spans="1:5" x14ac:dyDescent="0.25">
      <c r="A5849" s="1">
        <v>44335</v>
      </c>
      <c r="B5849">
        <v>202100246</v>
      </c>
      <c r="C5849" t="s">
        <v>4512</v>
      </c>
      <c r="D5849" t="s">
        <v>4513</v>
      </c>
      <c r="E5849" s="2">
        <v>91.99</v>
      </c>
    </row>
    <row r="5850" spans="1:5" x14ac:dyDescent="0.25">
      <c r="A5850" s="1">
        <v>44336</v>
      </c>
      <c r="B5850">
        <v>202100248</v>
      </c>
      <c r="C5850" t="s">
        <v>4514</v>
      </c>
      <c r="D5850" t="s">
        <v>5020</v>
      </c>
      <c r="E5850" s="2">
        <v>175</v>
      </c>
    </row>
    <row r="5851" spans="1:5" x14ac:dyDescent="0.25">
      <c r="A5851" s="1">
        <v>44336</v>
      </c>
      <c r="B5851">
        <v>202100248</v>
      </c>
      <c r="C5851" t="s">
        <v>4514</v>
      </c>
      <c r="D5851" t="s">
        <v>5019</v>
      </c>
      <c r="E5851" s="2">
        <v>53.62</v>
      </c>
    </row>
    <row r="5852" spans="1:5" x14ac:dyDescent="0.25">
      <c r="A5852" s="1">
        <v>44336</v>
      </c>
      <c r="B5852">
        <v>202100249</v>
      </c>
      <c r="C5852" t="s">
        <v>452</v>
      </c>
      <c r="D5852" t="s">
        <v>5018</v>
      </c>
      <c r="E5852" s="2">
        <v>240</v>
      </c>
    </row>
    <row r="5853" spans="1:5" x14ac:dyDescent="0.25">
      <c r="A5853" s="1">
        <v>44336</v>
      </c>
      <c r="B5853">
        <v>202100252</v>
      </c>
      <c r="C5853" t="s">
        <v>453</v>
      </c>
      <c r="D5853" t="s">
        <v>5017</v>
      </c>
      <c r="E5853" s="2">
        <v>354.8</v>
      </c>
    </row>
    <row r="5854" spans="1:5" x14ac:dyDescent="0.25">
      <c r="A5854" s="1">
        <v>44336</v>
      </c>
      <c r="B5854">
        <v>202100252</v>
      </c>
      <c r="C5854" t="s">
        <v>453</v>
      </c>
      <c r="D5854" t="s">
        <v>5016</v>
      </c>
      <c r="E5854" s="2">
        <v>275.39</v>
      </c>
    </row>
    <row r="5855" spans="1:5" x14ac:dyDescent="0.25">
      <c r="A5855" s="1">
        <v>44336</v>
      </c>
      <c r="B5855">
        <v>202100252</v>
      </c>
      <c r="C5855" t="s">
        <v>453</v>
      </c>
      <c r="D5855" t="s">
        <v>4515</v>
      </c>
      <c r="E5855" s="2">
        <v>79.41</v>
      </c>
    </row>
    <row r="5856" spans="1:5" x14ac:dyDescent="0.25">
      <c r="A5856" s="1">
        <v>44336</v>
      </c>
      <c r="B5856">
        <v>202100252</v>
      </c>
      <c r="C5856" t="s">
        <v>453</v>
      </c>
      <c r="D5856" t="s">
        <v>4520</v>
      </c>
      <c r="E5856" s="2">
        <v>583.86</v>
      </c>
    </row>
    <row r="5857" spans="1:6" x14ac:dyDescent="0.25">
      <c r="A5857" s="1">
        <v>44336</v>
      </c>
      <c r="B5857">
        <v>202100252</v>
      </c>
      <c r="C5857" t="s">
        <v>453</v>
      </c>
      <c r="D5857" t="s">
        <v>5015</v>
      </c>
      <c r="E5857" s="2">
        <v>510.57</v>
      </c>
    </row>
    <row r="5858" spans="1:6" x14ac:dyDescent="0.25">
      <c r="A5858" s="1">
        <v>44336</v>
      </c>
      <c r="B5858">
        <v>202100252</v>
      </c>
      <c r="C5858" t="s">
        <v>453</v>
      </c>
      <c r="D5858" t="s">
        <v>5014</v>
      </c>
      <c r="E5858" s="2">
        <v>495.24</v>
      </c>
    </row>
    <row r="5859" spans="1:6" x14ac:dyDescent="0.25">
      <c r="A5859" s="1">
        <v>44336</v>
      </c>
      <c r="B5859">
        <v>202100252</v>
      </c>
      <c r="C5859" t="s">
        <v>453</v>
      </c>
      <c r="D5859" t="s">
        <v>5013</v>
      </c>
      <c r="E5859" s="2">
        <v>286.06</v>
      </c>
    </row>
    <row r="5860" spans="1:6" x14ac:dyDescent="0.25">
      <c r="A5860" s="1">
        <v>44336</v>
      </c>
      <c r="B5860">
        <v>202100253</v>
      </c>
      <c r="C5860" t="s">
        <v>4516</v>
      </c>
      <c r="D5860" t="s">
        <v>5012</v>
      </c>
      <c r="E5860" s="2">
        <v>96.75</v>
      </c>
    </row>
    <row r="5861" spans="1:6" x14ac:dyDescent="0.25">
      <c r="A5861" s="1">
        <v>44336</v>
      </c>
      <c r="B5861">
        <v>202100254</v>
      </c>
      <c r="C5861" t="s">
        <v>112</v>
      </c>
      <c r="D5861" t="s">
        <v>4853</v>
      </c>
      <c r="E5861" s="2">
        <v>8548.07</v>
      </c>
    </row>
    <row r="5862" spans="1:6" ht="14.25" customHeight="1" x14ac:dyDescent="0.25">
      <c r="A5862" s="1">
        <v>44343</v>
      </c>
      <c r="B5862">
        <v>202100260</v>
      </c>
      <c r="C5862" t="s">
        <v>111</v>
      </c>
      <c r="D5862" t="s">
        <v>4517</v>
      </c>
      <c r="E5862" s="2">
        <v>690.88</v>
      </c>
    </row>
    <row r="5863" spans="1:6" x14ac:dyDescent="0.25">
      <c r="A5863" s="1">
        <v>44343</v>
      </c>
      <c r="B5863">
        <v>202100260</v>
      </c>
      <c r="C5863" t="s">
        <v>111</v>
      </c>
      <c r="D5863" t="s">
        <v>4517</v>
      </c>
      <c r="E5863" s="2">
        <v>467.93</v>
      </c>
    </row>
    <row r="5864" spans="1:6" x14ac:dyDescent="0.25">
      <c r="A5864" s="1">
        <v>44343</v>
      </c>
      <c r="B5864">
        <v>202100261</v>
      </c>
      <c r="C5864" t="s">
        <v>3734</v>
      </c>
      <c r="D5864" t="s">
        <v>4518</v>
      </c>
      <c r="E5864" s="2">
        <v>43.42</v>
      </c>
    </row>
    <row r="5865" spans="1:6" x14ac:dyDescent="0.25">
      <c r="D5865" s="5" t="s">
        <v>167</v>
      </c>
      <c r="F5865" s="7">
        <f>SUM(E5262:E5864)</f>
        <v>1221639.6699999988</v>
      </c>
    </row>
    <row r="5866" spans="1:6" x14ac:dyDescent="0.25">
      <c r="D5866" s="5" t="s">
        <v>4519</v>
      </c>
      <c r="E5866" s="6"/>
      <c r="F5866" s="6" t="s">
        <v>166</v>
      </c>
    </row>
    <row r="5867" spans="1:6" x14ac:dyDescent="0.25">
      <c r="A5867" s="1">
        <v>44350</v>
      </c>
      <c r="B5867">
        <v>132868</v>
      </c>
      <c r="C5867" t="s">
        <v>375</v>
      </c>
      <c r="D5867" t="s">
        <v>3483</v>
      </c>
      <c r="E5867" s="2">
        <v>543.32000000000005</v>
      </c>
    </row>
    <row r="5868" spans="1:6" x14ac:dyDescent="0.25">
      <c r="A5868" s="1">
        <v>44350</v>
      </c>
      <c r="B5868">
        <v>132870</v>
      </c>
      <c r="C5868" t="s">
        <v>4521</v>
      </c>
      <c r="D5868" t="s">
        <v>2464</v>
      </c>
      <c r="E5868" s="2">
        <v>975</v>
      </c>
    </row>
    <row r="5869" spans="1:6" x14ac:dyDescent="0.25">
      <c r="A5869" s="1">
        <v>44350</v>
      </c>
      <c r="B5869">
        <v>132871</v>
      </c>
      <c r="C5869" t="s">
        <v>1952</v>
      </c>
      <c r="D5869" t="s">
        <v>1001</v>
      </c>
      <c r="E5869" s="2">
        <v>2800</v>
      </c>
    </row>
    <row r="5870" spans="1:6" x14ac:dyDescent="0.25">
      <c r="A5870" s="1">
        <v>44350</v>
      </c>
      <c r="B5870">
        <v>132873</v>
      </c>
      <c r="C5870" t="s">
        <v>3388</v>
      </c>
      <c r="D5870" t="s">
        <v>166</v>
      </c>
      <c r="E5870" s="2">
        <v>0</v>
      </c>
    </row>
    <row r="5871" spans="1:6" x14ac:dyDescent="0.25">
      <c r="A5871" s="1">
        <v>44350</v>
      </c>
      <c r="B5871">
        <v>132874</v>
      </c>
      <c r="C5871" t="s">
        <v>9</v>
      </c>
      <c r="D5871" t="s">
        <v>185</v>
      </c>
      <c r="E5871" s="2">
        <v>1763.63</v>
      </c>
    </row>
    <row r="5872" spans="1:6" x14ac:dyDescent="0.25">
      <c r="A5872" s="1">
        <v>44350</v>
      </c>
      <c r="B5872">
        <v>132875</v>
      </c>
      <c r="C5872" t="s">
        <v>3304</v>
      </c>
      <c r="D5872" t="s">
        <v>4522</v>
      </c>
      <c r="E5872" s="2">
        <v>1852.5</v>
      </c>
    </row>
    <row r="5873" spans="1:5" x14ac:dyDescent="0.25">
      <c r="A5873" s="1">
        <v>44350</v>
      </c>
      <c r="B5873">
        <v>132876</v>
      </c>
      <c r="C5873" t="s">
        <v>186</v>
      </c>
      <c r="D5873" t="s">
        <v>4523</v>
      </c>
      <c r="E5873" s="2">
        <v>2547.38</v>
      </c>
    </row>
    <row r="5874" spans="1:5" x14ac:dyDescent="0.25">
      <c r="A5874" s="1">
        <v>44350</v>
      </c>
      <c r="B5874">
        <v>132877</v>
      </c>
      <c r="C5874" t="s">
        <v>1365</v>
      </c>
      <c r="D5874" t="s">
        <v>3416</v>
      </c>
      <c r="E5874" s="2">
        <v>2850</v>
      </c>
    </row>
    <row r="5875" spans="1:5" x14ac:dyDescent="0.25">
      <c r="A5875" s="1">
        <v>44350</v>
      </c>
      <c r="B5875">
        <v>132879</v>
      </c>
      <c r="C5875" t="s">
        <v>63</v>
      </c>
      <c r="D5875" t="s">
        <v>911</v>
      </c>
      <c r="E5875" s="2">
        <v>72684.45</v>
      </c>
    </row>
    <row r="5876" spans="1:5" x14ac:dyDescent="0.25">
      <c r="A5876" s="1">
        <v>44350</v>
      </c>
      <c r="B5876">
        <v>132880</v>
      </c>
      <c r="C5876" t="s">
        <v>15</v>
      </c>
      <c r="D5876" t="s">
        <v>4524</v>
      </c>
      <c r="E5876" s="2">
        <v>810.84</v>
      </c>
    </row>
    <row r="5877" spans="1:5" x14ac:dyDescent="0.25">
      <c r="A5877" s="1">
        <v>44350</v>
      </c>
      <c r="B5877">
        <v>132882</v>
      </c>
      <c r="C5877" t="s">
        <v>16</v>
      </c>
      <c r="D5877" t="s">
        <v>3424</v>
      </c>
      <c r="E5877" s="2">
        <v>2338.67</v>
      </c>
    </row>
    <row r="5878" spans="1:5" x14ac:dyDescent="0.25">
      <c r="A5878" s="1">
        <v>44350</v>
      </c>
      <c r="B5878">
        <v>132883</v>
      </c>
      <c r="C5878" t="s">
        <v>2015</v>
      </c>
      <c r="D5878" t="s">
        <v>4525</v>
      </c>
      <c r="E5878" s="2">
        <v>4903.25</v>
      </c>
    </row>
    <row r="5879" spans="1:5" x14ac:dyDescent="0.25">
      <c r="A5879" s="1">
        <v>44350</v>
      </c>
      <c r="B5879">
        <v>132884</v>
      </c>
      <c r="C5879" t="s">
        <v>25</v>
      </c>
      <c r="D5879" t="s">
        <v>842</v>
      </c>
      <c r="E5879" s="2">
        <v>200.5</v>
      </c>
    </row>
    <row r="5880" spans="1:5" x14ac:dyDescent="0.25">
      <c r="A5880" s="1">
        <v>44350</v>
      </c>
      <c r="B5880">
        <v>132885</v>
      </c>
      <c r="C5880" t="s">
        <v>2165</v>
      </c>
      <c r="D5880" t="s">
        <v>4526</v>
      </c>
      <c r="E5880" s="2">
        <v>2640</v>
      </c>
    </row>
    <row r="5881" spans="1:5" x14ac:dyDescent="0.25">
      <c r="A5881" s="1">
        <v>44350</v>
      </c>
      <c r="B5881">
        <v>132887</v>
      </c>
      <c r="C5881" t="s">
        <v>34</v>
      </c>
      <c r="D5881" t="s">
        <v>4527</v>
      </c>
      <c r="E5881" s="2">
        <v>450.22</v>
      </c>
    </row>
    <row r="5882" spans="1:5" x14ac:dyDescent="0.25">
      <c r="A5882" s="1">
        <v>44350</v>
      </c>
      <c r="B5882">
        <v>132888</v>
      </c>
      <c r="C5882" t="s">
        <v>1872</v>
      </c>
      <c r="D5882" t="s">
        <v>4528</v>
      </c>
      <c r="E5882" s="2">
        <v>3440.04</v>
      </c>
    </row>
    <row r="5883" spans="1:5" x14ac:dyDescent="0.25">
      <c r="A5883" s="1">
        <v>44350</v>
      </c>
      <c r="B5883">
        <v>132889</v>
      </c>
      <c r="C5883" t="s">
        <v>341</v>
      </c>
      <c r="D5883" t="s">
        <v>3459</v>
      </c>
      <c r="E5883" s="2">
        <v>49.39</v>
      </c>
    </row>
    <row r="5884" spans="1:5" x14ac:dyDescent="0.25">
      <c r="A5884" s="1">
        <v>44350</v>
      </c>
      <c r="B5884">
        <v>132890</v>
      </c>
      <c r="C5884" t="s">
        <v>36</v>
      </c>
      <c r="D5884" t="s">
        <v>4529</v>
      </c>
      <c r="E5884" s="2">
        <v>122.76</v>
      </c>
    </row>
    <row r="5885" spans="1:5" x14ac:dyDescent="0.25">
      <c r="A5885" s="1">
        <v>44350</v>
      </c>
      <c r="B5885">
        <v>132893</v>
      </c>
      <c r="C5885" t="s">
        <v>2897</v>
      </c>
      <c r="D5885" t="s">
        <v>3429</v>
      </c>
      <c r="E5885" s="2">
        <v>163.78</v>
      </c>
    </row>
    <row r="5886" spans="1:5" x14ac:dyDescent="0.25">
      <c r="A5886" s="1">
        <v>44350</v>
      </c>
      <c r="B5886">
        <v>132894</v>
      </c>
      <c r="C5886" t="s">
        <v>210</v>
      </c>
      <c r="D5886" t="s">
        <v>4530</v>
      </c>
      <c r="E5886" s="2">
        <v>288</v>
      </c>
    </row>
    <row r="5887" spans="1:5" x14ac:dyDescent="0.25">
      <c r="A5887" s="1">
        <v>44350</v>
      </c>
      <c r="B5887">
        <v>132895</v>
      </c>
      <c r="C5887" t="s">
        <v>564</v>
      </c>
      <c r="D5887" t="s">
        <v>565</v>
      </c>
      <c r="E5887" s="2">
        <v>1502.76</v>
      </c>
    </row>
    <row r="5888" spans="1:5" x14ac:dyDescent="0.25">
      <c r="A5888" s="1">
        <v>44350</v>
      </c>
      <c r="B5888">
        <v>132896</v>
      </c>
      <c r="C5888" t="s">
        <v>213</v>
      </c>
      <c r="D5888" t="s">
        <v>4531</v>
      </c>
      <c r="E5888" s="2">
        <v>59.34</v>
      </c>
    </row>
    <row r="5889" spans="1:5" x14ac:dyDescent="0.25">
      <c r="A5889" s="1">
        <v>44350</v>
      </c>
      <c r="B5889">
        <v>132897</v>
      </c>
      <c r="C5889" t="s">
        <v>570</v>
      </c>
      <c r="D5889" t="s">
        <v>3335</v>
      </c>
      <c r="E5889" s="2">
        <v>3000</v>
      </c>
    </row>
    <row r="5890" spans="1:5" x14ac:dyDescent="0.25">
      <c r="A5890" s="1">
        <v>44350</v>
      </c>
      <c r="B5890">
        <v>132898</v>
      </c>
      <c r="C5890" t="s">
        <v>82</v>
      </c>
      <c r="D5890" t="s">
        <v>4532</v>
      </c>
      <c r="E5890" s="2">
        <v>525.29999999999995</v>
      </c>
    </row>
    <row r="5891" spans="1:5" x14ac:dyDescent="0.25">
      <c r="A5891" s="1">
        <v>44350</v>
      </c>
      <c r="B5891">
        <v>132898</v>
      </c>
      <c r="C5891" t="s">
        <v>82</v>
      </c>
      <c r="D5891" t="s">
        <v>4533</v>
      </c>
      <c r="E5891" s="2">
        <v>370</v>
      </c>
    </row>
    <row r="5892" spans="1:5" x14ac:dyDescent="0.25">
      <c r="A5892" s="1">
        <v>44350</v>
      </c>
      <c r="B5892">
        <v>132899</v>
      </c>
      <c r="C5892" t="s">
        <v>577</v>
      </c>
      <c r="D5892" t="s">
        <v>4534</v>
      </c>
      <c r="E5892" s="2">
        <v>301.89999999999998</v>
      </c>
    </row>
    <row r="5893" spans="1:5" x14ac:dyDescent="0.25">
      <c r="A5893" s="1">
        <v>44350</v>
      </c>
      <c r="B5893">
        <v>132901</v>
      </c>
      <c r="C5893" t="s">
        <v>1752</v>
      </c>
      <c r="D5893" t="s">
        <v>4535</v>
      </c>
      <c r="E5893" s="2">
        <v>1455.42</v>
      </c>
    </row>
    <row r="5894" spans="1:5" x14ac:dyDescent="0.25">
      <c r="A5894" s="1">
        <v>44350</v>
      </c>
      <c r="B5894">
        <v>132902</v>
      </c>
      <c r="C5894" t="s">
        <v>4536</v>
      </c>
      <c r="D5894" t="s">
        <v>4537</v>
      </c>
      <c r="E5894" s="2">
        <v>49900</v>
      </c>
    </row>
    <row r="5895" spans="1:5" x14ac:dyDescent="0.25">
      <c r="A5895" s="1">
        <v>44350</v>
      </c>
      <c r="B5895">
        <v>132902</v>
      </c>
      <c r="C5895" t="s">
        <v>4536</v>
      </c>
      <c r="D5895" t="s">
        <v>4538</v>
      </c>
      <c r="E5895" s="2">
        <v>2160</v>
      </c>
    </row>
    <row r="5896" spans="1:5" x14ac:dyDescent="0.25">
      <c r="A5896" s="1">
        <v>44350</v>
      </c>
      <c r="B5896">
        <v>132903</v>
      </c>
      <c r="C5896" t="s">
        <v>588</v>
      </c>
      <c r="D5896" t="s">
        <v>3698</v>
      </c>
      <c r="E5896" s="2">
        <v>160</v>
      </c>
    </row>
    <row r="5897" spans="1:5" x14ac:dyDescent="0.25">
      <c r="A5897" s="1">
        <v>44350</v>
      </c>
      <c r="B5897">
        <v>132904</v>
      </c>
      <c r="C5897" t="s">
        <v>361</v>
      </c>
      <c r="D5897" t="s">
        <v>4539</v>
      </c>
      <c r="E5897" s="2">
        <v>260</v>
      </c>
    </row>
    <row r="5898" spans="1:5" x14ac:dyDescent="0.25">
      <c r="A5898" s="1">
        <v>44350</v>
      </c>
      <c r="B5898">
        <v>132905</v>
      </c>
      <c r="C5898" t="s">
        <v>3269</v>
      </c>
      <c r="D5898" t="s">
        <v>4540</v>
      </c>
      <c r="E5898" s="2">
        <v>4508</v>
      </c>
    </row>
    <row r="5899" spans="1:5" x14ac:dyDescent="0.25">
      <c r="A5899" s="1">
        <v>44350</v>
      </c>
      <c r="B5899">
        <v>132906</v>
      </c>
      <c r="C5899" t="s">
        <v>103</v>
      </c>
      <c r="D5899" t="s">
        <v>4541</v>
      </c>
      <c r="E5899" s="2">
        <v>4887</v>
      </c>
    </row>
    <row r="5900" spans="1:5" x14ac:dyDescent="0.25">
      <c r="A5900" s="1">
        <v>44350</v>
      </c>
      <c r="B5900">
        <v>132907</v>
      </c>
      <c r="C5900" t="s">
        <v>79</v>
      </c>
      <c r="D5900" t="s">
        <v>4542</v>
      </c>
      <c r="E5900" s="2">
        <v>350.5</v>
      </c>
    </row>
    <row r="5901" spans="1:5" x14ac:dyDescent="0.25">
      <c r="A5901" s="1">
        <v>44350</v>
      </c>
      <c r="B5901">
        <v>132908</v>
      </c>
      <c r="C5901" t="s">
        <v>3702</v>
      </c>
      <c r="D5901" t="s">
        <v>3703</v>
      </c>
      <c r="E5901" s="2">
        <v>808.85</v>
      </c>
    </row>
    <row r="5902" spans="1:5" x14ac:dyDescent="0.25">
      <c r="A5902" s="1">
        <v>44350</v>
      </c>
      <c r="B5902">
        <v>132909</v>
      </c>
      <c r="C5902" t="s">
        <v>80</v>
      </c>
      <c r="D5902" t="s">
        <v>2934</v>
      </c>
      <c r="E5902" s="2">
        <v>114.92</v>
      </c>
    </row>
    <row r="5903" spans="1:5" x14ac:dyDescent="0.25">
      <c r="A5903" s="1">
        <v>44350</v>
      </c>
      <c r="B5903">
        <v>132910</v>
      </c>
      <c r="C5903" t="s">
        <v>3806</v>
      </c>
      <c r="D5903" t="s">
        <v>3668</v>
      </c>
      <c r="E5903" s="2">
        <v>1740.5</v>
      </c>
    </row>
    <row r="5904" spans="1:5" x14ac:dyDescent="0.25">
      <c r="A5904" s="1">
        <v>44350</v>
      </c>
      <c r="B5904">
        <v>132911</v>
      </c>
      <c r="C5904" t="s">
        <v>4413</v>
      </c>
      <c r="D5904" t="s">
        <v>4543</v>
      </c>
      <c r="E5904" s="2">
        <v>150</v>
      </c>
    </row>
    <row r="5905" spans="1:5" x14ac:dyDescent="0.25">
      <c r="A5905" s="1">
        <v>44350</v>
      </c>
      <c r="B5905">
        <v>132912</v>
      </c>
      <c r="C5905" t="s">
        <v>4544</v>
      </c>
      <c r="D5905" t="s">
        <v>4545</v>
      </c>
      <c r="E5905" s="2">
        <v>125</v>
      </c>
    </row>
    <row r="5906" spans="1:5" x14ac:dyDescent="0.25">
      <c r="A5906" s="1">
        <v>44350</v>
      </c>
      <c r="B5906">
        <v>132913</v>
      </c>
      <c r="C5906" t="s">
        <v>4546</v>
      </c>
      <c r="D5906" t="s">
        <v>4547</v>
      </c>
      <c r="E5906" s="2">
        <v>700</v>
      </c>
    </row>
    <row r="5907" spans="1:5" x14ac:dyDescent="0.25">
      <c r="A5907" s="1">
        <v>44350</v>
      </c>
      <c r="B5907">
        <v>132914</v>
      </c>
      <c r="C5907" t="s">
        <v>92</v>
      </c>
      <c r="D5907" t="s">
        <v>4548</v>
      </c>
      <c r="E5907" s="2">
        <v>480</v>
      </c>
    </row>
    <row r="5908" spans="1:5" x14ac:dyDescent="0.25">
      <c r="A5908" s="1">
        <v>44350</v>
      </c>
      <c r="B5908">
        <v>132915</v>
      </c>
      <c r="C5908" t="s">
        <v>267</v>
      </c>
      <c r="D5908" t="s">
        <v>4549</v>
      </c>
      <c r="E5908" s="2">
        <v>195.12</v>
      </c>
    </row>
    <row r="5909" spans="1:5" x14ac:dyDescent="0.25">
      <c r="A5909" s="1">
        <v>44350</v>
      </c>
      <c r="B5909">
        <v>132916</v>
      </c>
      <c r="C5909" t="s">
        <v>238</v>
      </c>
      <c r="D5909" t="s">
        <v>3578</v>
      </c>
      <c r="E5909" s="2">
        <v>287.97000000000003</v>
      </c>
    </row>
    <row r="5910" spans="1:5" x14ac:dyDescent="0.25">
      <c r="A5910" s="1">
        <v>44350</v>
      </c>
      <c r="B5910">
        <v>132917</v>
      </c>
      <c r="C5910" t="s">
        <v>1584</v>
      </c>
      <c r="D5910" t="s">
        <v>4550</v>
      </c>
      <c r="E5910" s="2">
        <v>363.81</v>
      </c>
    </row>
    <row r="5911" spans="1:5" x14ac:dyDescent="0.25">
      <c r="A5911" s="1">
        <v>44350</v>
      </c>
      <c r="B5911">
        <v>132918</v>
      </c>
      <c r="C5911" t="s">
        <v>870</v>
      </c>
      <c r="D5911" t="s">
        <v>4551</v>
      </c>
      <c r="E5911" s="2">
        <v>247.68</v>
      </c>
    </row>
    <row r="5912" spans="1:5" x14ac:dyDescent="0.25">
      <c r="A5912" s="1">
        <v>44350</v>
      </c>
      <c r="B5912">
        <v>132918</v>
      </c>
      <c r="C5912" t="s">
        <v>870</v>
      </c>
      <c r="D5912" t="s">
        <v>4552</v>
      </c>
      <c r="E5912" s="2">
        <v>299</v>
      </c>
    </row>
    <row r="5913" spans="1:5" x14ac:dyDescent="0.25">
      <c r="A5913" s="1">
        <v>44350</v>
      </c>
      <c r="B5913">
        <v>132919</v>
      </c>
      <c r="C5913" t="s">
        <v>3388</v>
      </c>
      <c r="D5913" t="s">
        <v>166</v>
      </c>
      <c r="E5913" s="2">
        <v>0</v>
      </c>
    </row>
    <row r="5914" spans="1:5" x14ac:dyDescent="0.25">
      <c r="A5914" s="1">
        <v>44350</v>
      </c>
      <c r="B5914">
        <v>132920</v>
      </c>
      <c r="C5914" t="s">
        <v>4088</v>
      </c>
      <c r="D5914" t="s">
        <v>4554</v>
      </c>
      <c r="E5914" s="2">
        <v>650</v>
      </c>
    </row>
    <row r="5915" spans="1:5" x14ac:dyDescent="0.25">
      <c r="A5915" s="1">
        <v>44350</v>
      </c>
      <c r="B5915">
        <v>132921</v>
      </c>
      <c r="C5915" t="s">
        <v>2882</v>
      </c>
      <c r="D5915" t="s">
        <v>4123</v>
      </c>
      <c r="E5915" s="2">
        <v>513</v>
      </c>
    </row>
    <row r="5916" spans="1:5" x14ac:dyDescent="0.25">
      <c r="A5916" s="1">
        <v>44350</v>
      </c>
      <c r="B5916">
        <v>132922</v>
      </c>
      <c r="C5916" t="s">
        <v>17</v>
      </c>
      <c r="D5916" t="s">
        <v>4555</v>
      </c>
      <c r="E5916" s="2">
        <v>219.97</v>
      </c>
    </row>
    <row r="5917" spans="1:5" x14ac:dyDescent="0.25">
      <c r="A5917" s="1">
        <v>44350</v>
      </c>
      <c r="B5917">
        <v>132923</v>
      </c>
      <c r="C5917" t="s">
        <v>26</v>
      </c>
      <c r="D5917" t="s">
        <v>149</v>
      </c>
      <c r="E5917" s="2">
        <v>53.98</v>
      </c>
    </row>
    <row r="5918" spans="1:5" x14ac:dyDescent="0.25">
      <c r="A5918" s="1">
        <v>44350</v>
      </c>
      <c r="B5918">
        <v>132924</v>
      </c>
      <c r="C5918" t="s">
        <v>3712</v>
      </c>
      <c r="D5918" t="s">
        <v>3547</v>
      </c>
      <c r="E5918" s="2">
        <v>219.8</v>
      </c>
    </row>
    <row r="5919" spans="1:5" x14ac:dyDescent="0.25">
      <c r="A5919" s="1">
        <v>44350</v>
      </c>
      <c r="B5919">
        <v>132925</v>
      </c>
      <c r="C5919" t="s">
        <v>795</v>
      </c>
      <c r="D5919" t="s">
        <v>4556</v>
      </c>
      <c r="E5919" s="2">
        <v>107</v>
      </c>
    </row>
    <row r="5920" spans="1:5" x14ac:dyDescent="0.25">
      <c r="A5920" s="1">
        <v>44350</v>
      </c>
      <c r="B5920">
        <v>132926</v>
      </c>
      <c r="C5920" t="s">
        <v>625</v>
      </c>
      <c r="D5920" t="s">
        <v>3578</v>
      </c>
      <c r="E5920" s="2">
        <v>72</v>
      </c>
    </row>
    <row r="5921" spans="1:5" x14ac:dyDescent="0.25">
      <c r="A5921" s="1">
        <v>44350</v>
      </c>
      <c r="B5921">
        <v>132927</v>
      </c>
      <c r="C5921" t="s">
        <v>3618</v>
      </c>
      <c r="D5921" t="s">
        <v>149</v>
      </c>
      <c r="E5921" s="2">
        <v>303.18</v>
      </c>
    </row>
    <row r="5922" spans="1:5" x14ac:dyDescent="0.25">
      <c r="A5922" s="1">
        <v>44350</v>
      </c>
      <c r="B5922">
        <v>132928</v>
      </c>
      <c r="C5922" t="s">
        <v>82</v>
      </c>
      <c r="D5922" t="s">
        <v>4557</v>
      </c>
      <c r="E5922" s="2">
        <v>3035.5</v>
      </c>
    </row>
    <row r="5923" spans="1:5" x14ac:dyDescent="0.25">
      <c r="A5923" s="1">
        <v>44350</v>
      </c>
      <c r="B5923">
        <v>132929</v>
      </c>
      <c r="C5923" t="s">
        <v>482</v>
      </c>
      <c r="D5923" t="s">
        <v>4558</v>
      </c>
      <c r="E5923" s="2">
        <v>261.56</v>
      </c>
    </row>
    <row r="5924" spans="1:5" x14ac:dyDescent="0.25">
      <c r="A5924" s="1">
        <v>44350</v>
      </c>
      <c r="B5924">
        <v>132930</v>
      </c>
      <c r="C5924" t="s">
        <v>482</v>
      </c>
      <c r="D5924" t="s">
        <v>4559</v>
      </c>
      <c r="E5924" s="2">
        <v>289.89999999999998</v>
      </c>
    </row>
    <row r="5925" spans="1:5" x14ac:dyDescent="0.25">
      <c r="A5925" s="1">
        <v>44350</v>
      </c>
      <c r="B5925">
        <v>132931</v>
      </c>
      <c r="C5925" t="s">
        <v>372</v>
      </c>
      <c r="D5925" t="s">
        <v>149</v>
      </c>
      <c r="E5925" s="2">
        <v>110.12</v>
      </c>
    </row>
    <row r="5926" spans="1:5" x14ac:dyDescent="0.25">
      <c r="A5926" s="1">
        <v>44350</v>
      </c>
      <c r="B5926">
        <v>132932</v>
      </c>
      <c r="C5926" t="s">
        <v>21</v>
      </c>
      <c r="D5926" t="s">
        <v>124</v>
      </c>
      <c r="E5926" s="2">
        <v>88.86</v>
      </c>
    </row>
    <row r="5927" spans="1:5" x14ac:dyDescent="0.25">
      <c r="A5927" s="1">
        <v>44350</v>
      </c>
      <c r="B5927">
        <v>132933</v>
      </c>
      <c r="C5927" t="s">
        <v>4560</v>
      </c>
      <c r="D5927" t="s">
        <v>4561</v>
      </c>
      <c r="E5927" s="2">
        <v>2797.05</v>
      </c>
    </row>
    <row r="5928" spans="1:5" x14ac:dyDescent="0.25">
      <c r="A5928" s="1">
        <v>44350</v>
      </c>
      <c r="B5928">
        <v>132934</v>
      </c>
      <c r="C5928" t="s">
        <v>103</v>
      </c>
      <c r="D5928" t="s">
        <v>5046</v>
      </c>
      <c r="E5928" s="2">
        <v>37144</v>
      </c>
    </row>
    <row r="5929" spans="1:5" x14ac:dyDescent="0.25">
      <c r="A5929" s="1">
        <v>44350</v>
      </c>
      <c r="B5929">
        <v>132935</v>
      </c>
      <c r="C5929" t="s">
        <v>177</v>
      </c>
      <c r="D5929" t="s">
        <v>4562</v>
      </c>
      <c r="E5929" s="2">
        <v>582</v>
      </c>
    </row>
    <row r="5930" spans="1:5" x14ac:dyDescent="0.25">
      <c r="A5930" s="1">
        <v>44355</v>
      </c>
      <c r="B5930">
        <v>132942</v>
      </c>
      <c r="C5930" t="s">
        <v>81</v>
      </c>
      <c r="D5930" t="s">
        <v>149</v>
      </c>
      <c r="E5930" s="2">
        <v>3978.35</v>
      </c>
    </row>
    <row r="5931" spans="1:5" x14ac:dyDescent="0.25">
      <c r="A5931" s="1">
        <v>44356</v>
      </c>
      <c r="B5931">
        <v>132943</v>
      </c>
      <c r="C5931" t="s">
        <v>4563</v>
      </c>
      <c r="D5931" t="s">
        <v>4564</v>
      </c>
      <c r="E5931" s="2">
        <v>276</v>
      </c>
    </row>
    <row r="5932" spans="1:5" x14ac:dyDescent="0.25">
      <c r="A5932" s="1">
        <v>44356</v>
      </c>
      <c r="B5932">
        <v>132944</v>
      </c>
      <c r="C5932" t="s">
        <v>4565</v>
      </c>
      <c r="D5932" t="s">
        <v>4566</v>
      </c>
      <c r="E5932" s="2">
        <v>75</v>
      </c>
    </row>
    <row r="5933" spans="1:5" x14ac:dyDescent="0.25">
      <c r="A5933" s="1">
        <v>44356</v>
      </c>
      <c r="B5933">
        <v>132945</v>
      </c>
      <c r="C5933" t="s">
        <v>4413</v>
      </c>
      <c r="D5933" t="s">
        <v>4567</v>
      </c>
      <c r="E5933" s="2">
        <v>150</v>
      </c>
    </row>
    <row r="5934" spans="1:5" x14ac:dyDescent="0.25">
      <c r="A5934" s="1">
        <v>44356</v>
      </c>
      <c r="B5934">
        <v>132946</v>
      </c>
      <c r="C5934" t="s">
        <v>4568</v>
      </c>
      <c r="D5934" t="s">
        <v>4566</v>
      </c>
      <c r="E5934" s="2">
        <v>75</v>
      </c>
    </row>
    <row r="5935" spans="1:5" x14ac:dyDescent="0.25">
      <c r="A5935" s="1">
        <v>44356</v>
      </c>
      <c r="B5935">
        <v>132947</v>
      </c>
      <c r="C5935" t="s">
        <v>2957</v>
      </c>
      <c r="D5935" t="s">
        <v>4569</v>
      </c>
      <c r="E5935" s="2">
        <v>86</v>
      </c>
    </row>
    <row r="5936" spans="1:5" x14ac:dyDescent="0.25">
      <c r="A5936" s="1">
        <v>44356</v>
      </c>
      <c r="B5936">
        <v>132948</v>
      </c>
      <c r="C5936" t="s">
        <v>3705</v>
      </c>
      <c r="D5936" t="s">
        <v>5045</v>
      </c>
      <c r="E5936" s="2">
        <v>2141.7600000000002</v>
      </c>
    </row>
    <row r="5937" spans="1:5" x14ac:dyDescent="0.25">
      <c r="A5937" s="1">
        <v>44356</v>
      </c>
      <c r="B5937">
        <v>132949</v>
      </c>
      <c r="C5937" t="s">
        <v>201</v>
      </c>
      <c r="D5937" t="s">
        <v>3578</v>
      </c>
      <c r="E5937" s="2">
        <v>717.8</v>
      </c>
    </row>
    <row r="5938" spans="1:5" x14ac:dyDescent="0.25">
      <c r="A5938" s="1">
        <v>44356</v>
      </c>
      <c r="B5938">
        <v>132950</v>
      </c>
      <c r="C5938" t="s">
        <v>3612</v>
      </c>
      <c r="D5938" t="s">
        <v>4570</v>
      </c>
      <c r="E5938" s="2">
        <v>236.24</v>
      </c>
    </row>
    <row r="5939" spans="1:5" x14ac:dyDescent="0.25">
      <c r="A5939" s="1">
        <v>44356</v>
      </c>
      <c r="B5939">
        <v>132951</v>
      </c>
      <c r="C5939" t="s">
        <v>27</v>
      </c>
      <c r="D5939" t="s">
        <v>149</v>
      </c>
      <c r="E5939" s="2">
        <v>2295.73</v>
      </c>
    </row>
    <row r="5940" spans="1:5" x14ac:dyDescent="0.25">
      <c r="A5940" s="1">
        <v>44356</v>
      </c>
      <c r="B5940">
        <v>132952</v>
      </c>
      <c r="C5940" t="s">
        <v>4571</v>
      </c>
      <c r="D5940" t="s">
        <v>149</v>
      </c>
      <c r="E5940" s="2">
        <v>20000</v>
      </c>
    </row>
    <row r="5941" spans="1:5" x14ac:dyDescent="0.25">
      <c r="A5941" s="1">
        <v>44356</v>
      </c>
      <c r="B5941">
        <v>132953</v>
      </c>
      <c r="C5941" t="s">
        <v>436</v>
      </c>
      <c r="D5941" t="s">
        <v>4572</v>
      </c>
      <c r="E5941" s="2">
        <v>9520</v>
      </c>
    </row>
    <row r="5942" spans="1:5" x14ac:dyDescent="0.25">
      <c r="A5942" s="1">
        <v>44356</v>
      </c>
      <c r="B5942">
        <v>132962</v>
      </c>
      <c r="C5942" t="s">
        <v>81</v>
      </c>
      <c r="D5942" t="s">
        <v>149</v>
      </c>
      <c r="E5942" s="2">
        <v>9696.17</v>
      </c>
    </row>
    <row r="5943" spans="1:5" x14ac:dyDescent="0.25">
      <c r="A5943" s="1">
        <v>44357</v>
      </c>
      <c r="B5943">
        <v>132963</v>
      </c>
      <c r="C5943" t="s">
        <v>375</v>
      </c>
      <c r="D5943" t="s">
        <v>149</v>
      </c>
      <c r="E5943" s="2">
        <v>840</v>
      </c>
    </row>
    <row r="5944" spans="1:5" x14ac:dyDescent="0.25">
      <c r="A5944" s="1">
        <v>44357</v>
      </c>
      <c r="B5944">
        <v>132964</v>
      </c>
      <c r="C5944" t="s">
        <v>86</v>
      </c>
      <c r="D5944" t="s">
        <v>149</v>
      </c>
      <c r="E5944" s="2">
        <v>100.32</v>
      </c>
    </row>
    <row r="5945" spans="1:5" x14ac:dyDescent="0.25">
      <c r="A5945" s="1">
        <v>44357</v>
      </c>
      <c r="B5945">
        <v>132965</v>
      </c>
      <c r="C5945" t="s">
        <v>4573</v>
      </c>
      <c r="D5945" t="s">
        <v>2036</v>
      </c>
      <c r="E5945" s="2">
        <v>39.049999999999997</v>
      </c>
    </row>
    <row r="5946" spans="1:5" x14ac:dyDescent="0.25">
      <c r="A5946" s="1">
        <v>44357</v>
      </c>
      <c r="B5946">
        <v>132966</v>
      </c>
      <c r="C5946" t="s">
        <v>4574</v>
      </c>
      <c r="D5946" t="s">
        <v>2036</v>
      </c>
      <c r="E5946" s="2">
        <v>471</v>
      </c>
    </row>
    <row r="5947" spans="1:5" x14ac:dyDescent="0.25">
      <c r="A5947" s="1">
        <v>44357</v>
      </c>
      <c r="B5947">
        <v>132968</v>
      </c>
      <c r="C5947" t="s">
        <v>183</v>
      </c>
      <c r="D5947" t="s">
        <v>149</v>
      </c>
      <c r="E5947" s="2">
        <v>10916</v>
      </c>
    </row>
    <row r="5948" spans="1:5" x14ac:dyDescent="0.25">
      <c r="A5948" s="1">
        <v>44357</v>
      </c>
      <c r="B5948">
        <v>132969</v>
      </c>
      <c r="C5948" t="s">
        <v>9</v>
      </c>
      <c r="D5948" t="s">
        <v>2655</v>
      </c>
      <c r="E5948" s="2">
        <v>4169.57</v>
      </c>
    </row>
    <row r="5949" spans="1:5" x14ac:dyDescent="0.25">
      <c r="A5949" s="1">
        <v>44357</v>
      </c>
      <c r="B5949">
        <v>132970</v>
      </c>
      <c r="C5949" t="s">
        <v>9</v>
      </c>
      <c r="D5949" t="s">
        <v>3596</v>
      </c>
      <c r="E5949" s="2">
        <v>3533.55</v>
      </c>
    </row>
    <row r="5950" spans="1:5" x14ac:dyDescent="0.25">
      <c r="A5950" s="1">
        <v>44357</v>
      </c>
      <c r="B5950">
        <v>132973</v>
      </c>
      <c r="C5950" t="s">
        <v>29</v>
      </c>
      <c r="D5950" t="s">
        <v>734</v>
      </c>
      <c r="E5950" s="2">
        <v>2473.2800000000002</v>
      </c>
    </row>
    <row r="5951" spans="1:5" x14ac:dyDescent="0.25">
      <c r="A5951" s="1">
        <v>44357</v>
      </c>
      <c r="B5951">
        <v>132974</v>
      </c>
      <c r="C5951" t="s">
        <v>4575</v>
      </c>
      <c r="D5951" t="s">
        <v>2036</v>
      </c>
      <c r="E5951" s="2">
        <v>200</v>
      </c>
    </row>
    <row r="5952" spans="1:5" x14ac:dyDescent="0.25">
      <c r="A5952" s="1">
        <v>44357</v>
      </c>
      <c r="B5952">
        <v>132975</v>
      </c>
      <c r="C5952" t="s">
        <v>2326</v>
      </c>
      <c r="D5952" t="s">
        <v>4576</v>
      </c>
      <c r="E5952" s="2">
        <v>1736.32</v>
      </c>
    </row>
    <row r="5953" spans="1:5" x14ac:dyDescent="0.25">
      <c r="A5953" s="1">
        <v>44357</v>
      </c>
      <c r="B5953">
        <v>132976</v>
      </c>
      <c r="C5953" t="s">
        <v>467</v>
      </c>
      <c r="D5953" t="s">
        <v>149</v>
      </c>
      <c r="E5953" s="2">
        <v>12214</v>
      </c>
    </row>
    <row r="5954" spans="1:5" x14ac:dyDescent="0.25">
      <c r="A5954" s="1">
        <v>44357</v>
      </c>
      <c r="B5954">
        <v>132977</v>
      </c>
      <c r="C5954" t="s">
        <v>265</v>
      </c>
      <c r="D5954" t="s">
        <v>149</v>
      </c>
      <c r="E5954" s="2">
        <v>115</v>
      </c>
    </row>
    <row r="5955" spans="1:5" x14ac:dyDescent="0.25">
      <c r="A5955" s="1">
        <v>44357</v>
      </c>
      <c r="B5955">
        <v>132978</v>
      </c>
      <c r="C5955" t="s">
        <v>89</v>
      </c>
      <c r="D5955" t="s">
        <v>4577</v>
      </c>
      <c r="E5955" s="2">
        <v>46442.04</v>
      </c>
    </row>
    <row r="5956" spans="1:5" x14ac:dyDescent="0.25">
      <c r="A5956" s="1">
        <v>44357</v>
      </c>
      <c r="B5956">
        <v>132982</v>
      </c>
      <c r="C5956" t="s">
        <v>10</v>
      </c>
      <c r="D5956" t="s">
        <v>1795</v>
      </c>
      <c r="E5956" s="2">
        <v>11488.42</v>
      </c>
    </row>
    <row r="5957" spans="1:5" x14ac:dyDescent="0.25">
      <c r="A5957" s="1">
        <v>44357</v>
      </c>
      <c r="B5957">
        <v>132983</v>
      </c>
      <c r="C5957" t="s">
        <v>60</v>
      </c>
      <c r="D5957" t="s">
        <v>149</v>
      </c>
      <c r="E5957" s="2">
        <v>808.04</v>
      </c>
    </row>
    <row r="5958" spans="1:5" x14ac:dyDescent="0.25">
      <c r="A5958" s="1">
        <v>44357</v>
      </c>
      <c r="B5958">
        <v>132984</v>
      </c>
      <c r="C5958" t="s">
        <v>503</v>
      </c>
      <c r="D5958" t="s">
        <v>1556</v>
      </c>
      <c r="E5958" s="2">
        <v>1349.95</v>
      </c>
    </row>
    <row r="5959" spans="1:5" x14ac:dyDescent="0.25">
      <c r="A5959" s="1">
        <v>44357</v>
      </c>
      <c r="B5959">
        <v>132985</v>
      </c>
      <c r="C5959" t="s">
        <v>2957</v>
      </c>
      <c r="D5959" t="s">
        <v>149</v>
      </c>
      <c r="E5959" s="2">
        <v>208.1</v>
      </c>
    </row>
    <row r="5960" spans="1:5" x14ac:dyDescent="0.25">
      <c r="A5960" s="1">
        <v>44357</v>
      </c>
      <c r="B5960">
        <v>132986</v>
      </c>
      <c r="C5960" t="s">
        <v>394</v>
      </c>
      <c r="D5960" t="s">
        <v>3495</v>
      </c>
      <c r="E5960" s="2">
        <v>2500</v>
      </c>
    </row>
    <row r="5961" spans="1:5" x14ac:dyDescent="0.25">
      <c r="A5961" s="1">
        <v>44357</v>
      </c>
      <c r="B5961">
        <v>132987</v>
      </c>
      <c r="C5961" t="s">
        <v>514</v>
      </c>
      <c r="D5961" t="s">
        <v>149</v>
      </c>
      <c r="E5961" s="2">
        <v>3161.6</v>
      </c>
    </row>
    <row r="5962" spans="1:5" x14ac:dyDescent="0.25">
      <c r="A5962" s="1">
        <v>44357</v>
      </c>
      <c r="B5962">
        <v>132988</v>
      </c>
      <c r="C5962" t="s">
        <v>4578</v>
      </c>
      <c r="D5962" t="s">
        <v>2036</v>
      </c>
      <c r="E5962" s="2">
        <v>200</v>
      </c>
    </row>
    <row r="5963" spans="1:5" x14ac:dyDescent="0.25">
      <c r="A5963" s="1">
        <v>44357</v>
      </c>
      <c r="B5963">
        <v>132989</v>
      </c>
      <c r="C5963" t="s">
        <v>3388</v>
      </c>
      <c r="D5963" t="s">
        <v>166</v>
      </c>
      <c r="E5963" s="2">
        <v>0</v>
      </c>
    </row>
    <row r="5964" spans="1:5" x14ac:dyDescent="0.25">
      <c r="A5964" s="1">
        <v>44357</v>
      </c>
      <c r="B5964">
        <v>132990</v>
      </c>
      <c r="C5964" t="s">
        <v>16</v>
      </c>
      <c r="D5964" t="s">
        <v>4579</v>
      </c>
      <c r="E5964" s="2">
        <v>116382.13</v>
      </c>
    </row>
    <row r="5965" spans="1:5" x14ac:dyDescent="0.25">
      <c r="A5965" s="1">
        <v>44357</v>
      </c>
      <c r="B5965">
        <v>132991</v>
      </c>
      <c r="C5965" t="s">
        <v>16</v>
      </c>
      <c r="D5965" t="s">
        <v>4579</v>
      </c>
      <c r="E5965" s="2">
        <v>56374.77</v>
      </c>
    </row>
    <row r="5966" spans="1:5" x14ac:dyDescent="0.25">
      <c r="A5966" s="1">
        <v>44357</v>
      </c>
      <c r="B5966">
        <v>132995</v>
      </c>
      <c r="C5966" t="s">
        <v>16</v>
      </c>
      <c r="D5966" t="s">
        <v>4579</v>
      </c>
      <c r="E5966" s="2">
        <v>3581.18</v>
      </c>
    </row>
    <row r="5967" spans="1:5" x14ac:dyDescent="0.25">
      <c r="A5967" s="1">
        <v>44357</v>
      </c>
      <c r="B5967">
        <v>132996</v>
      </c>
      <c r="C5967" t="s">
        <v>524</v>
      </c>
      <c r="D5967" t="s">
        <v>149</v>
      </c>
      <c r="E5967" s="2">
        <v>253.35</v>
      </c>
    </row>
    <row r="5968" spans="1:5" x14ac:dyDescent="0.25">
      <c r="A5968" s="1">
        <v>44357</v>
      </c>
      <c r="B5968">
        <v>132997</v>
      </c>
      <c r="C5968" t="s">
        <v>2683</v>
      </c>
      <c r="D5968" t="s">
        <v>149</v>
      </c>
      <c r="E5968" s="2">
        <v>750.46</v>
      </c>
    </row>
    <row r="5969" spans="1:5" x14ac:dyDescent="0.25">
      <c r="A5969" s="1">
        <v>44357</v>
      </c>
      <c r="B5969">
        <v>132998</v>
      </c>
      <c r="C5969" t="s">
        <v>25</v>
      </c>
      <c r="D5969" t="s">
        <v>149</v>
      </c>
      <c r="E5969" s="2">
        <v>147.37</v>
      </c>
    </row>
    <row r="5970" spans="1:5" x14ac:dyDescent="0.25">
      <c r="A5970" s="1">
        <v>44357</v>
      </c>
      <c r="B5970">
        <v>132999</v>
      </c>
      <c r="C5970" t="s">
        <v>32</v>
      </c>
      <c r="D5970" t="s">
        <v>2688</v>
      </c>
      <c r="E5970" s="2">
        <v>1496.68</v>
      </c>
    </row>
    <row r="5971" spans="1:5" x14ac:dyDescent="0.25">
      <c r="A5971" s="1">
        <v>44357</v>
      </c>
      <c r="B5971">
        <v>133000</v>
      </c>
      <c r="C5971" t="s">
        <v>399</v>
      </c>
      <c r="D5971" t="s">
        <v>2688</v>
      </c>
      <c r="E5971" s="2">
        <v>290</v>
      </c>
    </row>
    <row r="5972" spans="1:5" x14ac:dyDescent="0.25">
      <c r="A5972" s="1">
        <v>44357</v>
      </c>
      <c r="B5972">
        <v>133001</v>
      </c>
      <c r="C5972" t="s">
        <v>4580</v>
      </c>
      <c r="D5972" t="s">
        <v>4581</v>
      </c>
      <c r="E5972" s="2">
        <v>1454.35</v>
      </c>
    </row>
    <row r="5973" spans="1:5" x14ac:dyDescent="0.25">
      <c r="A5973" s="1">
        <v>44357</v>
      </c>
      <c r="B5973">
        <v>133002</v>
      </c>
      <c r="C5973" t="s">
        <v>636</v>
      </c>
      <c r="D5973" t="s">
        <v>4538</v>
      </c>
      <c r="E5973" s="2">
        <v>1675</v>
      </c>
    </row>
    <row r="5974" spans="1:5" x14ac:dyDescent="0.25">
      <c r="A5974" s="1">
        <v>44357</v>
      </c>
      <c r="B5974">
        <v>133003</v>
      </c>
      <c r="C5974" t="s">
        <v>4582</v>
      </c>
      <c r="D5974" t="s">
        <v>2036</v>
      </c>
      <c r="E5974" s="2">
        <v>39.049999999999997</v>
      </c>
    </row>
    <row r="5975" spans="1:5" x14ac:dyDescent="0.25">
      <c r="A5975" s="1">
        <v>44357</v>
      </c>
      <c r="B5975">
        <v>133004</v>
      </c>
      <c r="C5975" t="s">
        <v>35</v>
      </c>
      <c r="D5975" t="s">
        <v>2688</v>
      </c>
      <c r="E5975" s="2">
        <v>795.74</v>
      </c>
    </row>
    <row r="5976" spans="1:5" x14ac:dyDescent="0.25">
      <c r="A5976" s="1">
        <v>44357</v>
      </c>
      <c r="B5976">
        <v>133005</v>
      </c>
      <c r="C5976" t="s">
        <v>539</v>
      </c>
      <c r="D5976" t="s">
        <v>4583</v>
      </c>
      <c r="E5976" s="2">
        <v>90.85</v>
      </c>
    </row>
    <row r="5977" spans="1:5" x14ac:dyDescent="0.25">
      <c r="A5977" s="1">
        <v>44357</v>
      </c>
      <c r="B5977">
        <v>133006</v>
      </c>
      <c r="C5977" t="s">
        <v>36</v>
      </c>
      <c r="D5977" t="s">
        <v>149</v>
      </c>
      <c r="E5977" s="2">
        <v>173.65</v>
      </c>
    </row>
    <row r="5978" spans="1:5" x14ac:dyDescent="0.25">
      <c r="A5978" s="1">
        <v>44357</v>
      </c>
      <c r="B5978">
        <v>133007</v>
      </c>
      <c r="C5978" t="s">
        <v>26</v>
      </c>
      <c r="D5978" t="s">
        <v>149</v>
      </c>
      <c r="E5978" s="2">
        <v>667.98</v>
      </c>
    </row>
    <row r="5979" spans="1:5" x14ac:dyDescent="0.25">
      <c r="A5979" s="1">
        <v>44357</v>
      </c>
      <c r="B5979">
        <v>133008</v>
      </c>
      <c r="C5979" t="s">
        <v>3388</v>
      </c>
      <c r="D5979" t="s">
        <v>166</v>
      </c>
      <c r="E5979" s="2">
        <v>0</v>
      </c>
    </row>
    <row r="5980" spans="1:5" x14ac:dyDescent="0.25">
      <c r="A5980" s="1">
        <v>44357</v>
      </c>
      <c r="B5980">
        <v>133009</v>
      </c>
      <c r="C5980" t="s">
        <v>4584</v>
      </c>
      <c r="D5980" t="s">
        <v>2036</v>
      </c>
      <c r="E5980" s="2">
        <v>471</v>
      </c>
    </row>
    <row r="5981" spans="1:5" x14ac:dyDescent="0.25">
      <c r="A5981" s="1">
        <v>44357</v>
      </c>
      <c r="B5981">
        <v>133010</v>
      </c>
      <c r="C5981" t="s">
        <v>208</v>
      </c>
      <c r="D5981" t="s">
        <v>4585</v>
      </c>
      <c r="E5981" s="2">
        <v>25.5</v>
      </c>
    </row>
    <row r="5982" spans="1:5" x14ac:dyDescent="0.25">
      <c r="A5982" s="1">
        <v>44357</v>
      </c>
      <c r="B5982">
        <v>133011</v>
      </c>
      <c r="C5982" t="s">
        <v>96</v>
      </c>
      <c r="D5982" t="s">
        <v>149</v>
      </c>
      <c r="E5982" s="2">
        <v>95.99</v>
      </c>
    </row>
    <row r="5983" spans="1:5" x14ac:dyDescent="0.25">
      <c r="A5983" s="1">
        <v>44357</v>
      </c>
      <c r="B5983">
        <v>133012</v>
      </c>
      <c r="C5983" t="s">
        <v>957</v>
      </c>
      <c r="D5983" t="s">
        <v>149</v>
      </c>
      <c r="E5983" s="2">
        <v>125.46</v>
      </c>
    </row>
    <row r="5984" spans="1:5" x14ac:dyDescent="0.25">
      <c r="A5984" s="1">
        <v>44357</v>
      </c>
      <c r="B5984">
        <v>133014</v>
      </c>
      <c r="C5984" t="s">
        <v>2782</v>
      </c>
      <c r="D5984" t="s">
        <v>2688</v>
      </c>
      <c r="E5984" s="2">
        <v>175</v>
      </c>
    </row>
    <row r="5985" spans="1:5" x14ac:dyDescent="0.25">
      <c r="A5985" s="1">
        <v>44357</v>
      </c>
      <c r="B5985">
        <v>133015</v>
      </c>
      <c r="C5985" t="s">
        <v>4586</v>
      </c>
      <c r="D5985" t="s">
        <v>2036</v>
      </c>
      <c r="E5985" s="2">
        <v>471</v>
      </c>
    </row>
    <row r="5986" spans="1:5" x14ac:dyDescent="0.25">
      <c r="A5986" s="1">
        <v>44357</v>
      </c>
      <c r="B5986">
        <v>133016</v>
      </c>
      <c r="C5986" t="s">
        <v>577</v>
      </c>
      <c r="D5986" t="s">
        <v>149</v>
      </c>
      <c r="E5986" s="2">
        <v>1603.39</v>
      </c>
    </row>
    <row r="5987" spans="1:5" x14ac:dyDescent="0.25">
      <c r="A5987" s="1">
        <v>44357</v>
      </c>
      <c r="B5987">
        <v>133017</v>
      </c>
      <c r="C5987" t="s">
        <v>4313</v>
      </c>
      <c r="D5987" t="s">
        <v>4587</v>
      </c>
      <c r="E5987" s="2">
        <v>668</v>
      </c>
    </row>
    <row r="5988" spans="1:5" x14ac:dyDescent="0.25">
      <c r="A5988" s="1">
        <v>44357</v>
      </c>
      <c r="B5988">
        <v>133018</v>
      </c>
      <c r="C5988" t="s">
        <v>4536</v>
      </c>
      <c r="D5988" t="s">
        <v>149</v>
      </c>
      <c r="E5988" s="2">
        <v>1070</v>
      </c>
    </row>
    <row r="5989" spans="1:5" x14ac:dyDescent="0.25">
      <c r="A5989" s="1">
        <v>44357</v>
      </c>
      <c r="B5989">
        <v>133019</v>
      </c>
      <c r="C5989" t="s">
        <v>21</v>
      </c>
      <c r="D5989" t="s">
        <v>1795</v>
      </c>
      <c r="E5989" s="2">
        <v>50.39</v>
      </c>
    </row>
    <row r="5990" spans="1:5" x14ac:dyDescent="0.25">
      <c r="A5990" s="1">
        <v>44357</v>
      </c>
      <c r="B5990">
        <v>133020</v>
      </c>
      <c r="C5990" t="s">
        <v>21</v>
      </c>
      <c r="D5990" t="s">
        <v>1795</v>
      </c>
      <c r="E5990" s="2">
        <v>32.909999999999997</v>
      </c>
    </row>
    <row r="5991" spans="1:5" x14ac:dyDescent="0.25">
      <c r="A5991" s="1">
        <v>44357</v>
      </c>
      <c r="B5991">
        <v>133021</v>
      </c>
      <c r="C5991" t="s">
        <v>21</v>
      </c>
      <c r="D5991" t="s">
        <v>1795</v>
      </c>
      <c r="E5991" s="2">
        <v>18.86</v>
      </c>
    </row>
    <row r="5992" spans="1:5" x14ac:dyDescent="0.25">
      <c r="A5992" s="1">
        <v>44357</v>
      </c>
      <c r="B5992">
        <v>133022</v>
      </c>
      <c r="C5992" t="s">
        <v>21</v>
      </c>
      <c r="D5992" t="s">
        <v>1795</v>
      </c>
      <c r="E5992" s="2">
        <v>25</v>
      </c>
    </row>
    <row r="5993" spans="1:5" x14ac:dyDescent="0.25">
      <c r="A5993" s="1">
        <v>44357</v>
      </c>
      <c r="B5993">
        <v>133023</v>
      </c>
      <c r="C5993" t="s">
        <v>21</v>
      </c>
      <c r="D5993" t="s">
        <v>1795</v>
      </c>
      <c r="E5993" s="2">
        <v>5.99</v>
      </c>
    </row>
    <row r="5994" spans="1:5" x14ac:dyDescent="0.25">
      <c r="A5994" s="1">
        <v>44357</v>
      </c>
      <c r="B5994">
        <v>133024</v>
      </c>
      <c r="C5994" t="s">
        <v>4588</v>
      </c>
      <c r="D5994" t="s">
        <v>3578</v>
      </c>
      <c r="E5994" s="2">
        <v>265.3</v>
      </c>
    </row>
    <row r="5995" spans="1:5" x14ac:dyDescent="0.25">
      <c r="A5995" s="1">
        <v>44357</v>
      </c>
      <c r="B5995">
        <v>133025</v>
      </c>
      <c r="C5995" t="s">
        <v>588</v>
      </c>
      <c r="D5995" t="s">
        <v>3698</v>
      </c>
      <c r="E5995" s="2">
        <v>250</v>
      </c>
    </row>
    <row r="5996" spans="1:5" x14ac:dyDescent="0.25">
      <c r="A5996" s="1">
        <v>44357</v>
      </c>
      <c r="B5996">
        <v>133026</v>
      </c>
      <c r="C5996" t="s">
        <v>217</v>
      </c>
      <c r="D5996" t="s">
        <v>4589</v>
      </c>
      <c r="E5996" s="2">
        <v>2</v>
      </c>
    </row>
    <row r="5997" spans="1:5" x14ac:dyDescent="0.25">
      <c r="A5997" s="1">
        <v>44357</v>
      </c>
      <c r="B5997">
        <v>133027</v>
      </c>
      <c r="C5997" t="s">
        <v>4590</v>
      </c>
      <c r="D5997" t="s">
        <v>2690</v>
      </c>
      <c r="E5997" s="2">
        <v>1250</v>
      </c>
    </row>
    <row r="5998" spans="1:5" x14ac:dyDescent="0.25">
      <c r="A5998" s="1">
        <v>44357</v>
      </c>
      <c r="B5998">
        <v>133028</v>
      </c>
      <c r="C5998" t="s">
        <v>361</v>
      </c>
      <c r="D5998" t="s">
        <v>3578</v>
      </c>
      <c r="E5998" s="2">
        <v>1112.5</v>
      </c>
    </row>
    <row r="5999" spans="1:5" x14ac:dyDescent="0.25">
      <c r="A5999" s="1">
        <v>44357</v>
      </c>
      <c r="B5999">
        <v>133029</v>
      </c>
      <c r="C5999" t="s">
        <v>4591</v>
      </c>
      <c r="D5999" t="s">
        <v>4592</v>
      </c>
      <c r="E5999" s="2">
        <v>630</v>
      </c>
    </row>
    <row r="6000" spans="1:5" x14ac:dyDescent="0.25">
      <c r="A6000" s="1">
        <v>44357</v>
      </c>
      <c r="B6000">
        <v>133030</v>
      </c>
      <c r="C6000" t="s">
        <v>4320</v>
      </c>
      <c r="D6000" t="s">
        <v>4593</v>
      </c>
      <c r="E6000" s="2">
        <v>3184.59</v>
      </c>
    </row>
    <row r="6001" spans="1:6" x14ac:dyDescent="0.25">
      <c r="A6001" s="1">
        <v>44357</v>
      </c>
      <c r="B6001">
        <v>133031</v>
      </c>
      <c r="C6001" t="s">
        <v>4464</v>
      </c>
      <c r="D6001" t="s">
        <v>4594</v>
      </c>
      <c r="E6001" s="2">
        <v>3684.96</v>
      </c>
    </row>
    <row r="6002" spans="1:6" x14ac:dyDescent="0.25">
      <c r="A6002" s="1">
        <v>44357</v>
      </c>
      <c r="B6002">
        <v>133032</v>
      </c>
      <c r="C6002" t="s">
        <v>45</v>
      </c>
      <c r="D6002" t="s">
        <v>3460</v>
      </c>
      <c r="E6002" s="2">
        <v>840</v>
      </c>
    </row>
    <row r="6003" spans="1:6" x14ac:dyDescent="0.25">
      <c r="A6003" s="1">
        <v>44357</v>
      </c>
      <c r="B6003">
        <v>133033</v>
      </c>
      <c r="C6003" t="s">
        <v>4142</v>
      </c>
      <c r="D6003" t="s">
        <v>2688</v>
      </c>
      <c r="E6003" s="2">
        <v>22765.69</v>
      </c>
    </row>
    <row r="6004" spans="1:6" x14ac:dyDescent="0.25">
      <c r="A6004" s="1">
        <v>44357</v>
      </c>
      <c r="B6004">
        <v>133034</v>
      </c>
      <c r="C6004" t="s">
        <v>50</v>
      </c>
      <c r="D6004" t="s">
        <v>2688</v>
      </c>
      <c r="E6004" s="2">
        <v>748.96</v>
      </c>
    </row>
    <row r="6005" spans="1:6" x14ac:dyDescent="0.25">
      <c r="A6005" s="1">
        <v>44357</v>
      </c>
      <c r="B6005">
        <v>133035</v>
      </c>
      <c r="C6005" t="s">
        <v>50</v>
      </c>
      <c r="D6005" t="s">
        <v>2688</v>
      </c>
      <c r="E6005" s="2">
        <v>599.33000000000004</v>
      </c>
    </row>
    <row r="6006" spans="1:6" x14ac:dyDescent="0.25">
      <c r="A6006" s="1">
        <v>44357</v>
      </c>
      <c r="B6006">
        <v>133036</v>
      </c>
      <c r="C6006" t="s">
        <v>50</v>
      </c>
      <c r="D6006" t="s">
        <v>2688</v>
      </c>
      <c r="E6006" s="2">
        <v>3249.23</v>
      </c>
    </row>
    <row r="6007" spans="1:6" x14ac:dyDescent="0.25">
      <c r="A6007" s="1">
        <v>44357</v>
      </c>
      <c r="B6007">
        <v>133037</v>
      </c>
      <c r="C6007" t="s">
        <v>50</v>
      </c>
      <c r="D6007" t="s">
        <v>2688</v>
      </c>
      <c r="E6007" s="2">
        <v>1700.97</v>
      </c>
    </row>
    <row r="6008" spans="1:6" x14ac:dyDescent="0.25">
      <c r="A6008" s="1">
        <v>44357</v>
      </c>
      <c r="B6008">
        <v>133038</v>
      </c>
      <c r="C6008" t="s">
        <v>50</v>
      </c>
      <c r="D6008" t="s">
        <v>2688</v>
      </c>
      <c r="E6008" s="2">
        <v>3446.16</v>
      </c>
    </row>
    <row r="6009" spans="1:6" x14ac:dyDescent="0.25">
      <c r="A6009" s="1">
        <v>44357</v>
      </c>
      <c r="B6009">
        <v>133039</v>
      </c>
      <c r="C6009" t="s">
        <v>50</v>
      </c>
      <c r="D6009" t="s">
        <v>2688</v>
      </c>
      <c r="E6009" s="2">
        <v>10400.85</v>
      </c>
    </row>
    <row r="6010" spans="1:6" x14ac:dyDescent="0.25">
      <c r="A6010" s="1">
        <v>44357</v>
      </c>
      <c r="B6010">
        <v>133040</v>
      </c>
      <c r="C6010" t="s">
        <v>50</v>
      </c>
      <c r="D6010" t="s">
        <v>2688</v>
      </c>
      <c r="E6010" s="2">
        <v>3259.37</v>
      </c>
    </row>
    <row r="6011" spans="1:6" x14ac:dyDescent="0.25">
      <c r="A6011" s="1">
        <v>44357</v>
      </c>
      <c r="B6011">
        <v>133041</v>
      </c>
      <c r="C6011" t="s">
        <v>50</v>
      </c>
      <c r="D6011" t="s">
        <v>2688</v>
      </c>
      <c r="E6011" s="2">
        <v>565.69000000000005</v>
      </c>
    </row>
    <row r="6012" spans="1:6" x14ac:dyDescent="0.25">
      <c r="A6012" s="1">
        <v>44357</v>
      </c>
      <c r="B6012">
        <v>133042</v>
      </c>
      <c r="C6012" t="s">
        <v>50</v>
      </c>
      <c r="D6012" t="s">
        <v>2688</v>
      </c>
      <c r="E6012" s="2">
        <v>159.4</v>
      </c>
    </row>
    <row r="6013" spans="1:6" x14ac:dyDescent="0.25">
      <c r="A6013" s="1">
        <v>44361</v>
      </c>
      <c r="B6013">
        <v>133045</v>
      </c>
      <c r="C6013" t="s">
        <v>51</v>
      </c>
      <c r="D6013" t="s">
        <v>149</v>
      </c>
      <c r="E6013" s="2">
        <v>1798.35</v>
      </c>
      <c r="F6013" t="s">
        <v>166</v>
      </c>
    </row>
    <row r="6014" spans="1:6" x14ac:dyDescent="0.25">
      <c r="A6014" s="1">
        <v>44362</v>
      </c>
      <c r="B6014">
        <v>133048</v>
      </c>
      <c r="C6014" t="s">
        <v>51</v>
      </c>
      <c r="D6014" t="s">
        <v>149</v>
      </c>
      <c r="E6014" s="2">
        <v>2684.21</v>
      </c>
      <c r="F6014" s="4" t="s">
        <v>166</v>
      </c>
    </row>
    <row r="6015" spans="1:6" x14ac:dyDescent="0.25">
      <c r="A6015" s="1">
        <v>44363</v>
      </c>
      <c r="B6015">
        <v>133049</v>
      </c>
      <c r="C6015" t="s">
        <v>309</v>
      </c>
      <c r="D6015" t="s">
        <v>149</v>
      </c>
      <c r="E6015" s="2">
        <v>510</v>
      </c>
      <c r="F6015" s="4" t="s">
        <v>166</v>
      </c>
    </row>
    <row r="6016" spans="1:6" x14ac:dyDescent="0.25">
      <c r="A6016" s="1">
        <v>44363</v>
      </c>
      <c r="B6016">
        <v>133050</v>
      </c>
      <c r="C6016" t="s">
        <v>3466</v>
      </c>
      <c r="D6016" t="s">
        <v>4595</v>
      </c>
      <c r="E6016" s="2">
        <v>5500</v>
      </c>
    </row>
    <row r="6017" spans="1:5" x14ac:dyDescent="0.25">
      <c r="A6017" s="1">
        <v>44363</v>
      </c>
      <c r="B6017">
        <v>133051</v>
      </c>
      <c r="C6017" t="s">
        <v>4596</v>
      </c>
      <c r="D6017" t="s">
        <v>4597</v>
      </c>
      <c r="E6017" s="2">
        <v>223.65</v>
      </c>
    </row>
    <row r="6018" spans="1:5" x14ac:dyDescent="0.25">
      <c r="A6018" s="1">
        <v>44363</v>
      </c>
      <c r="B6018">
        <v>133052</v>
      </c>
      <c r="C6018" t="s">
        <v>2662</v>
      </c>
      <c r="D6018" t="s">
        <v>4598</v>
      </c>
      <c r="E6018" s="2">
        <v>150</v>
      </c>
    </row>
    <row r="6019" spans="1:5" x14ac:dyDescent="0.25">
      <c r="A6019" s="1">
        <v>44363</v>
      </c>
      <c r="B6019">
        <v>133053</v>
      </c>
      <c r="C6019" t="s">
        <v>4599</v>
      </c>
      <c r="D6019" t="s">
        <v>4600</v>
      </c>
      <c r="E6019" s="2">
        <v>350</v>
      </c>
    </row>
    <row r="6020" spans="1:5" x14ac:dyDescent="0.25">
      <c r="A6020" s="1">
        <v>44363</v>
      </c>
      <c r="B6020">
        <v>133054</v>
      </c>
      <c r="C6020" t="s">
        <v>467</v>
      </c>
      <c r="D6020" t="s">
        <v>149</v>
      </c>
      <c r="E6020" s="2">
        <v>70</v>
      </c>
    </row>
    <row r="6021" spans="1:5" x14ac:dyDescent="0.25">
      <c r="A6021" s="1">
        <v>44363</v>
      </c>
      <c r="B6021">
        <v>133055</v>
      </c>
      <c r="C6021" t="s">
        <v>238</v>
      </c>
      <c r="D6021" t="s">
        <v>3578</v>
      </c>
      <c r="E6021" s="2">
        <v>431.94</v>
      </c>
    </row>
    <row r="6022" spans="1:5" x14ac:dyDescent="0.25">
      <c r="A6022" s="1">
        <v>44363</v>
      </c>
      <c r="B6022">
        <v>133056</v>
      </c>
      <c r="C6022" t="s">
        <v>503</v>
      </c>
      <c r="D6022" t="s">
        <v>149</v>
      </c>
      <c r="E6022" s="2">
        <v>354.45</v>
      </c>
    </row>
    <row r="6023" spans="1:5" x14ac:dyDescent="0.25">
      <c r="A6023" s="1">
        <v>44363</v>
      </c>
      <c r="B6023">
        <v>133057</v>
      </c>
      <c r="C6023" t="s">
        <v>4253</v>
      </c>
      <c r="D6023" t="s">
        <v>149</v>
      </c>
      <c r="E6023" s="2">
        <v>25</v>
      </c>
    </row>
    <row r="6024" spans="1:5" x14ac:dyDescent="0.25">
      <c r="A6024" s="1">
        <v>44363</v>
      </c>
      <c r="B6024">
        <v>133058</v>
      </c>
      <c r="C6024" t="s">
        <v>326</v>
      </c>
      <c r="D6024" t="s">
        <v>3547</v>
      </c>
      <c r="E6024" s="2">
        <v>443.52</v>
      </c>
    </row>
    <row r="6025" spans="1:5" x14ac:dyDescent="0.25">
      <c r="A6025" s="1">
        <v>44363</v>
      </c>
      <c r="B6025">
        <v>133059</v>
      </c>
      <c r="C6025" t="s">
        <v>2984</v>
      </c>
      <c r="D6025" t="s">
        <v>2688</v>
      </c>
      <c r="E6025" s="2">
        <v>328</v>
      </c>
    </row>
    <row r="6026" spans="1:5" x14ac:dyDescent="0.25">
      <c r="A6026" s="1">
        <v>44363</v>
      </c>
      <c r="B6026">
        <v>133060</v>
      </c>
      <c r="C6026" t="s">
        <v>870</v>
      </c>
      <c r="D6026" t="s">
        <v>2736</v>
      </c>
      <c r="E6026" s="2">
        <v>758.52</v>
      </c>
    </row>
    <row r="6027" spans="1:5" x14ac:dyDescent="0.25">
      <c r="A6027" s="1">
        <v>44363</v>
      </c>
      <c r="B6027">
        <v>133061</v>
      </c>
      <c r="C6027" t="s">
        <v>3388</v>
      </c>
      <c r="D6027" t="s">
        <v>166</v>
      </c>
      <c r="E6027" s="2">
        <v>0</v>
      </c>
    </row>
    <row r="6028" spans="1:5" x14ac:dyDescent="0.25">
      <c r="A6028" s="1">
        <v>44363</v>
      </c>
      <c r="B6028">
        <v>133062</v>
      </c>
      <c r="C6028" t="s">
        <v>3690</v>
      </c>
      <c r="D6028" t="s">
        <v>149</v>
      </c>
      <c r="E6028" s="2">
        <v>74.8</v>
      </c>
    </row>
    <row r="6029" spans="1:5" x14ac:dyDescent="0.25">
      <c r="A6029" s="1">
        <v>44363</v>
      </c>
      <c r="B6029">
        <v>133063</v>
      </c>
      <c r="C6029" t="s">
        <v>26</v>
      </c>
      <c r="D6029" t="s">
        <v>550</v>
      </c>
      <c r="E6029" s="2">
        <v>108.25</v>
      </c>
    </row>
    <row r="6030" spans="1:5" x14ac:dyDescent="0.25">
      <c r="A6030" s="1">
        <v>44363</v>
      </c>
      <c r="B6030">
        <v>133064</v>
      </c>
      <c r="C6030" t="s">
        <v>795</v>
      </c>
      <c r="D6030" t="s">
        <v>149</v>
      </c>
      <c r="E6030" s="2">
        <v>2957</v>
      </c>
    </row>
    <row r="6031" spans="1:5" x14ac:dyDescent="0.25">
      <c r="A6031" s="1">
        <v>44363</v>
      </c>
      <c r="B6031">
        <v>133065</v>
      </c>
      <c r="C6031" t="s">
        <v>625</v>
      </c>
      <c r="D6031" t="s">
        <v>4316</v>
      </c>
      <c r="E6031" s="2">
        <v>99.45</v>
      </c>
    </row>
    <row r="6032" spans="1:5" x14ac:dyDescent="0.25">
      <c r="A6032" s="1">
        <v>44363</v>
      </c>
      <c r="B6032">
        <v>133066</v>
      </c>
      <c r="C6032" t="s">
        <v>4602</v>
      </c>
      <c r="D6032" t="s">
        <v>149</v>
      </c>
      <c r="E6032" s="2">
        <v>32.950000000000003</v>
      </c>
    </row>
    <row r="6033" spans="1:5" x14ac:dyDescent="0.25">
      <c r="A6033" s="1">
        <v>44363</v>
      </c>
      <c r="B6033">
        <v>133067</v>
      </c>
      <c r="C6033" t="s">
        <v>42</v>
      </c>
      <c r="D6033" t="s">
        <v>3453</v>
      </c>
      <c r="E6033" s="2">
        <v>542.38</v>
      </c>
    </row>
    <row r="6034" spans="1:5" x14ac:dyDescent="0.25">
      <c r="A6034" s="1">
        <v>44363</v>
      </c>
      <c r="B6034">
        <v>133068</v>
      </c>
      <c r="C6034" t="s">
        <v>4603</v>
      </c>
      <c r="D6034" t="s">
        <v>2688</v>
      </c>
      <c r="E6034" s="2">
        <v>2400</v>
      </c>
    </row>
    <row r="6035" spans="1:5" x14ac:dyDescent="0.25">
      <c r="A6035" s="1">
        <v>44364</v>
      </c>
      <c r="B6035">
        <v>133069</v>
      </c>
      <c r="C6035" t="s">
        <v>306</v>
      </c>
      <c r="D6035" t="s">
        <v>2688</v>
      </c>
      <c r="E6035" s="2">
        <v>1067.76</v>
      </c>
    </row>
    <row r="6036" spans="1:5" x14ac:dyDescent="0.25">
      <c r="A6036" s="1">
        <v>44364</v>
      </c>
      <c r="B6036">
        <v>133072</v>
      </c>
      <c r="C6036" t="s">
        <v>1555</v>
      </c>
      <c r="D6036" t="s">
        <v>1649</v>
      </c>
      <c r="E6036" s="2">
        <v>3180</v>
      </c>
    </row>
    <row r="6037" spans="1:5" x14ac:dyDescent="0.25">
      <c r="A6037" s="1">
        <v>44364</v>
      </c>
      <c r="B6037">
        <v>133073</v>
      </c>
      <c r="C6037" t="s">
        <v>86</v>
      </c>
      <c r="D6037" t="s">
        <v>149</v>
      </c>
      <c r="E6037" s="2">
        <v>26.73</v>
      </c>
    </row>
    <row r="6038" spans="1:5" x14ac:dyDescent="0.25">
      <c r="A6038" s="1">
        <v>44364</v>
      </c>
      <c r="B6038">
        <v>133074</v>
      </c>
      <c r="C6038" t="s">
        <v>381</v>
      </c>
      <c r="D6038" t="s">
        <v>149</v>
      </c>
      <c r="E6038" s="2">
        <v>1587</v>
      </c>
    </row>
    <row r="6039" spans="1:5" x14ac:dyDescent="0.25">
      <c r="A6039" s="1">
        <v>44364</v>
      </c>
      <c r="B6039">
        <v>133075</v>
      </c>
      <c r="C6039" t="s">
        <v>4604</v>
      </c>
      <c r="D6039" t="s">
        <v>2688</v>
      </c>
      <c r="E6039" s="2">
        <v>2350</v>
      </c>
    </row>
    <row r="6040" spans="1:5" x14ac:dyDescent="0.25">
      <c r="A6040" s="1">
        <v>44364</v>
      </c>
      <c r="B6040">
        <v>133076</v>
      </c>
      <c r="C6040" t="s">
        <v>29</v>
      </c>
      <c r="D6040" t="s">
        <v>734</v>
      </c>
      <c r="E6040" s="2">
        <v>301.27</v>
      </c>
    </row>
    <row r="6041" spans="1:5" x14ac:dyDescent="0.25">
      <c r="A6041" s="1">
        <v>44364</v>
      </c>
      <c r="B6041">
        <v>133077</v>
      </c>
      <c r="C6041" t="s">
        <v>1558</v>
      </c>
      <c r="D6041" t="s">
        <v>149</v>
      </c>
      <c r="E6041" s="2">
        <v>254.67</v>
      </c>
    </row>
    <row r="6042" spans="1:5" x14ac:dyDescent="0.25">
      <c r="A6042" s="1">
        <v>44364</v>
      </c>
      <c r="B6042">
        <v>133079</v>
      </c>
      <c r="C6042" t="s">
        <v>467</v>
      </c>
      <c r="D6042" t="s">
        <v>149</v>
      </c>
      <c r="E6042" s="2">
        <v>2876</v>
      </c>
    </row>
    <row r="6043" spans="1:5" x14ac:dyDescent="0.25">
      <c r="A6043" s="1">
        <v>44364</v>
      </c>
      <c r="B6043">
        <v>133080</v>
      </c>
      <c r="C6043" t="s">
        <v>3967</v>
      </c>
      <c r="D6043" t="s">
        <v>149</v>
      </c>
      <c r="E6043" s="2">
        <v>887.96</v>
      </c>
    </row>
    <row r="6044" spans="1:5" x14ac:dyDescent="0.25">
      <c r="A6044" s="1">
        <v>44364</v>
      </c>
      <c r="B6044">
        <v>133081</v>
      </c>
      <c r="C6044" t="s">
        <v>192</v>
      </c>
      <c r="D6044" t="s">
        <v>149</v>
      </c>
      <c r="E6044" s="2">
        <v>1384</v>
      </c>
    </row>
    <row r="6045" spans="1:5" x14ac:dyDescent="0.25">
      <c r="A6045" s="1">
        <v>44364</v>
      </c>
      <c r="B6045">
        <v>133082</v>
      </c>
      <c r="C6045" t="s">
        <v>908</v>
      </c>
      <c r="D6045" t="s">
        <v>149</v>
      </c>
      <c r="E6045" s="2">
        <v>4231.21</v>
      </c>
    </row>
    <row r="6046" spans="1:5" x14ac:dyDescent="0.25">
      <c r="A6046" s="1">
        <v>44364</v>
      </c>
      <c r="B6046">
        <v>133083</v>
      </c>
      <c r="C6046" t="s">
        <v>2003</v>
      </c>
      <c r="D6046" t="s">
        <v>149</v>
      </c>
      <c r="E6046" s="2">
        <v>475</v>
      </c>
    </row>
    <row r="6047" spans="1:5" x14ac:dyDescent="0.25">
      <c r="A6047" s="1">
        <v>44364</v>
      </c>
      <c r="B6047">
        <v>133084</v>
      </c>
      <c r="C6047" t="s">
        <v>917</v>
      </c>
      <c r="D6047" t="s">
        <v>4569</v>
      </c>
      <c r="E6047" s="2">
        <v>163.04</v>
      </c>
    </row>
    <row r="6048" spans="1:5" x14ac:dyDescent="0.25">
      <c r="A6048" s="1">
        <v>44364</v>
      </c>
      <c r="B6048">
        <v>133085</v>
      </c>
      <c r="C6048" t="s">
        <v>1584</v>
      </c>
      <c r="D6048" t="s">
        <v>2471</v>
      </c>
      <c r="E6048" s="2">
        <v>1381.1</v>
      </c>
    </row>
    <row r="6049" spans="1:5" x14ac:dyDescent="0.25">
      <c r="A6049" s="1">
        <v>44364</v>
      </c>
      <c r="B6049">
        <v>133086</v>
      </c>
      <c r="C6049" t="s">
        <v>65</v>
      </c>
      <c r="D6049" t="s">
        <v>149</v>
      </c>
      <c r="E6049" s="2">
        <v>54.99</v>
      </c>
    </row>
    <row r="6050" spans="1:5" x14ac:dyDescent="0.25">
      <c r="A6050" s="1">
        <v>44364</v>
      </c>
      <c r="B6050">
        <v>133087</v>
      </c>
      <c r="C6050" t="s">
        <v>15</v>
      </c>
      <c r="D6050" t="s">
        <v>149</v>
      </c>
      <c r="E6050" s="2">
        <v>30393.13</v>
      </c>
    </row>
    <row r="6051" spans="1:5" x14ac:dyDescent="0.25">
      <c r="A6051" s="1">
        <v>44364</v>
      </c>
      <c r="B6051">
        <v>133088</v>
      </c>
      <c r="C6051" t="s">
        <v>524</v>
      </c>
      <c r="D6051" t="s">
        <v>149</v>
      </c>
      <c r="E6051" s="2">
        <v>43.47</v>
      </c>
    </row>
    <row r="6052" spans="1:5" x14ac:dyDescent="0.25">
      <c r="A6052" s="1">
        <v>44364</v>
      </c>
      <c r="B6052">
        <v>133098</v>
      </c>
      <c r="C6052" t="s">
        <v>326</v>
      </c>
      <c r="D6052" t="s">
        <v>149</v>
      </c>
      <c r="E6052" s="2">
        <v>9514.7099999999991</v>
      </c>
    </row>
    <row r="6053" spans="1:5" x14ac:dyDescent="0.25">
      <c r="A6053" s="1">
        <v>44364</v>
      </c>
      <c r="B6053">
        <v>133100</v>
      </c>
      <c r="C6053" t="s">
        <v>399</v>
      </c>
      <c r="D6053" t="s">
        <v>4605</v>
      </c>
      <c r="E6053" s="2">
        <v>4060</v>
      </c>
    </row>
    <row r="6054" spans="1:5" x14ac:dyDescent="0.25">
      <c r="A6054" s="1">
        <v>44364</v>
      </c>
      <c r="B6054">
        <v>133101</v>
      </c>
      <c r="C6054" t="s">
        <v>3388</v>
      </c>
      <c r="D6054" t="s">
        <v>166</v>
      </c>
      <c r="E6054" s="2">
        <v>0</v>
      </c>
    </row>
    <row r="6055" spans="1:5" x14ac:dyDescent="0.25">
      <c r="A6055" s="1">
        <v>44364</v>
      </c>
      <c r="B6055">
        <v>133102</v>
      </c>
      <c r="C6055" t="s">
        <v>2692</v>
      </c>
      <c r="D6055" t="s">
        <v>2693</v>
      </c>
      <c r="E6055" s="2">
        <v>332.5</v>
      </c>
    </row>
    <row r="6056" spans="1:5" x14ac:dyDescent="0.25">
      <c r="A6056" s="1">
        <v>44364</v>
      </c>
      <c r="B6056">
        <v>133103</v>
      </c>
      <c r="C6056" t="s">
        <v>67</v>
      </c>
      <c r="D6056" t="s">
        <v>2748</v>
      </c>
      <c r="E6056" s="2">
        <v>51.38</v>
      </c>
    </row>
    <row r="6057" spans="1:5" x14ac:dyDescent="0.25">
      <c r="A6057" s="1">
        <v>44364</v>
      </c>
      <c r="B6057">
        <v>133104</v>
      </c>
      <c r="C6057" t="s">
        <v>4606</v>
      </c>
      <c r="D6057" t="s">
        <v>3578</v>
      </c>
      <c r="E6057" s="2">
        <v>514</v>
      </c>
    </row>
    <row r="6058" spans="1:5" x14ac:dyDescent="0.25">
      <c r="A6058" s="1">
        <v>44364</v>
      </c>
      <c r="B6058">
        <v>133105</v>
      </c>
      <c r="C6058" t="s">
        <v>4607</v>
      </c>
      <c r="D6058" t="s">
        <v>2690</v>
      </c>
      <c r="E6058" s="2">
        <v>11610</v>
      </c>
    </row>
    <row r="6059" spans="1:5" x14ac:dyDescent="0.25">
      <c r="A6059" s="1">
        <v>44364</v>
      </c>
      <c r="B6059">
        <v>133106</v>
      </c>
      <c r="C6059" t="s">
        <v>35</v>
      </c>
      <c r="D6059" t="s">
        <v>149</v>
      </c>
      <c r="E6059" s="2">
        <v>1429.43</v>
      </c>
    </row>
    <row r="6060" spans="1:5" x14ac:dyDescent="0.25">
      <c r="A6060" s="1">
        <v>44364</v>
      </c>
      <c r="B6060">
        <v>133107</v>
      </c>
      <c r="C6060" t="s">
        <v>4608</v>
      </c>
      <c r="D6060" t="s">
        <v>2036</v>
      </c>
      <c r="E6060" s="2">
        <v>39.049999999999997</v>
      </c>
    </row>
    <row r="6061" spans="1:5" x14ac:dyDescent="0.25">
      <c r="A6061" s="1">
        <v>44364</v>
      </c>
      <c r="B6061">
        <v>133108</v>
      </c>
      <c r="C6061" t="s">
        <v>36</v>
      </c>
      <c r="D6061" t="s">
        <v>149</v>
      </c>
      <c r="E6061" s="2">
        <v>1696.65</v>
      </c>
    </row>
    <row r="6062" spans="1:5" x14ac:dyDescent="0.25">
      <c r="A6062" s="1">
        <v>44364</v>
      </c>
      <c r="B6062">
        <v>133109</v>
      </c>
      <c r="C6062" t="s">
        <v>208</v>
      </c>
      <c r="D6062" t="s">
        <v>2699</v>
      </c>
      <c r="E6062" s="2">
        <v>76.5</v>
      </c>
    </row>
    <row r="6063" spans="1:5" x14ac:dyDescent="0.25">
      <c r="A6063" s="1">
        <v>44364</v>
      </c>
      <c r="B6063">
        <v>133111</v>
      </c>
      <c r="C6063" t="s">
        <v>562</v>
      </c>
      <c r="D6063" t="s">
        <v>149</v>
      </c>
      <c r="E6063" s="2">
        <v>340</v>
      </c>
    </row>
    <row r="6064" spans="1:5" x14ac:dyDescent="0.25">
      <c r="A6064" s="1">
        <v>44364</v>
      </c>
      <c r="B6064">
        <v>133112</v>
      </c>
      <c r="C6064" t="s">
        <v>4609</v>
      </c>
      <c r="D6064" t="s">
        <v>3593</v>
      </c>
      <c r="E6064" s="2">
        <v>459.47</v>
      </c>
    </row>
    <row r="6065" spans="1:5" x14ac:dyDescent="0.25">
      <c r="A6065" s="1">
        <v>44364</v>
      </c>
      <c r="B6065">
        <v>133113</v>
      </c>
      <c r="C6065" t="s">
        <v>82</v>
      </c>
      <c r="D6065" t="s">
        <v>3593</v>
      </c>
      <c r="E6065" s="2">
        <v>470.76</v>
      </c>
    </row>
    <row r="6066" spans="1:5" x14ac:dyDescent="0.25">
      <c r="A6066" s="1">
        <v>44364</v>
      </c>
      <c r="B6066">
        <v>133114</v>
      </c>
      <c r="C6066" t="s">
        <v>577</v>
      </c>
      <c r="D6066" t="s">
        <v>3593</v>
      </c>
      <c r="E6066" s="2">
        <v>488.75</v>
      </c>
    </row>
    <row r="6067" spans="1:5" x14ac:dyDescent="0.25">
      <c r="A6067" s="1">
        <v>44364</v>
      </c>
      <c r="B6067">
        <v>133115</v>
      </c>
      <c r="C6067" t="s">
        <v>2788</v>
      </c>
      <c r="D6067" t="s">
        <v>2688</v>
      </c>
      <c r="E6067" s="2">
        <v>4793.5</v>
      </c>
    </row>
    <row r="6068" spans="1:5" x14ac:dyDescent="0.25">
      <c r="A6068" s="1">
        <v>44364</v>
      </c>
      <c r="B6068">
        <v>133116</v>
      </c>
      <c r="C6068" t="s">
        <v>3388</v>
      </c>
      <c r="D6068" t="s">
        <v>166</v>
      </c>
      <c r="E6068" s="2">
        <v>0</v>
      </c>
    </row>
    <row r="6069" spans="1:5" x14ac:dyDescent="0.25">
      <c r="A6069" s="1">
        <v>44364</v>
      </c>
      <c r="B6069">
        <v>133117</v>
      </c>
      <c r="C6069" t="s">
        <v>3447</v>
      </c>
      <c r="D6069" t="s">
        <v>550</v>
      </c>
      <c r="E6069" s="2">
        <v>53.06</v>
      </c>
    </row>
    <row r="6070" spans="1:5" x14ac:dyDescent="0.25">
      <c r="A6070" s="1">
        <v>44364</v>
      </c>
      <c r="B6070">
        <v>133118</v>
      </c>
      <c r="C6070" t="s">
        <v>1637</v>
      </c>
      <c r="D6070" t="s">
        <v>1638</v>
      </c>
      <c r="E6070" s="2">
        <v>120</v>
      </c>
    </row>
    <row r="6071" spans="1:5" x14ac:dyDescent="0.25">
      <c r="A6071" s="1">
        <v>44364</v>
      </c>
      <c r="B6071">
        <v>133119</v>
      </c>
      <c r="C6071" t="s">
        <v>3759</v>
      </c>
      <c r="D6071" t="s">
        <v>4610</v>
      </c>
      <c r="E6071" s="2">
        <v>4764.84</v>
      </c>
    </row>
    <row r="6072" spans="1:5" x14ac:dyDescent="0.25">
      <c r="A6072" s="1">
        <v>44364</v>
      </c>
      <c r="B6072">
        <v>133120</v>
      </c>
      <c r="C6072" t="s">
        <v>588</v>
      </c>
      <c r="D6072" t="s">
        <v>4611</v>
      </c>
      <c r="E6072" s="2">
        <v>70</v>
      </c>
    </row>
    <row r="6073" spans="1:5" x14ac:dyDescent="0.25">
      <c r="A6073" s="1">
        <v>44364</v>
      </c>
      <c r="B6073">
        <v>133121</v>
      </c>
      <c r="C6073" t="s">
        <v>102</v>
      </c>
      <c r="D6073" t="s">
        <v>2690</v>
      </c>
      <c r="E6073" s="2">
        <v>10000</v>
      </c>
    </row>
    <row r="6074" spans="1:5" x14ac:dyDescent="0.25">
      <c r="A6074" s="1">
        <v>44364</v>
      </c>
      <c r="B6074">
        <v>133122</v>
      </c>
      <c r="C6074" t="s">
        <v>4612</v>
      </c>
      <c r="D6074" t="s">
        <v>4613</v>
      </c>
      <c r="E6074" s="2">
        <v>750</v>
      </c>
    </row>
    <row r="6075" spans="1:5" x14ac:dyDescent="0.25">
      <c r="A6075" s="1">
        <v>44364</v>
      </c>
      <c r="B6075">
        <v>133123</v>
      </c>
      <c r="C6075" t="s">
        <v>4614</v>
      </c>
      <c r="D6075" t="s">
        <v>4615</v>
      </c>
      <c r="E6075" s="2">
        <v>5326</v>
      </c>
    </row>
    <row r="6076" spans="1:5" x14ac:dyDescent="0.25">
      <c r="A6076" s="1">
        <v>44364</v>
      </c>
      <c r="B6076">
        <v>133124</v>
      </c>
      <c r="C6076" t="s">
        <v>434</v>
      </c>
      <c r="D6076" t="s">
        <v>5044</v>
      </c>
      <c r="E6076" s="2">
        <v>204000</v>
      </c>
    </row>
    <row r="6077" spans="1:5" x14ac:dyDescent="0.25">
      <c r="A6077" s="1">
        <v>44364</v>
      </c>
      <c r="B6077">
        <v>133125</v>
      </c>
      <c r="C6077" t="s">
        <v>221</v>
      </c>
      <c r="D6077" t="s">
        <v>4616</v>
      </c>
      <c r="E6077" s="2">
        <v>141.94999999999999</v>
      </c>
    </row>
    <row r="6078" spans="1:5" x14ac:dyDescent="0.25">
      <c r="A6078" s="1">
        <v>44364</v>
      </c>
      <c r="B6078">
        <v>133126</v>
      </c>
      <c r="C6078" t="s">
        <v>362</v>
      </c>
      <c r="D6078" t="s">
        <v>2688</v>
      </c>
      <c r="E6078" s="2">
        <v>11100</v>
      </c>
    </row>
    <row r="6079" spans="1:5" x14ac:dyDescent="0.25">
      <c r="A6079" s="1">
        <v>44364</v>
      </c>
      <c r="B6079">
        <v>133127</v>
      </c>
      <c r="C6079" t="s">
        <v>80</v>
      </c>
      <c r="D6079" t="s">
        <v>149</v>
      </c>
      <c r="E6079" s="2">
        <v>135.13</v>
      </c>
    </row>
    <row r="6080" spans="1:5" x14ac:dyDescent="0.25">
      <c r="A6080" s="1">
        <v>44364</v>
      </c>
      <c r="B6080">
        <v>133128</v>
      </c>
      <c r="C6080" t="s">
        <v>46</v>
      </c>
      <c r="D6080" t="s">
        <v>2551</v>
      </c>
      <c r="E6080" s="2">
        <v>1709.55</v>
      </c>
    </row>
    <row r="6081" spans="1:5" x14ac:dyDescent="0.25">
      <c r="A6081" s="1">
        <v>44364</v>
      </c>
      <c r="B6081">
        <v>133129</v>
      </c>
      <c r="C6081" t="s">
        <v>364</v>
      </c>
      <c r="D6081" t="s">
        <v>149</v>
      </c>
      <c r="E6081" s="2">
        <v>1045</v>
      </c>
    </row>
    <row r="6082" spans="1:5" x14ac:dyDescent="0.25">
      <c r="A6082" s="1">
        <v>44370</v>
      </c>
      <c r="B6082">
        <v>133131</v>
      </c>
      <c r="C6082" t="s">
        <v>372</v>
      </c>
      <c r="D6082" t="s">
        <v>149</v>
      </c>
      <c r="E6082" s="2">
        <v>1242.6099999999999</v>
      </c>
    </row>
    <row r="6083" spans="1:5" x14ac:dyDescent="0.25">
      <c r="A6083" s="1">
        <v>44370</v>
      </c>
      <c r="B6083">
        <v>133132</v>
      </c>
      <c r="C6083" t="s">
        <v>3388</v>
      </c>
      <c r="D6083" t="s">
        <v>166</v>
      </c>
      <c r="E6083" s="2">
        <v>0</v>
      </c>
    </row>
    <row r="6084" spans="1:5" x14ac:dyDescent="0.25">
      <c r="A6084" s="1">
        <v>44370</v>
      </c>
      <c r="B6084">
        <v>133133</v>
      </c>
      <c r="C6084" t="s">
        <v>4617</v>
      </c>
      <c r="D6084" t="s">
        <v>2646</v>
      </c>
      <c r="E6084" s="2">
        <v>3275</v>
      </c>
    </row>
    <row r="6085" spans="1:5" x14ac:dyDescent="0.25">
      <c r="A6085" s="1">
        <v>44370</v>
      </c>
      <c r="B6085">
        <v>133138</v>
      </c>
      <c r="C6085" t="s">
        <v>3304</v>
      </c>
      <c r="D6085" t="s">
        <v>4618</v>
      </c>
      <c r="E6085" s="2">
        <v>585</v>
      </c>
    </row>
    <row r="6086" spans="1:5" x14ac:dyDescent="0.25">
      <c r="A6086" s="1">
        <v>44370</v>
      </c>
      <c r="B6086">
        <v>133139</v>
      </c>
      <c r="C6086" t="s">
        <v>4619</v>
      </c>
      <c r="D6086" t="s">
        <v>2646</v>
      </c>
      <c r="E6086" s="2">
        <v>500</v>
      </c>
    </row>
    <row r="6087" spans="1:5" x14ac:dyDescent="0.25">
      <c r="A6087" s="1">
        <v>44370</v>
      </c>
      <c r="B6087">
        <v>133140</v>
      </c>
      <c r="C6087" t="s">
        <v>186</v>
      </c>
      <c r="D6087" t="s">
        <v>149</v>
      </c>
      <c r="E6087" s="2">
        <v>1129</v>
      </c>
    </row>
    <row r="6088" spans="1:5" x14ac:dyDescent="0.25">
      <c r="A6088" s="1">
        <v>44370</v>
      </c>
      <c r="B6088">
        <v>133141</v>
      </c>
      <c r="C6088" t="s">
        <v>89</v>
      </c>
      <c r="D6088" t="s">
        <v>3622</v>
      </c>
      <c r="E6088" s="2">
        <v>979.48</v>
      </c>
    </row>
    <row r="6089" spans="1:5" x14ac:dyDescent="0.25">
      <c r="A6089" s="1">
        <v>44370</v>
      </c>
      <c r="B6089">
        <v>133142</v>
      </c>
      <c r="C6089" t="s">
        <v>92</v>
      </c>
      <c r="D6089" t="s">
        <v>3578</v>
      </c>
      <c r="E6089" s="2">
        <v>523.5</v>
      </c>
    </row>
    <row r="6090" spans="1:5" x14ac:dyDescent="0.25">
      <c r="A6090" s="1">
        <v>44370</v>
      </c>
      <c r="B6090">
        <v>133143</v>
      </c>
      <c r="C6090" t="s">
        <v>267</v>
      </c>
      <c r="D6090" t="s">
        <v>3578</v>
      </c>
      <c r="E6090" s="2">
        <v>119.15</v>
      </c>
    </row>
    <row r="6091" spans="1:5" x14ac:dyDescent="0.25">
      <c r="A6091" s="1">
        <v>44370</v>
      </c>
      <c r="B6091">
        <v>133144</v>
      </c>
      <c r="C6091" t="s">
        <v>4620</v>
      </c>
      <c r="D6091" t="s">
        <v>2646</v>
      </c>
      <c r="E6091" s="2">
        <v>500</v>
      </c>
    </row>
    <row r="6092" spans="1:5" x14ac:dyDescent="0.25">
      <c r="A6092" s="1">
        <v>44370</v>
      </c>
      <c r="B6092">
        <v>133145</v>
      </c>
      <c r="C6092" t="s">
        <v>870</v>
      </c>
      <c r="D6092" t="s">
        <v>3578</v>
      </c>
      <c r="E6092" s="2">
        <v>450</v>
      </c>
    </row>
    <row r="6093" spans="1:5" x14ac:dyDescent="0.25">
      <c r="A6093" s="1">
        <v>44370</v>
      </c>
      <c r="B6093">
        <v>133146</v>
      </c>
      <c r="C6093" t="s">
        <v>3388</v>
      </c>
      <c r="D6093" t="s">
        <v>166</v>
      </c>
      <c r="E6093" s="2">
        <v>0</v>
      </c>
    </row>
    <row r="6094" spans="1:5" x14ac:dyDescent="0.25">
      <c r="A6094" s="1">
        <v>44370</v>
      </c>
      <c r="B6094">
        <v>133147</v>
      </c>
      <c r="C6094" t="s">
        <v>795</v>
      </c>
      <c r="D6094" t="s">
        <v>149</v>
      </c>
      <c r="E6094" s="2">
        <v>1116.75</v>
      </c>
    </row>
    <row r="6095" spans="1:5" x14ac:dyDescent="0.25">
      <c r="A6095" s="1">
        <v>44370</v>
      </c>
      <c r="B6095">
        <v>133148</v>
      </c>
      <c r="C6095" t="s">
        <v>4621</v>
      </c>
      <c r="D6095" t="s">
        <v>2646</v>
      </c>
      <c r="E6095" s="2">
        <v>250</v>
      </c>
    </row>
    <row r="6096" spans="1:5" x14ac:dyDescent="0.25">
      <c r="A6096" s="1">
        <v>44370</v>
      </c>
      <c r="B6096">
        <v>133149</v>
      </c>
      <c r="C6096" t="s">
        <v>4621</v>
      </c>
      <c r="D6096" t="s">
        <v>2646</v>
      </c>
      <c r="E6096" s="2">
        <v>500</v>
      </c>
    </row>
    <row r="6097" spans="1:5" x14ac:dyDescent="0.25">
      <c r="A6097" s="1">
        <v>44370</v>
      </c>
      <c r="B6097">
        <v>133150</v>
      </c>
      <c r="C6097" t="s">
        <v>372</v>
      </c>
      <c r="D6097" t="s">
        <v>149</v>
      </c>
      <c r="E6097" s="2">
        <v>1852.75</v>
      </c>
    </row>
    <row r="6098" spans="1:5" x14ac:dyDescent="0.25">
      <c r="A6098" s="1">
        <v>44370</v>
      </c>
      <c r="B6098">
        <v>133151</v>
      </c>
      <c r="C6098" t="s">
        <v>372</v>
      </c>
      <c r="D6098" t="s">
        <v>149</v>
      </c>
      <c r="E6098" s="2">
        <v>110.98</v>
      </c>
    </row>
    <row r="6099" spans="1:5" x14ac:dyDescent="0.25">
      <c r="A6099" s="1">
        <v>44370</v>
      </c>
      <c r="B6099">
        <v>133152</v>
      </c>
      <c r="C6099" t="s">
        <v>419</v>
      </c>
      <c r="D6099" t="s">
        <v>4622</v>
      </c>
      <c r="E6099" s="2">
        <v>783.19</v>
      </c>
    </row>
    <row r="6100" spans="1:5" x14ac:dyDescent="0.25">
      <c r="A6100" s="1">
        <v>44370</v>
      </c>
      <c r="B6100">
        <v>133153</v>
      </c>
      <c r="C6100" t="s">
        <v>4623</v>
      </c>
      <c r="D6100" t="s">
        <v>2646</v>
      </c>
      <c r="E6100" s="2">
        <v>500</v>
      </c>
    </row>
    <row r="6101" spans="1:5" x14ac:dyDescent="0.25">
      <c r="A6101" s="1">
        <v>44370</v>
      </c>
      <c r="B6101">
        <v>133154</v>
      </c>
      <c r="C6101" t="s">
        <v>84</v>
      </c>
      <c r="D6101" t="s">
        <v>2646</v>
      </c>
      <c r="E6101" s="2">
        <v>500</v>
      </c>
    </row>
    <row r="6102" spans="1:5" x14ac:dyDescent="0.25">
      <c r="A6102" s="1">
        <v>44370</v>
      </c>
      <c r="B6102">
        <v>133155</v>
      </c>
      <c r="C6102" t="s">
        <v>84</v>
      </c>
      <c r="D6102" t="s">
        <v>2646</v>
      </c>
      <c r="E6102" s="2">
        <v>1000</v>
      </c>
    </row>
    <row r="6103" spans="1:5" x14ac:dyDescent="0.25">
      <c r="A6103" s="1">
        <v>44370</v>
      </c>
      <c r="B6103">
        <v>133156</v>
      </c>
      <c r="C6103" t="s">
        <v>84</v>
      </c>
      <c r="D6103" t="s">
        <v>2646</v>
      </c>
      <c r="E6103" s="2">
        <v>200</v>
      </c>
    </row>
    <row r="6104" spans="1:5" x14ac:dyDescent="0.25">
      <c r="A6104" s="1">
        <v>44370</v>
      </c>
      <c r="B6104">
        <v>133157</v>
      </c>
      <c r="C6104" t="s">
        <v>4</v>
      </c>
      <c r="D6104" t="s">
        <v>2646</v>
      </c>
      <c r="E6104" s="2">
        <v>2800</v>
      </c>
    </row>
    <row r="6105" spans="1:5" x14ac:dyDescent="0.25">
      <c r="A6105" s="1">
        <v>44370</v>
      </c>
      <c r="B6105">
        <v>133161</v>
      </c>
      <c r="C6105" t="s">
        <v>5</v>
      </c>
      <c r="D6105" t="s">
        <v>2646</v>
      </c>
      <c r="E6105" s="2">
        <v>250</v>
      </c>
    </row>
    <row r="6106" spans="1:5" x14ac:dyDescent="0.25">
      <c r="A6106" s="1">
        <v>44370</v>
      </c>
      <c r="B6106">
        <v>133162</v>
      </c>
      <c r="C6106" t="s">
        <v>5</v>
      </c>
      <c r="D6106" t="s">
        <v>2646</v>
      </c>
      <c r="E6106" s="2">
        <v>500</v>
      </c>
    </row>
    <row r="6107" spans="1:5" x14ac:dyDescent="0.25">
      <c r="A6107" s="1">
        <v>44370</v>
      </c>
      <c r="B6107">
        <v>133163</v>
      </c>
      <c r="C6107" t="s">
        <v>4624</v>
      </c>
      <c r="D6107" t="s">
        <v>2646</v>
      </c>
      <c r="E6107" s="2">
        <v>500</v>
      </c>
    </row>
    <row r="6108" spans="1:5" x14ac:dyDescent="0.25">
      <c r="A6108" s="1">
        <v>44370</v>
      </c>
      <c r="B6108">
        <v>133164</v>
      </c>
      <c r="C6108" t="s">
        <v>6</v>
      </c>
      <c r="D6108" t="s">
        <v>2646</v>
      </c>
      <c r="E6108" s="2">
        <v>500</v>
      </c>
    </row>
    <row r="6109" spans="1:5" x14ac:dyDescent="0.25">
      <c r="A6109" s="1">
        <v>44370</v>
      </c>
      <c r="B6109">
        <v>133165</v>
      </c>
      <c r="C6109" t="s">
        <v>6</v>
      </c>
      <c r="D6109" t="s">
        <v>2646</v>
      </c>
      <c r="E6109" s="2">
        <v>500</v>
      </c>
    </row>
    <row r="6110" spans="1:5" x14ac:dyDescent="0.25">
      <c r="A6110" s="1">
        <v>44370</v>
      </c>
      <c r="B6110">
        <v>133166</v>
      </c>
      <c r="C6110" t="s">
        <v>6</v>
      </c>
      <c r="D6110" t="s">
        <v>2646</v>
      </c>
      <c r="E6110" s="2">
        <v>1000</v>
      </c>
    </row>
    <row r="6111" spans="1:5" x14ac:dyDescent="0.25">
      <c r="A6111" s="1">
        <v>44370</v>
      </c>
      <c r="B6111">
        <v>133167</v>
      </c>
      <c r="C6111" t="s">
        <v>6</v>
      </c>
      <c r="D6111" t="s">
        <v>2646</v>
      </c>
      <c r="E6111" s="2">
        <v>775</v>
      </c>
    </row>
    <row r="6112" spans="1:5" x14ac:dyDescent="0.25">
      <c r="A6112" s="1">
        <v>44370</v>
      </c>
      <c r="B6112">
        <v>133168</v>
      </c>
      <c r="C6112" t="s">
        <v>6</v>
      </c>
      <c r="D6112" t="s">
        <v>2646</v>
      </c>
      <c r="E6112" s="2">
        <v>175</v>
      </c>
    </row>
    <row r="6113" spans="1:5" x14ac:dyDescent="0.25">
      <c r="A6113" s="1">
        <v>44370</v>
      </c>
      <c r="B6113">
        <v>133169</v>
      </c>
      <c r="C6113" t="s">
        <v>2069</v>
      </c>
      <c r="D6113" t="s">
        <v>2646</v>
      </c>
      <c r="E6113" s="2">
        <v>250</v>
      </c>
    </row>
    <row r="6114" spans="1:5" x14ac:dyDescent="0.25">
      <c r="A6114" s="1">
        <v>44370</v>
      </c>
      <c r="B6114">
        <v>133170</v>
      </c>
      <c r="C6114" t="s">
        <v>374</v>
      </c>
      <c r="D6114" t="s">
        <v>149</v>
      </c>
      <c r="E6114" s="2">
        <v>120</v>
      </c>
    </row>
    <row r="6115" spans="1:5" x14ac:dyDescent="0.25">
      <c r="A6115" s="1">
        <v>44370</v>
      </c>
      <c r="B6115">
        <v>133171</v>
      </c>
      <c r="C6115" t="s">
        <v>4625</v>
      </c>
      <c r="D6115" t="s">
        <v>2646</v>
      </c>
      <c r="E6115" s="2">
        <v>1000</v>
      </c>
    </row>
    <row r="6116" spans="1:5" x14ac:dyDescent="0.25">
      <c r="A6116" s="1">
        <v>44370</v>
      </c>
      <c r="B6116">
        <v>133172</v>
      </c>
      <c r="C6116" t="s">
        <v>4625</v>
      </c>
      <c r="D6116" t="s">
        <v>2646</v>
      </c>
      <c r="E6116" s="2">
        <v>500</v>
      </c>
    </row>
    <row r="6117" spans="1:5" x14ac:dyDescent="0.25">
      <c r="A6117" s="1">
        <v>44370</v>
      </c>
      <c r="B6117">
        <v>133173</v>
      </c>
      <c r="C6117" t="s">
        <v>712</v>
      </c>
      <c r="D6117" t="s">
        <v>2646</v>
      </c>
      <c r="E6117" s="2">
        <v>1000</v>
      </c>
    </row>
    <row r="6118" spans="1:5" x14ac:dyDescent="0.25">
      <c r="A6118" s="1">
        <v>44370</v>
      </c>
      <c r="B6118">
        <v>133174</v>
      </c>
      <c r="C6118" t="s">
        <v>712</v>
      </c>
      <c r="D6118" t="s">
        <v>2646</v>
      </c>
      <c r="E6118" s="2">
        <v>700</v>
      </c>
    </row>
    <row r="6119" spans="1:5" x14ac:dyDescent="0.25">
      <c r="A6119" s="1">
        <v>44370</v>
      </c>
      <c r="B6119">
        <v>133175</v>
      </c>
      <c r="C6119" t="s">
        <v>4626</v>
      </c>
      <c r="D6119" t="s">
        <v>2646</v>
      </c>
      <c r="E6119" s="2">
        <v>1000</v>
      </c>
    </row>
    <row r="6120" spans="1:5" x14ac:dyDescent="0.25">
      <c r="A6120" s="1">
        <v>44370</v>
      </c>
      <c r="B6120">
        <v>133176</v>
      </c>
      <c r="C6120" t="s">
        <v>4626</v>
      </c>
      <c r="D6120" t="s">
        <v>2646</v>
      </c>
      <c r="E6120" s="2">
        <v>775</v>
      </c>
    </row>
    <row r="6121" spans="1:5" x14ac:dyDescent="0.25">
      <c r="A6121" s="1">
        <v>44370</v>
      </c>
      <c r="B6121">
        <v>133177</v>
      </c>
      <c r="C6121" t="s">
        <v>255</v>
      </c>
      <c r="D6121" t="s">
        <v>2646</v>
      </c>
      <c r="E6121" s="2">
        <v>1000</v>
      </c>
    </row>
    <row r="6122" spans="1:5" x14ac:dyDescent="0.25">
      <c r="A6122" s="1">
        <v>44370</v>
      </c>
      <c r="B6122">
        <v>133178</v>
      </c>
      <c r="C6122" t="s">
        <v>255</v>
      </c>
      <c r="D6122" t="s">
        <v>2646</v>
      </c>
      <c r="E6122" s="2">
        <v>525</v>
      </c>
    </row>
    <row r="6123" spans="1:5" x14ac:dyDescent="0.25">
      <c r="A6123" s="1">
        <v>44370</v>
      </c>
      <c r="B6123">
        <v>133179</v>
      </c>
      <c r="C6123" t="s">
        <v>255</v>
      </c>
      <c r="D6123" t="s">
        <v>2646</v>
      </c>
      <c r="E6123" s="2">
        <v>500</v>
      </c>
    </row>
    <row r="6124" spans="1:5" x14ac:dyDescent="0.25">
      <c r="A6124" s="1">
        <v>44370</v>
      </c>
      <c r="B6124">
        <v>133180</v>
      </c>
      <c r="C6124" t="s">
        <v>255</v>
      </c>
      <c r="D6124" t="s">
        <v>2646</v>
      </c>
      <c r="E6124" s="2">
        <v>500</v>
      </c>
    </row>
    <row r="6125" spans="1:5" x14ac:dyDescent="0.25">
      <c r="A6125" s="1">
        <v>44370</v>
      </c>
      <c r="B6125">
        <v>133181</v>
      </c>
      <c r="C6125" t="s">
        <v>255</v>
      </c>
      <c r="D6125" t="s">
        <v>2646</v>
      </c>
      <c r="E6125" s="2">
        <v>175</v>
      </c>
    </row>
    <row r="6126" spans="1:5" x14ac:dyDescent="0.25">
      <c r="A6126" s="1">
        <v>44370</v>
      </c>
      <c r="B6126">
        <v>133182</v>
      </c>
      <c r="C6126" t="s">
        <v>4627</v>
      </c>
      <c r="D6126" t="s">
        <v>2646</v>
      </c>
      <c r="E6126" s="2">
        <v>775</v>
      </c>
    </row>
    <row r="6127" spans="1:5" x14ac:dyDescent="0.25">
      <c r="A6127" s="1">
        <v>44370</v>
      </c>
      <c r="B6127">
        <v>133183</v>
      </c>
      <c r="C6127" t="s">
        <v>4627</v>
      </c>
      <c r="D6127" t="s">
        <v>2646</v>
      </c>
      <c r="E6127" s="2">
        <v>500</v>
      </c>
    </row>
    <row r="6128" spans="1:5" x14ac:dyDescent="0.25">
      <c r="A6128" s="1">
        <v>44370</v>
      </c>
      <c r="B6128">
        <v>133186</v>
      </c>
      <c r="C6128" t="s">
        <v>81</v>
      </c>
      <c r="D6128" t="s">
        <v>149</v>
      </c>
      <c r="E6128" s="2">
        <v>1466.63</v>
      </c>
    </row>
    <row r="6129" spans="1:5" x14ac:dyDescent="0.25">
      <c r="A6129" s="1">
        <v>44370</v>
      </c>
      <c r="B6129">
        <v>133187</v>
      </c>
      <c r="C6129" t="s">
        <v>4628</v>
      </c>
      <c r="D6129" t="s">
        <v>2646</v>
      </c>
      <c r="E6129" s="2">
        <v>250</v>
      </c>
    </row>
    <row r="6130" spans="1:5" x14ac:dyDescent="0.25">
      <c r="A6130" s="1">
        <v>44370</v>
      </c>
      <c r="B6130">
        <v>133188</v>
      </c>
      <c r="C6130" t="s">
        <v>4628</v>
      </c>
      <c r="D6130" t="s">
        <v>2646</v>
      </c>
      <c r="E6130" s="2">
        <v>500</v>
      </c>
    </row>
    <row r="6131" spans="1:5" x14ac:dyDescent="0.25">
      <c r="A6131" s="1">
        <v>44371</v>
      </c>
      <c r="B6131">
        <v>133189</v>
      </c>
      <c r="C6131" t="s">
        <v>86</v>
      </c>
      <c r="D6131" t="s">
        <v>149</v>
      </c>
      <c r="E6131" s="2">
        <v>818.21</v>
      </c>
    </row>
    <row r="6132" spans="1:5" x14ac:dyDescent="0.25">
      <c r="A6132" s="1">
        <v>44371</v>
      </c>
      <c r="B6132">
        <v>133190</v>
      </c>
      <c r="C6132" t="s">
        <v>9</v>
      </c>
      <c r="D6132" t="s">
        <v>2688</v>
      </c>
      <c r="E6132" s="2">
        <v>43.22</v>
      </c>
    </row>
    <row r="6133" spans="1:5" x14ac:dyDescent="0.25">
      <c r="A6133" s="1">
        <v>44371</v>
      </c>
      <c r="B6133">
        <v>133191</v>
      </c>
      <c r="C6133" t="s">
        <v>55</v>
      </c>
      <c r="D6133" t="s">
        <v>4629</v>
      </c>
      <c r="E6133" s="2">
        <v>6</v>
      </c>
    </row>
    <row r="6134" spans="1:5" x14ac:dyDescent="0.25">
      <c r="A6134" s="1">
        <v>44371</v>
      </c>
      <c r="B6134">
        <v>133192</v>
      </c>
      <c r="C6134" t="s">
        <v>467</v>
      </c>
      <c r="D6134" t="s">
        <v>149</v>
      </c>
      <c r="E6134" s="2">
        <v>17180.43</v>
      </c>
    </row>
    <row r="6135" spans="1:5" x14ac:dyDescent="0.25">
      <c r="A6135" s="1">
        <v>44371</v>
      </c>
      <c r="B6135">
        <v>133193</v>
      </c>
      <c r="C6135" t="s">
        <v>90</v>
      </c>
      <c r="D6135" t="s">
        <v>149</v>
      </c>
      <c r="E6135" s="2">
        <v>108.6</v>
      </c>
    </row>
    <row r="6136" spans="1:5" x14ac:dyDescent="0.25">
      <c r="A6136" s="1">
        <v>44371</v>
      </c>
      <c r="B6136">
        <v>133195</v>
      </c>
      <c r="C6136" t="s">
        <v>59</v>
      </c>
      <c r="D6136" t="s">
        <v>1231</v>
      </c>
      <c r="E6136" s="2">
        <v>15671.89</v>
      </c>
    </row>
    <row r="6137" spans="1:5" x14ac:dyDescent="0.25">
      <c r="A6137" s="1">
        <v>44371</v>
      </c>
      <c r="B6137">
        <v>133196</v>
      </c>
      <c r="C6137" t="s">
        <v>60</v>
      </c>
      <c r="D6137" t="s">
        <v>149</v>
      </c>
      <c r="E6137" s="2">
        <v>589.76</v>
      </c>
    </row>
    <row r="6138" spans="1:5" x14ac:dyDescent="0.25">
      <c r="A6138" s="1">
        <v>44371</v>
      </c>
      <c r="B6138">
        <v>133197</v>
      </c>
      <c r="C6138" t="s">
        <v>62</v>
      </c>
      <c r="D6138" t="s">
        <v>2675</v>
      </c>
      <c r="E6138" s="2">
        <v>100.04</v>
      </c>
    </row>
    <row r="6139" spans="1:5" x14ac:dyDescent="0.25">
      <c r="A6139" s="1">
        <v>44371</v>
      </c>
      <c r="B6139">
        <v>133198</v>
      </c>
      <c r="C6139" t="s">
        <v>317</v>
      </c>
      <c r="D6139" t="s">
        <v>2462</v>
      </c>
      <c r="E6139" s="2">
        <v>300</v>
      </c>
    </row>
    <row r="6140" spans="1:5" x14ac:dyDescent="0.25">
      <c r="A6140" s="1">
        <v>44371</v>
      </c>
      <c r="B6140">
        <v>133199</v>
      </c>
      <c r="C6140" t="s">
        <v>3978</v>
      </c>
      <c r="D6140" t="s">
        <v>149</v>
      </c>
      <c r="E6140" s="2">
        <v>9679.92</v>
      </c>
    </row>
    <row r="6141" spans="1:5" x14ac:dyDescent="0.25">
      <c r="A6141" s="1">
        <v>44371</v>
      </c>
      <c r="B6141">
        <v>133200</v>
      </c>
      <c r="C6141" t="s">
        <v>399</v>
      </c>
      <c r="D6141" t="s">
        <v>4630</v>
      </c>
      <c r="E6141" s="2">
        <v>2225</v>
      </c>
    </row>
    <row r="6142" spans="1:5" x14ac:dyDescent="0.25">
      <c r="A6142" s="1">
        <v>44371</v>
      </c>
      <c r="B6142">
        <v>133201</v>
      </c>
      <c r="C6142" t="s">
        <v>3427</v>
      </c>
      <c r="D6142" t="s">
        <v>3539</v>
      </c>
      <c r="E6142" s="2">
        <v>725</v>
      </c>
    </row>
    <row r="6143" spans="1:5" x14ac:dyDescent="0.25">
      <c r="A6143" s="1">
        <v>44371</v>
      </c>
      <c r="B6143">
        <v>133202</v>
      </c>
      <c r="C6143" t="s">
        <v>33</v>
      </c>
      <c r="D6143" t="s">
        <v>149</v>
      </c>
      <c r="E6143" s="2">
        <v>1684.2</v>
      </c>
    </row>
    <row r="6144" spans="1:5" x14ac:dyDescent="0.25">
      <c r="A6144" s="1">
        <v>44371</v>
      </c>
      <c r="B6144">
        <v>133203</v>
      </c>
      <c r="C6144" t="s">
        <v>1872</v>
      </c>
      <c r="D6144" t="s">
        <v>149</v>
      </c>
      <c r="E6144" s="2">
        <v>3254.17</v>
      </c>
    </row>
    <row r="6145" spans="1:5" x14ac:dyDescent="0.25">
      <c r="A6145" s="1">
        <v>44371</v>
      </c>
      <c r="B6145">
        <v>133204</v>
      </c>
      <c r="C6145" t="s">
        <v>35</v>
      </c>
      <c r="D6145" t="s">
        <v>149</v>
      </c>
      <c r="E6145" s="2">
        <v>178.31</v>
      </c>
    </row>
    <row r="6146" spans="1:5" x14ac:dyDescent="0.25">
      <c r="A6146" s="1">
        <v>44371</v>
      </c>
      <c r="B6146">
        <v>133205</v>
      </c>
      <c r="C6146" t="s">
        <v>4631</v>
      </c>
      <c r="D6146" t="s">
        <v>4632</v>
      </c>
      <c r="E6146" s="2">
        <v>5375</v>
      </c>
    </row>
    <row r="6147" spans="1:5" x14ac:dyDescent="0.25">
      <c r="A6147" s="1">
        <v>44371</v>
      </c>
      <c r="B6147">
        <v>133206</v>
      </c>
      <c r="C6147" t="s">
        <v>4633</v>
      </c>
      <c r="D6147" t="s">
        <v>2036</v>
      </c>
      <c r="E6147" s="2">
        <v>39.049999999999997</v>
      </c>
    </row>
    <row r="6148" spans="1:5" x14ac:dyDescent="0.25">
      <c r="A6148" s="1">
        <v>44371</v>
      </c>
      <c r="B6148">
        <v>133207</v>
      </c>
      <c r="C6148" t="s">
        <v>36</v>
      </c>
      <c r="D6148" t="s">
        <v>149</v>
      </c>
      <c r="E6148" s="2">
        <v>2125.7800000000002</v>
      </c>
    </row>
    <row r="6149" spans="1:5" x14ac:dyDescent="0.25">
      <c r="A6149" s="1">
        <v>44371</v>
      </c>
      <c r="B6149">
        <v>133208</v>
      </c>
      <c r="C6149" t="s">
        <v>96</v>
      </c>
      <c r="D6149" t="s">
        <v>149</v>
      </c>
      <c r="E6149" s="2">
        <v>120.89</v>
      </c>
    </row>
    <row r="6150" spans="1:5" x14ac:dyDescent="0.25">
      <c r="A6150" s="1">
        <v>44371</v>
      </c>
      <c r="B6150">
        <v>133209</v>
      </c>
      <c r="C6150" t="s">
        <v>283</v>
      </c>
      <c r="D6150" t="s">
        <v>149</v>
      </c>
      <c r="E6150" s="2">
        <v>16354.31</v>
      </c>
    </row>
    <row r="6151" spans="1:5" x14ac:dyDescent="0.25">
      <c r="A6151" s="1">
        <v>44371</v>
      </c>
      <c r="B6151">
        <v>133210</v>
      </c>
      <c r="C6151" t="s">
        <v>4634</v>
      </c>
      <c r="D6151" t="s">
        <v>4635</v>
      </c>
      <c r="E6151" s="2">
        <v>4560</v>
      </c>
    </row>
    <row r="6152" spans="1:5" x14ac:dyDescent="0.25">
      <c r="A6152" s="1">
        <v>44371</v>
      </c>
      <c r="B6152">
        <v>133211</v>
      </c>
      <c r="C6152" t="s">
        <v>82</v>
      </c>
      <c r="D6152" t="s">
        <v>3593</v>
      </c>
      <c r="E6152" s="2">
        <v>6242.35</v>
      </c>
    </row>
    <row r="6153" spans="1:5" x14ac:dyDescent="0.25">
      <c r="A6153" s="1">
        <v>44371</v>
      </c>
      <c r="B6153">
        <v>133213</v>
      </c>
      <c r="C6153" t="s">
        <v>577</v>
      </c>
      <c r="D6153" t="s">
        <v>149</v>
      </c>
      <c r="E6153" s="2">
        <v>5799.54</v>
      </c>
    </row>
    <row r="6154" spans="1:5" x14ac:dyDescent="0.25">
      <c r="A6154" s="1">
        <v>44371</v>
      </c>
      <c r="B6154">
        <v>133214</v>
      </c>
      <c r="C6154" t="s">
        <v>3620</v>
      </c>
      <c r="D6154" t="s">
        <v>149</v>
      </c>
      <c r="E6154" s="2">
        <v>20796.59</v>
      </c>
    </row>
    <row r="6155" spans="1:5" x14ac:dyDescent="0.25">
      <c r="A6155" s="1">
        <v>44371</v>
      </c>
      <c r="B6155">
        <v>133215</v>
      </c>
      <c r="C6155" t="s">
        <v>372</v>
      </c>
      <c r="D6155" t="s">
        <v>149</v>
      </c>
      <c r="E6155" s="2">
        <v>281.63</v>
      </c>
    </row>
    <row r="6156" spans="1:5" x14ac:dyDescent="0.25">
      <c r="A6156" s="1">
        <v>44371</v>
      </c>
      <c r="B6156">
        <v>133216</v>
      </c>
      <c r="C6156" t="s">
        <v>372</v>
      </c>
      <c r="D6156" t="s">
        <v>149</v>
      </c>
      <c r="E6156" s="2">
        <v>699.38</v>
      </c>
    </row>
    <row r="6157" spans="1:5" x14ac:dyDescent="0.25">
      <c r="A6157" s="1">
        <v>44371</v>
      </c>
      <c r="B6157">
        <v>133217</v>
      </c>
      <c r="C6157" t="s">
        <v>2789</v>
      </c>
      <c r="D6157" t="s">
        <v>149</v>
      </c>
      <c r="E6157" s="2">
        <v>39315</v>
      </c>
    </row>
    <row r="6158" spans="1:5" x14ac:dyDescent="0.25">
      <c r="A6158" s="1">
        <v>44371</v>
      </c>
      <c r="B6158">
        <v>133218</v>
      </c>
      <c r="C6158" t="s">
        <v>21</v>
      </c>
      <c r="D6158" t="s">
        <v>1795</v>
      </c>
      <c r="E6158" s="2">
        <v>115.78</v>
      </c>
    </row>
    <row r="6159" spans="1:5" x14ac:dyDescent="0.25">
      <c r="A6159" s="1">
        <v>44371</v>
      </c>
      <c r="B6159">
        <v>133219</v>
      </c>
      <c r="C6159" t="s">
        <v>21</v>
      </c>
      <c r="D6159" t="s">
        <v>1795</v>
      </c>
      <c r="E6159" s="2">
        <v>9.93</v>
      </c>
    </row>
    <row r="6160" spans="1:5" x14ac:dyDescent="0.25">
      <c r="A6160" s="1">
        <v>44371</v>
      </c>
      <c r="B6160">
        <v>133221</v>
      </c>
      <c r="C6160" t="s">
        <v>43</v>
      </c>
      <c r="D6160" t="s">
        <v>171</v>
      </c>
      <c r="E6160" s="2">
        <v>73117.929999999993</v>
      </c>
    </row>
    <row r="6161" spans="1:5" x14ac:dyDescent="0.25">
      <c r="A6161" s="1">
        <v>44371</v>
      </c>
      <c r="B6161">
        <v>133222</v>
      </c>
      <c r="C6161" t="s">
        <v>356</v>
      </c>
      <c r="D6161" t="s">
        <v>4636</v>
      </c>
      <c r="E6161" s="2">
        <v>996</v>
      </c>
    </row>
    <row r="6162" spans="1:5" x14ac:dyDescent="0.25">
      <c r="A6162" s="1">
        <v>44371</v>
      </c>
      <c r="B6162">
        <v>133223</v>
      </c>
      <c r="C6162" t="s">
        <v>361</v>
      </c>
      <c r="D6162" t="s">
        <v>3578</v>
      </c>
      <c r="E6162" s="2">
        <v>260</v>
      </c>
    </row>
    <row r="6163" spans="1:5" x14ac:dyDescent="0.25">
      <c r="A6163" s="1">
        <v>44371</v>
      </c>
      <c r="B6163">
        <v>133224</v>
      </c>
      <c r="C6163" t="s">
        <v>434</v>
      </c>
      <c r="D6163" t="s">
        <v>2690</v>
      </c>
      <c r="E6163" s="2">
        <v>5500</v>
      </c>
    </row>
    <row r="6164" spans="1:5" x14ac:dyDescent="0.25">
      <c r="A6164" s="1">
        <v>44371</v>
      </c>
      <c r="B6164">
        <v>133229</v>
      </c>
      <c r="C6164" t="s">
        <v>81</v>
      </c>
      <c r="D6164" t="s">
        <v>149</v>
      </c>
      <c r="E6164" s="2">
        <v>2364.19</v>
      </c>
    </row>
    <row r="6165" spans="1:5" x14ac:dyDescent="0.25">
      <c r="A6165" s="1">
        <v>44377</v>
      </c>
      <c r="B6165">
        <v>133231</v>
      </c>
      <c r="C6165" t="s">
        <v>341</v>
      </c>
      <c r="D6165" t="s">
        <v>149</v>
      </c>
      <c r="E6165" s="2">
        <v>120.94</v>
      </c>
    </row>
    <row r="6166" spans="1:5" x14ac:dyDescent="0.25">
      <c r="A6166" s="1">
        <v>44377</v>
      </c>
      <c r="B6166">
        <v>133232</v>
      </c>
      <c r="C6166" t="s">
        <v>372</v>
      </c>
      <c r="D6166" t="s">
        <v>149</v>
      </c>
      <c r="E6166" s="2">
        <v>347.36</v>
      </c>
    </row>
    <row r="6167" spans="1:5" x14ac:dyDescent="0.25">
      <c r="A6167" s="1">
        <v>44377</v>
      </c>
      <c r="B6167">
        <v>133233</v>
      </c>
      <c r="C6167" t="s">
        <v>381</v>
      </c>
      <c r="D6167" t="s">
        <v>149</v>
      </c>
      <c r="E6167" s="2">
        <v>1340</v>
      </c>
    </row>
    <row r="6168" spans="1:5" x14ac:dyDescent="0.25">
      <c r="A6168" s="1">
        <v>44377</v>
      </c>
      <c r="B6168">
        <v>133234</v>
      </c>
      <c r="C6168" t="s">
        <v>92</v>
      </c>
      <c r="D6168" t="s">
        <v>3578</v>
      </c>
      <c r="E6168" s="2">
        <v>743.67</v>
      </c>
    </row>
    <row r="6169" spans="1:5" x14ac:dyDescent="0.25">
      <c r="A6169" s="1">
        <v>44377</v>
      </c>
      <c r="B6169">
        <v>133235</v>
      </c>
      <c r="C6169" t="s">
        <v>2810</v>
      </c>
      <c r="D6169" t="s">
        <v>4637</v>
      </c>
      <c r="E6169" s="2">
        <v>13664</v>
      </c>
    </row>
    <row r="6170" spans="1:5" x14ac:dyDescent="0.25">
      <c r="A6170" s="1">
        <v>44377</v>
      </c>
      <c r="B6170">
        <v>133236</v>
      </c>
      <c r="C6170" t="s">
        <v>16</v>
      </c>
      <c r="D6170" t="s">
        <v>4638</v>
      </c>
      <c r="E6170" s="2">
        <v>85.57</v>
      </c>
    </row>
    <row r="6171" spans="1:5" x14ac:dyDescent="0.25">
      <c r="A6171" s="1">
        <v>44377</v>
      </c>
      <c r="B6171">
        <v>133237</v>
      </c>
      <c r="C6171" t="s">
        <v>4553</v>
      </c>
      <c r="D6171" t="s">
        <v>4601</v>
      </c>
      <c r="E6171" s="2">
        <v>305</v>
      </c>
    </row>
    <row r="6172" spans="1:5" x14ac:dyDescent="0.25">
      <c r="A6172" s="1">
        <v>44377</v>
      </c>
      <c r="B6172">
        <v>133238</v>
      </c>
      <c r="C6172" t="s">
        <v>26</v>
      </c>
      <c r="D6172" t="s">
        <v>149</v>
      </c>
      <c r="E6172" s="2">
        <v>2224</v>
      </c>
    </row>
    <row r="6173" spans="1:5" x14ac:dyDescent="0.25">
      <c r="A6173" s="1">
        <v>44377</v>
      </c>
      <c r="B6173">
        <v>133239</v>
      </c>
      <c r="C6173" t="s">
        <v>82</v>
      </c>
      <c r="D6173" t="s">
        <v>4639</v>
      </c>
      <c r="E6173" s="2">
        <v>75</v>
      </c>
    </row>
    <row r="6174" spans="1:5" x14ac:dyDescent="0.25">
      <c r="A6174" s="1">
        <v>44377</v>
      </c>
      <c r="B6174">
        <v>133240</v>
      </c>
      <c r="C6174" t="s">
        <v>5</v>
      </c>
      <c r="D6174" t="s">
        <v>2646</v>
      </c>
      <c r="E6174" s="2">
        <v>525</v>
      </c>
    </row>
    <row r="6175" spans="1:5" x14ac:dyDescent="0.25">
      <c r="A6175" s="1">
        <v>44377</v>
      </c>
      <c r="B6175">
        <v>133241</v>
      </c>
      <c r="C6175" t="s">
        <v>712</v>
      </c>
      <c r="D6175" t="s">
        <v>2646</v>
      </c>
      <c r="E6175" s="2">
        <v>250</v>
      </c>
    </row>
    <row r="6176" spans="1:5" x14ac:dyDescent="0.25">
      <c r="A6176" s="1">
        <v>44377</v>
      </c>
      <c r="B6176">
        <v>133242</v>
      </c>
      <c r="C6176" t="s">
        <v>255</v>
      </c>
      <c r="D6176" t="s">
        <v>2646</v>
      </c>
      <c r="E6176" s="2">
        <v>500</v>
      </c>
    </row>
    <row r="6177" spans="1:5" x14ac:dyDescent="0.25">
      <c r="A6177" s="1">
        <v>44377</v>
      </c>
      <c r="B6177">
        <v>133242</v>
      </c>
      <c r="C6177" t="s">
        <v>255</v>
      </c>
      <c r="D6177" t="s">
        <v>2646</v>
      </c>
      <c r="E6177" s="2">
        <v>500</v>
      </c>
    </row>
    <row r="6178" spans="1:5" x14ac:dyDescent="0.25">
      <c r="A6178" s="1">
        <v>44377</v>
      </c>
      <c r="B6178">
        <v>133243</v>
      </c>
      <c r="C6178" t="s">
        <v>255</v>
      </c>
      <c r="D6178" t="s">
        <v>2646</v>
      </c>
      <c r="E6178" s="2">
        <v>500</v>
      </c>
    </row>
    <row r="6179" spans="1:5" x14ac:dyDescent="0.25">
      <c r="A6179" s="1">
        <v>44377</v>
      </c>
      <c r="B6179">
        <v>133244</v>
      </c>
      <c r="C6179" t="s">
        <v>111</v>
      </c>
      <c r="D6179" t="s">
        <v>4640</v>
      </c>
      <c r="E6179" s="2">
        <v>1000</v>
      </c>
    </row>
    <row r="6180" spans="1:5" x14ac:dyDescent="0.25">
      <c r="A6180" s="1">
        <v>44377</v>
      </c>
      <c r="B6180">
        <v>133245</v>
      </c>
      <c r="C6180" t="s">
        <v>3952</v>
      </c>
      <c r="D6180" t="s">
        <v>2690</v>
      </c>
      <c r="E6180" s="2">
        <v>848</v>
      </c>
    </row>
    <row r="6181" spans="1:5" x14ac:dyDescent="0.25">
      <c r="A6181" s="1">
        <v>44377</v>
      </c>
      <c r="B6181">
        <v>133246</v>
      </c>
      <c r="C6181" t="s">
        <v>51</v>
      </c>
      <c r="D6181" t="s">
        <v>149</v>
      </c>
      <c r="E6181" s="2">
        <v>1036.6199999999999</v>
      </c>
    </row>
    <row r="6182" spans="1:5" x14ac:dyDescent="0.25">
      <c r="A6182" s="1">
        <v>44377</v>
      </c>
      <c r="B6182">
        <v>133247</v>
      </c>
      <c r="C6182" t="s">
        <v>183</v>
      </c>
      <c r="D6182" t="s">
        <v>149</v>
      </c>
      <c r="E6182" s="2">
        <v>9658</v>
      </c>
    </row>
    <row r="6183" spans="1:5" x14ac:dyDescent="0.25">
      <c r="A6183" s="1">
        <v>44377</v>
      </c>
      <c r="B6183">
        <v>133248</v>
      </c>
      <c r="C6183" t="s">
        <v>9</v>
      </c>
      <c r="D6183" t="s">
        <v>185</v>
      </c>
      <c r="E6183" s="2">
        <v>1763.63</v>
      </c>
    </row>
    <row r="6184" spans="1:5" x14ac:dyDescent="0.25">
      <c r="A6184" s="1">
        <v>44377</v>
      </c>
      <c r="B6184">
        <v>133249</v>
      </c>
      <c r="C6184" t="s">
        <v>29</v>
      </c>
      <c r="D6184" t="s">
        <v>734</v>
      </c>
      <c r="E6184" s="2">
        <v>470.76</v>
      </c>
    </row>
    <row r="6185" spans="1:5" x14ac:dyDescent="0.25">
      <c r="A6185" s="1">
        <v>44377</v>
      </c>
      <c r="B6185">
        <v>133250</v>
      </c>
      <c r="C6185" t="s">
        <v>1353</v>
      </c>
      <c r="D6185" t="s">
        <v>2688</v>
      </c>
      <c r="E6185" s="2">
        <v>6450</v>
      </c>
    </row>
    <row r="6186" spans="1:5" x14ac:dyDescent="0.25">
      <c r="A6186" s="1">
        <v>44377</v>
      </c>
      <c r="B6186">
        <v>133251</v>
      </c>
      <c r="C6186" t="s">
        <v>238</v>
      </c>
      <c r="D6186" t="s">
        <v>3578</v>
      </c>
      <c r="E6186" s="2">
        <v>240</v>
      </c>
    </row>
    <row r="6187" spans="1:5" x14ac:dyDescent="0.25">
      <c r="A6187" s="1">
        <v>44377</v>
      </c>
      <c r="B6187">
        <v>133253</v>
      </c>
      <c r="C6187" t="s">
        <v>10</v>
      </c>
      <c r="D6187" t="s">
        <v>1795</v>
      </c>
      <c r="E6187" s="2">
        <v>5369.37</v>
      </c>
    </row>
    <row r="6188" spans="1:5" x14ac:dyDescent="0.25">
      <c r="A6188" s="1">
        <v>44377</v>
      </c>
      <c r="B6188">
        <v>133254</v>
      </c>
      <c r="C6188" t="s">
        <v>63</v>
      </c>
      <c r="D6188" t="s">
        <v>4641</v>
      </c>
      <c r="E6188" s="2">
        <v>76314.87</v>
      </c>
    </row>
    <row r="6189" spans="1:5" x14ac:dyDescent="0.25">
      <c r="A6189" s="1">
        <v>44377</v>
      </c>
      <c r="B6189">
        <v>133255</v>
      </c>
      <c r="C6189" t="s">
        <v>3978</v>
      </c>
      <c r="D6189" t="s">
        <v>3539</v>
      </c>
      <c r="E6189" s="2">
        <v>1688</v>
      </c>
    </row>
    <row r="6190" spans="1:5" x14ac:dyDescent="0.25">
      <c r="A6190" s="1">
        <v>44377</v>
      </c>
      <c r="B6190">
        <v>133255</v>
      </c>
      <c r="C6190" t="s">
        <v>3978</v>
      </c>
      <c r="D6190" t="s">
        <v>4642</v>
      </c>
      <c r="E6190" s="2">
        <v>6191.99</v>
      </c>
    </row>
    <row r="6191" spans="1:5" x14ac:dyDescent="0.25">
      <c r="A6191" s="1">
        <v>44377</v>
      </c>
      <c r="B6191">
        <v>133256</v>
      </c>
      <c r="C6191" t="s">
        <v>16</v>
      </c>
      <c r="D6191" t="s">
        <v>4643</v>
      </c>
      <c r="E6191" s="2">
        <v>13140.2</v>
      </c>
    </row>
    <row r="6192" spans="1:5" x14ac:dyDescent="0.25">
      <c r="A6192" s="1">
        <v>44377</v>
      </c>
      <c r="B6192">
        <v>133257</v>
      </c>
      <c r="C6192" t="s">
        <v>16</v>
      </c>
      <c r="D6192" t="s">
        <v>2688</v>
      </c>
      <c r="E6192" s="2">
        <v>557.49</v>
      </c>
    </row>
    <row r="6193" spans="1:5" x14ac:dyDescent="0.25">
      <c r="A6193" s="1">
        <v>44377</v>
      </c>
      <c r="B6193">
        <v>133258</v>
      </c>
      <c r="C6193" t="s">
        <v>16</v>
      </c>
      <c r="D6193" t="s">
        <v>2764</v>
      </c>
      <c r="E6193" s="2">
        <v>91.3</v>
      </c>
    </row>
    <row r="6194" spans="1:5" x14ac:dyDescent="0.25">
      <c r="A6194" s="1">
        <v>44377</v>
      </c>
      <c r="B6194">
        <v>133265</v>
      </c>
      <c r="C6194" t="s">
        <v>326</v>
      </c>
      <c r="D6194" t="s">
        <v>149</v>
      </c>
      <c r="E6194" s="2">
        <v>5725.71</v>
      </c>
    </row>
    <row r="6195" spans="1:5" x14ac:dyDescent="0.25">
      <c r="A6195" s="1">
        <v>44377</v>
      </c>
      <c r="B6195">
        <v>133285</v>
      </c>
      <c r="C6195" t="s">
        <v>3089</v>
      </c>
      <c r="D6195" t="s">
        <v>149</v>
      </c>
      <c r="E6195" s="2">
        <v>847.5</v>
      </c>
    </row>
    <row r="6196" spans="1:5" x14ac:dyDescent="0.25">
      <c r="A6196" s="1">
        <v>44377</v>
      </c>
      <c r="B6196">
        <v>133286</v>
      </c>
      <c r="C6196" t="s">
        <v>226</v>
      </c>
      <c r="D6196" t="s">
        <v>2688</v>
      </c>
      <c r="E6196" s="2">
        <v>5120.16</v>
      </c>
    </row>
    <row r="6197" spans="1:5" x14ac:dyDescent="0.25">
      <c r="A6197" s="1">
        <v>44377</v>
      </c>
      <c r="B6197">
        <v>133287</v>
      </c>
      <c r="C6197" t="s">
        <v>364</v>
      </c>
      <c r="D6197" t="s">
        <v>149</v>
      </c>
      <c r="E6197" s="2">
        <v>368.5</v>
      </c>
    </row>
    <row r="6198" spans="1:5" x14ac:dyDescent="0.25">
      <c r="A6198" s="1">
        <v>44348</v>
      </c>
      <c r="B6198">
        <v>202000209</v>
      </c>
      <c r="C6198" t="s">
        <v>1055</v>
      </c>
      <c r="D6198" t="s">
        <v>2688</v>
      </c>
      <c r="E6198" s="2">
        <v>147.75</v>
      </c>
    </row>
    <row r="6199" spans="1:5" x14ac:dyDescent="0.25">
      <c r="A6199" s="1">
        <v>44348</v>
      </c>
      <c r="B6199">
        <v>202000210</v>
      </c>
      <c r="C6199" t="s">
        <v>2594</v>
      </c>
      <c r="D6199" t="s">
        <v>149</v>
      </c>
      <c r="E6199" s="2">
        <v>4</v>
      </c>
    </row>
    <row r="6200" spans="1:5" x14ac:dyDescent="0.25">
      <c r="A6200" s="1">
        <v>44348</v>
      </c>
      <c r="B6200">
        <v>202000211</v>
      </c>
      <c r="C6200" t="s">
        <v>2097</v>
      </c>
      <c r="D6200" t="s">
        <v>3578</v>
      </c>
      <c r="E6200" s="2">
        <v>102.91</v>
      </c>
    </row>
    <row r="6201" spans="1:5" x14ac:dyDescent="0.25">
      <c r="A6201" s="1">
        <v>44348</v>
      </c>
      <c r="B6201">
        <v>202000212</v>
      </c>
      <c r="C6201" t="s">
        <v>4644</v>
      </c>
      <c r="D6201" t="s">
        <v>3578</v>
      </c>
      <c r="E6201" s="2">
        <v>431.6</v>
      </c>
    </row>
    <row r="6202" spans="1:5" x14ac:dyDescent="0.25">
      <c r="A6202" s="1">
        <v>44348</v>
      </c>
      <c r="B6202">
        <v>202000213</v>
      </c>
      <c r="C6202" t="s">
        <v>482</v>
      </c>
      <c r="D6202" t="s">
        <v>3578</v>
      </c>
      <c r="E6202" s="2">
        <v>255.77</v>
      </c>
    </row>
    <row r="6203" spans="1:5" x14ac:dyDescent="0.25">
      <c r="A6203" s="1">
        <v>44348</v>
      </c>
      <c r="B6203">
        <v>202000214</v>
      </c>
      <c r="C6203" t="s">
        <v>4150</v>
      </c>
      <c r="D6203" t="s">
        <v>149</v>
      </c>
      <c r="E6203" s="2">
        <v>388.72</v>
      </c>
    </row>
    <row r="6204" spans="1:5" x14ac:dyDescent="0.25">
      <c r="A6204" s="1">
        <v>44348</v>
      </c>
      <c r="B6204">
        <v>202000216</v>
      </c>
      <c r="C6204" t="s">
        <v>1011</v>
      </c>
      <c r="D6204" t="s">
        <v>3578</v>
      </c>
      <c r="E6204" s="2">
        <v>36</v>
      </c>
    </row>
    <row r="6205" spans="1:5" x14ac:dyDescent="0.25">
      <c r="A6205" s="1">
        <v>44355</v>
      </c>
      <c r="B6205">
        <v>202000217</v>
      </c>
      <c r="C6205" t="s">
        <v>2604</v>
      </c>
      <c r="D6205" t="s">
        <v>4645</v>
      </c>
      <c r="E6205" s="2">
        <v>115.9</v>
      </c>
    </row>
    <row r="6206" spans="1:5" x14ac:dyDescent="0.25">
      <c r="A6206" s="1">
        <v>44348</v>
      </c>
      <c r="B6206">
        <v>202000218</v>
      </c>
      <c r="C6206" t="s">
        <v>4313</v>
      </c>
      <c r="D6206" t="s">
        <v>3578</v>
      </c>
      <c r="E6206" s="2">
        <v>195</v>
      </c>
    </row>
    <row r="6207" spans="1:5" x14ac:dyDescent="0.25">
      <c r="A6207" s="1">
        <v>44348</v>
      </c>
      <c r="B6207">
        <v>202000219</v>
      </c>
      <c r="C6207" t="s">
        <v>4496</v>
      </c>
      <c r="D6207" t="s">
        <v>2688</v>
      </c>
      <c r="E6207" s="2">
        <v>50</v>
      </c>
    </row>
    <row r="6208" spans="1:5" x14ac:dyDescent="0.25">
      <c r="A6208" s="1">
        <v>44348</v>
      </c>
      <c r="B6208">
        <v>202000220</v>
      </c>
      <c r="C6208" t="s">
        <v>681</v>
      </c>
      <c r="D6208" t="s">
        <v>3578</v>
      </c>
      <c r="E6208" s="2">
        <v>127.2</v>
      </c>
    </row>
    <row r="6209" spans="1:5" x14ac:dyDescent="0.25">
      <c r="A6209" s="1">
        <v>44348</v>
      </c>
      <c r="B6209">
        <v>202000221</v>
      </c>
      <c r="C6209" t="s">
        <v>1067</v>
      </c>
      <c r="D6209" t="s">
        <v>2688</v>
      </c>
      <c r="E6209" s="2">
        <v>95</v>
      </c>
    </row>
    <row r="6210" spans="1:5" x14ac:dyDescent="0.25">
      <c r="A6210" s="1">
        <v>44348</v>
      </c>
      <c r="B6210">
        <v>202000222</v>
      </c>
      <c r="C6210" t="s">
        <v>4646</v>
      </c>
      <c r="D6210" t="s">
        <v>4647</v>
      </c>
      <c r="E6210" s="2">
        <v>46.4</v>
      </c>
    </row>
    <row r="6211" spans="1:5" x14ac:dyDescent="0.25">
      <c r="A6211" s="1">
        <v>44348</v>
      </c>
      <c r="B6211">
        <v>202000223</v>
      </c>
      <c r="C6211" t="s">
        <v>2139</v>
      </c>
      <c r="D6211" t="s">
        <v>149</v>
      </c>
      <c r="E6211" s="2">
        <v>32.119999999999997</v>
      </c>
    </row>
    <row r="6212" spans="1:5" x14ac:dyDescent="0.25">
      <c r="A6212" s="1">
        <v>44348</v>
      </c>
      <c r="B6212">
        <v>202000224</v>
      </c>
      <c r="C6212" t="s">
        <v>4648</v>
      </c>
      <c r="D6212" t="s">
        <v>4649</v>
      </c>
      <c r="E6212" s="2">
        <v>913</v>
      </c>
    </row>
    <row r="6213" spans="1:5" x14ac:dyDescent="0.25">
      <c r="A6213" s="1">
        <v>44348</v>
      </c>
      <c r="B6213">
        <v>202000225</v>
      </c>
      <c r="C6213" t="s">
        <v>1043</v>
      </c>
      <c r="D6213" t="s">
        <v>3578</v>
      </c>
      <c r="E6213" s="2">
        <v>71.16</v>
      </c>
    </row>
    <row r="6214" spans="1:5" x14ac:dyDescent="0.25">
      <c r="A6214" s="1">
        <v>44348</v>
      </c>
      <c r="B6214">
        <v>202000226</v>
      </c>
      <c r="C6214" t="s">
        <v>4650</v>
      </c>
      <c r="D6214" t="s">
        <v>3578</v>
      </c>
      <c r="E6214" s="2">
        <v>70.25</v>
      </c>
    </row>
    <row r="6215" spans="1:5" x14ac:dyDescent="0.25">
      <c r="A6215" s="1">
        <v>44348</v>
      </c>
      <c r="B6215">
        <v>202000227</v>
      </c>
      <c r="C6215" t="s">
        <v>3666</v>
      </c>
      <c r="D6215" t="s">
        <v>4651</v>
      </c>
      <c r="E6215" s="2">
        <v>10</v>
      </c>
    </row>
    <row r="6216" spans="1:5" x14ac:dyDescent="0.25">
      <c r="A6216" s="1">
        <v>44348</v>
      </c>
      <c r="B6216">
        <v>202000228</v>
      </c>
      <c r="C6216" t="s">
        <v>109</v>
      </c>
      <c r="D6216" t="s">
        <v>3328</v>
      </c>
      <c r="E6216" s="2">
        <v>139.21</v>
      </c>
    </row>
    <row r="6217" spans="1:5" x14ac:dyDescent="0.25">
      <c r="A6217" s="1">
        <v>44348</v>
      </c>
      <c r="B6217">
        <v>202000229</v>
      </c>
      <c r="C6217" t="s">
        <v>1057</v>
      </c>
      <c r="D6217" t="s">
        <v>2088</v>
      </c>
      <c r="E6217" s="2">
        <v>122.84</v>
      </c>
    </row>
    <row r="6218" spans="1:5" x14ac:dyDescent="0.25">
      <c r="A6218" s="1">
        <v>44348</v>
      </c>
      <c r="B6218">
        <v>202000230</v>
      </c>
      <c r="C6218" t="s">
        <v>4652</v>
      </c>
      <c r="D6218" t="s">
        <v>140</v>
      </c>
      <c r="E6218" s="2">
        <v>10.85</v>
      </c>
    </row>
    <row r="6219" spans="1:5" x14ac:dyDescent="0.25">
      <c r="A6219" s="1">
        <v>44348</v>
      </c>
      <c r="B6219">
        <v>202000231</v>
      </c>
      <c r="C6219" t="s">
        <v>4163</v>
      </c>
      <c r="D6219" t="s">
        <v>4653</v>
      </c>
      <c r="E6219" s="2">
        <v>877.18</v>
      </c>
    </row>
    <row r="6220" spans="1:5" x14ac:dyDescent="0.25">
      <c r="A6220" s="1">
        <v>44354</v>
      </c>
      <c r="B6220">
        <v>202000232</v>
      </c>
      <c r="C6220" t="s">
        <v>356</v>
      </c>
      <c r="D6220" t="s">
        <v>893</v>
      </c>
      <c r="E6220" s="2">
        <v>2610</v>
      </c>
    </row>
    <row r="6221" spans="1:5" x14ac:dyDescent="0.25">
      <c r="A6221" s="1">
        <v>44354</v>
      </c>
      <c r="B6221">
        <v>202000233</v>
      </c>
      <c r="C6221" t="s">
        <v>2086</v>
      </c>
      <c r="D6221" t="s">
        <v>4654</v>
      </c>
      <c r="E6221" s="2">
        <v>110</v>
      </c>
    </row>
    <row r="6222" spans="1:5" x14ac:dyDescent="0.25">
      <c r="A6222" s="1">
        <v>44354</v>
      </c>
      <c r="B6222">
        <v>202000234</v>
      </c>
      <c r="C6222" t="s">
        <v>4655</v>
      </c>
      <c r="D6222" t="s">
        <v>4651</v>
      </c>
      <c r="E6222" s="2">
        <v>113.67</v>
      </c>
    </row>
    <row r="6223" spans="1:5" x14ac:dyDescent="0.25">
      <c r="A6223" s="1">
        <v>44354</v>
      </c>
      <c r="B6223">
        <v>202000235</v>
      </c>
      <c r="C6223" t="s">
        <v>2565</v>
      </c>
      <c r="D6223" t="s">
        <v>4656</v>
      </c>
      <c r="E6223" s="2">
        <v>179.14</v>
      </c>
    </row>
    <row r="6224" spans="1:5" x14ac:dyDescent="0.25">
      <c r="A6224" s="1">
        <v>44354</v>
      </c>
      <c r="B6224">
        <v>202000236</v>
      </c>
      <c r="C6224" t="s">
        <v>1529</v>
      </c>
      <c r="D6224" t="s">
        <v>2736</v>
      </c>
      <c r="E6224" s="2">
        <v>208</v>
      </c>
    </row>
    <row r="6225" spans="1:5" x14ac:dyDescent="0.25">
      <c r="A6225" s="1">
        <v>44354</v>
      </c>
      <c r="B6225">
        <v>202000237</v>
      </c>
      <c r="C6225" t="s">
        <v>4657</v>
      </c>
      <c r="D6225" t="s">
        <v>3539</v>
      </c>
      <c r="E6225" s="2">
        <v>3792</v>
      </c>
    </row>
    <row r="6226" spans="1:5" x14ac:dyDescent="0.25">
      <c r="A6226" s="1">
        <v>44355</v>
      </c>
      <c r="B6226">
        <v>202000239</v>
      </c>
      <c r="C6226" t="s">
        <v>4658</v>
      </c>
      <c r="D6226" t="s">
        <v>3578</v>
      </c>
      <c r="E6226" s="2">
        <v>300</v>
      </c>
    </row>
    <row r="6227" spans="1:5" x14ac:dyDescent="0.25">
      <c r="A6227" s="1">
        <v>44355</v>
      </c>
      <c r="B6227">
        <v>202000240</v>
      </c>
      <c r="C6227" t="s">
        <v>4659</v>
      </c>
      <c r="D6227" t="s">
        <v>3445</v>
      </c>
      <c r="E6227" s="2">
        <v>350.53</v>
      </c>
    </row>
    <row r="6228" spans="1:5" x14ac:dyDescent="0.25">
      <c r="A6228" s="1">
        <v>44355</v>
      </c>
      <c r="B6228">
        <v>202000241</v>
      </c>
      <c r="C6228" t="s">
        <v>4660</v>
      </c>
      <c r="D6228" t="s">
        <v>4661</v>
      </c>
      <c r="E6228" s="2">
        <v>600</v>
      </c>
    </row>
    <row r="6229" spans="1:5" x14ac:dyDescent="0.25">
      <c r="A6229" s="1">
        <v>44356</v>
      </c>
      <c r="B6229">
        <v>202000242</v>
      </c>
      <c r="C6229" t="s">
        <v>2794</v>
      </c>
      <c r="D6229" t="s">
        <v>3578</v>
      </c>
      <c r="E6229" s="2">
        <v>360.7</v>
      </c>
    </row>
    <row r="6230" spans="1:5" x14ac:dyDescent="0.25">
      <c r="A6230" s="1">
        <v>44361</v>
      </c>
      <c r="B6230">
        <v>202000243</v>
      </c>
      <c r="C6230" t="s">
        <v>4662</v>
      </c>
      <c r="D6230" t="s">
        <v>4663</v>
      </c>
      <c r="E6230" s="2">
        <v>1631.35</v>
      </c>
    </row>
    <row r="6231" spans="1:5" x14ac:dyDescent="0.25">
      <c r="A6231" s="1">
        <v>44363</v>
      </c>
      <c r="B6231">
        <v>202000244</v>
      </c>
      <c r="C6231" t="s">
        <v>1055</v>
      </c>
      <c r="D6231" t="s">
        <v>2688</v>
      </c>
      <c r="E6231" s="2">
        <v>394</v>
      </c>
    </row>
    <row r="6232" spans="1:5" x14ac:dyDescent="0.25">
      <c r="A6232" s="1">
        <v>44375</v>
      </c>
      <c r="B6232">
        <v>202000245</v>
      </c>
      <c r="C6232" t="s">
        <v>4664</v>
      </c>
      <c r="D6232" t="s">
        <v>3578</v>
      </c>
      <c r="E6232" s="2">
        <v>668.68</v>
      </c>
    </row>
    <row r="6233" spans="1:5" x14ac:dyDescent="0.25">
      <c r="A6233" s="1">
        <v>44363</v>
      </c>
      <c r="B6233">
        <v>202000246</v>
      </c>
      <c r="C6233" t="s">
        <v>4665</v>
      </c>
      <c r="D6233" t="s">
        <v>4666</v>
      </c>
      <c r="E6233" s="2">
        <v>135</v>
      </c>
    </row>
    <row r="6234" spans="1:5" x14ac:dyDescent="0.25">
      <c r="A6234" s="1">
        <v>44363</v>
      </c>
      <c r="B6234">
        <v>202000247</v>
      </c>
      <c r="C6234" t="s">
        <v>92</v>
      </c>
      <c r="D6234" t="s">
        <v>3578</v>
      </c>
      <c r="E6234" s="2">
        <v>192.5</v>
      </c>
    </row>
    <row r="6235" spans="1:5" x14ac:dyDescent="0.25">
      <c r="A6235" s="1">
        <v>44363</v>
      </c>
      <c r="B6235">
        <v>202000248</v>
      </c>
      <c r="C6235" t="s">
        <v>681</v>
      </c>
      <c r="D6235" t="s">
        <v>3578</v>
      </c>
      <c r="E6235" s="2">
        <v>82.75</v>
      </c>
    </row>
    <row r="6236" spans="1:5" x14ac:dyDescent="0.25">
      <c r="A6236" s="1">
        <v>44363</v>
      </c>
      <c r="B6236">
        <v>202000249</v>
      </c>
      <c r="C6236" t="s">
        <v>4657</v>
      </c>
      <c r="D6236" t="s">
        <v>893</v>
      </c>
      <c r="E6236" s="2">
        <v>1743</v>
      </c>
    </row>
    <row r="6237" spans="1:5" x14ac:dyDescent="0.25">
      <c r="A6237" s="1">
        <v>44363</v>
      </c>
      <c r="B6237">
        <v>202000250</v>
      </c>
      <c r="C6237" t="s">
        <v>1067</v>
      </c>
      <c r="D6237" t="s">
        <v>2688</v>
      </c>
      <c r="E6237" s="2">
        <v>95</v>
      </c>
    </row>
    <row r="6238" spans="1:5" x14ac:dyDescent="0.25">
      <c r="A6238" s="1">
        <v>44363</v>
      </c>
      <c r="B6238">
        <v>202000251</v>
      </c>
      <c r="C6238" t="s">
        <v>4313</v>
      </c>
      <c r="D6238" t="s">
        <v>3578</v>
      </c>
      <c r="E6238" s="2">
        <v>645.94000000000005</v>
      </c>
    </row>
    <row r="6239" spans="1:5" x14ac:dyDescent="0.25">
      <c r="A6239" s="1">
        <v>44375</v>
      </c>
      <c r="B6239">
        <v>202000254</v>
      </c>
      <c r="C6239" t="s">
        <v>2572</v>
      </c>
      <c r="D6239" t="s">
        <v>4667</v>
      </c>
      <c r="E6239" s="2">
        <v>560</v>
      </c>
    </row>
    <row r="6240" spans="1:5" x14ac:dyDescent="0.25">
      <c r="A6240" s="1">
        <v>44375</v>
      </c>
      <c r="B6240">
        <v>202000255</v>
      </c>
      <c r="C6240" t="s">
        <v>4161</v>
      </c>
      <c r="D6240" t="s">
        <v>3578</v>
      </c>
      <c r="E6240" s="2">
        <v>26.17</v>
      </c>
    </row>
    <row r="6241" spans="1:5" x14ac:dyDescent="0.25">
      <c r="A6241" s="1">
        <v>44376</v>
      </c>
      <c r="B6241">
        <v>202000256</v>
      </c>
      <c r="C6241" t="s">
        <v>109</v>
      </c>
      <c r="D6241" t="s">
        <v>3328</v>
      </c>
      <c r="E6241" s="2">
        <v>54.75</v>
      </c>
    </row>
    <row r="6242" spans="1:5" x14ac:dyDescent="0.25">
      <c r="A6242" s="1">
        <v>44376</v>
      </c>
      <c r="B6242">
        <v>202000257</v>
      </c>
      <c r="C6242" t="s">
        <v>482</v>
      </c>
      <c r="D6242" t="s">
        <v>3578</v>
      </c>
      <c r="E6242" s="2">
        <v>231.92</v>
      </c>
    </row>
    <row r="6243" spans="1:5" x14ac:dyDescent="0.25">
      <c r="A6243" s="1">
        <v>44377</v>
      </c>
      <c r="B6243">
        <v>202000258</v>
      </c>
      <c r="C6243" t="s">
        <v>4668</v>
      </c>
      <c r="D6243" t="s">
        <v>3579</v>
      </c>
      <c r="E6243" s="2">
        <v>50.4</v>
      </c>
    </row>
    <row r="6244" spans="1:5" x14ac:dyDescent="0.25">
      <c r="A6244" s="1">
        <v>44350</v>
      </c>
      <c r="B6244">
        <v>202100262</v>
      </c>
      <c r="C6244" t="s">
        <v>4514</v>
      </c>
      <c r="D6244" t="s">
        <v>2036</v>
      </c>
      <c r="E6244" s="2">
        <v>100.46</v>
      </c>
    </row>
    <row r="6245" spans="1:5" x14ac:dyDescent="0.25">
      <c r="A6245" s="1">
        <v>44350</v>
      </c>
      <c r="B6245">
        <v>202100263</v>
      </c>
      <c r="C6245" t="s">
        <v>453</v>
      </c>
      <c r="D6245" t="s">
        <v>3581</v>
      </c>
      <c r="E6245" s="2">
        <v>1952</v>
      </c>
    </row>
    <row r="6246" spans="1:5" x14ac:dyDescent="0.25">
      <c r="A6246" s="1">
        <v>44350</v>
      </c>
      <c r="B6246">
        <v>202100264</v>
      </c>
      <c r="C6246" t="s">
        <v>448</v>
      </c>
      <c r="D6246" t="s">
        <v>4669</v>
      </c>
      <c r="E6246" s="2">
        <v>2000</v>
      </c>
    </row>
    <row r="6247" spans="1:5" x14ac:dyDescent="0.25">
      <c r="A6247" s="1">
        <v>44350</v>
      </c>
      <c r="B6247">
        <v>202100265</v>
      </c>
      <c r="C6247" t="s">
        <v>112</v>
      </c>
      <c r="D6247" t="s">
        <v>3579</v>
      </c>
      <c r="E6247" s="2">
        <v>8476.4500000000007</v>
      </c>
    </row>
    <row r="6248" spans="1:5" x14ac:dyDescent="0.25">
      <c r="A6248" s="1">
        <v>44350</v>
      </c>
      <c r="B6248">
        <v>202100268</v>
      </c>
      <c r="C6248" t="s">
        <v>228</v>
      </c>
      <c r="D6248" t="s">
        <v>3579</v>
      </c>
      <c r="E6248" s="2">
        <v>279.83999999999997</v>
      </c>
    </row>
    <row r="6249" spans="1:5" x14ac:dyDescent="0.25">
      <c r="A6249" s="1">
        <v>44350</v>
      </c>
      <c r="B6249">
        <v>202100269</v>
      </c>
      <c r="C6249" t="s">
        <v>110</v>
      </c>
      <c r="D6249" t="s">
        <v>4670</v>
      </c>
      <c r="E6249" s="2">
        <v>169.37</v>
      </c>
    </row>
    <row r="6250" spans="1:5" x14ac:dyDescent="0.25">
      <c r="A6250" s="1">
        <v>44356</v>
      </c>
      <c r="B6250">
        <v>202100270</v>
      </c>
      <c r="C6250" t="s">
        <v>4671</v>
      </c>
      <c r="D6250" t="s">
        <v>4672</v>
      </c>
      <c r="E6250" s="2">
        <v>149.94999999999999</v>
      </c>
    </row>
    <row r="6251" spans="1:5" x14ac:dyDescent="0.25">
      <c r="A6251" s="1">
        <v>44356</v>
      </c>
      <c r="B6251">
        <v>202100271</v>
      </c>
      <c r="C6251" t="s">
        <v>3725</v>
      </c>
      <c r="D6251" t="s">
        <v>3729</v>
      </c>
      <c r="E6251" s="2">
        <v>8.9700000000000006</v>
      </c>
    </row>
    <row r="6252" spans="1:5" x14ac:dyDescent="0.25">
      <c r="A6252" s="1">
        <v>44357</v>
      </c>
      <c r="B6252">
        <v>202100272</v>
      </c>
      <c r="C6252" t="s">
        <v>456</v>
      </c>
      <c r="D6252" t="s">
        <v>4670</v>
      </c>
      <c r="E6252" s="2">
        <v>46.02</v>
      </c>
    </row>
    <row r="6253" spans="1:5" x14ac:dyDescent="0.25">
      <c r="A6253" s="1">
        <v>44357</v>
      </c>
      <c r="B6253">
        <v>202100274</v>
      </c>
      <c r="C6253" t="s">
        <v>112</v>
      </c>
      <c r="D6253" t="s">
        <v>3579</v>
      </c>
      <c r="E6253" s="2">
        <v>7284.28</v>
      </c>
    </row>
    <row r="6254" spans="1:5" x14ac:dyDescent="0.25">
      <c r="A6254" s="1">
        <v>44357</v>
      </c>
      <c r="B6254">
        <v>202100275</v>
      </c>
      <c r="C6254" t="s">
        <v>113</v>
      </c>
      <c r="D6254" t="s">
        <v>4673</v>
      </c>
      <c r="E6254" s="2">
        <v>43619.78</v>
      </c>
    </row>
    <row r="6255" spans="1:5" x14ac:dyDescent="0.25">
      <c r="A6255" s="1">
        <v>44363</v>
      </c>
      <c r="B6255">
        <v>202100276</v>
      </c>
      <c r="C6255" t="s">
        <v>3725</v>
      </c>
      <c r="D6255" t="s">
        <v>3733</v>
      </c>
      <c r="E6255" s="2">
        <v>90.07</v>
      </c>
    </row>
    <row r="6256" spans="1:5" x14ac:dyDescent="0.25">
      <c r="A6256" s="1">
        <v>44364</v>
      </c>
      <c r="B6256">
        <v>202100277</v>
      </c>
      <c r="C6256" t="s">
        <v>111</v>
      </c>
      <c r="D6256" t="s">
        <v>3726</v>
      </c>
      <c r="E6256" s="2">
        <v>137333.13</v>
      </c>
    </row>
    <row r="6257" spans="1:5" x14ac:dyDescent="0.25">
      <c r="A6257" s="1">
        <v>44364</v>
      </c>
      <c r="B6257">
        <v>202100278</v>
      </c>
      <c r="C6257" t="s">
        <v>4514</v>
      </c>
      <c r="D6257" t="s">
        <v>4674</v>
      </c>
      <c r="E6257" s="2">
        <v>49.99</v>
      </c>
    </row>
    <row r="6258" spans="1:5" x14ac:dyDescent="0.25">
      <c r="A6258" s="1">
        <v>44364</v>
      </c>
      <c r="B6258">
        <v>202100279</v>
      </c>
      <c r="C6258" t="s">
        <v>4675</v>
      </c>
      <c r="D6258" t="s">
        <v>4670</v>
      </c>
      <c r="E6258" s="2">
        <v>45.05</v>
      </c>
    </row>
    <row r="6259" spans="1:5" x14ac:dyDescent="0.25">
      <c r="A6259" s="1">
        <v>44364</v>
      </c>
      <c r="B6259">
        <v>202100280</v>
      </c>
      <c r="C6259" t="s">
        <v>452</v>
      </c>
      <c r="D6259" t="s">
        <v>3539</v>
      </c>
      <c r="E6259" s="2">
        <v>245</v>
      </c>
    </row>
    <row r="6260" spans="1:5" x14ac:dyDescent="0.25">
      <c r="A6260" s="1">
        <v>44364</v>
      </c>
      <c r="B6260">
        <v>202100281</v>
      </c>
      <c r="C6260" t="s">
        <v>4676</v>
      </c>
      <c r="D6260" t="s">
        <v>4677</v>
      </c>
      <c r="E6260" s="2">
        <v>38.4</v>
      </c>
    </row>
    <row r="6261" spans="1:5" x14ac:dyDescent="0.25">
      <c r="A6261" s="1">
        <v>44364</v>
      </c>
      <c r="B6261">
        <v>202100284</v>
      </c>
      <c r="C6261" t="s">
        <v>453</v>
      </c>
      <c r="D6261" t="s">
        <v>3581</v>
      </c>
      <c r="E6261" s="2">
        <v>9011.4500000000007</v>
      </c>
    </row>
    <row r="6262" spans="1:5" x14ac:dyDescent="0.25">
      <c r="A6262" s="1">
        <v>44364</v>
      </c>
      <c r="B6262">
        <v>202100285</v>
      </c>
      <c r="C6262" t="s">
        <v>2622</v>
      </c>
      <c r="D6262" t="s">
        <v>3539</v>
      </c>
      <c r="E6262" s="2">
        <v>227.69</v>
      </c>
    </row>
    <row r="6263" spans="1:5" x14ac:dyDescent="0.25">
      <c r="A6263" s="1">
        <v>44371</v>
      </c>
      <c r="B6263">
        <v>202100292</v>
      </c>
      <c r="C6263" t="s">
        <v>4501</v>
      </c>
      <c r="D6263" t="s">
        <v>4678</v>
      </c>
      <c r="E6263" s="2">
        <v>382.46</v>
      </c>
    </row>
    <row r="6264" spans="1:5" x14ac:dyDescent="0.25">
      <c r="A6264" s="1">
        <v>44371</v>
      </c>
      <c r="B6264">
        <v>202100293</v>
      </c>
      <c r="C6264" t="s">
        <v>4679</v>
      </c>
      <c r="D6264" t="s">
        <v>4680</v>
      </c>
      <c r="E6264" s="2">
        <v>200</v>
      </c>
    </row>
    <row r="6265" spans="1:5" x14ac:dyDescent="0.25">
      <c r="A6265" s="1">
        <v>44371</v>
      </c>
      <c r="B6265">
        <v>202100294</v>
      </c>
      <c r="C6265" t="s">
        <v>4681</v>
      </c>
      <c r="D6265" t="s">
        <v>4670</v>
      </c>
      <c r="E6265" s="2">
        <v>46.73</v>
      </c>
    </row>
    <row r="6266" spans="1:5" x14ac:dyDescent="0.25">
      <c r="A6266" s="1">
        <v>44371</v>
      </c>
      <c r="B6266">
        <v>202100296</v>
      </c>
      <c r="C6266" t="s">
        <v>453</v>
      </c>
      <c r="D6266" t="s">
        <v>3581</v>
      </c>
      <c r="E6266" s="2">
        <v>7263.32</v>
      </c>
    </row>
    <row r="6267" spans="1:5" x14ac:dyDescent="0.25">
      <c r="A6267" s="1">
        <v>44371</v>
      </c>
      <c r="B6267">
        <v>202100297</v>
      </c>
      <c r="C6267" t="s">
        <v>112</v>
      </c>
      <c r="D6267" t="s">
        <v>3579</v>
      </c>
      <c r="E6267" s="2">
        <v>5235.8</v>
      </c>
    </row>
    <row r="6268" spans="1:5" x14ac:dyDescent="0.25">
      <c r="A6268" s="1">
        <v>44377</v>
      </c>
      <c r="B6268">
        <v>202100298</v>
      </c>
      <c r="C6268" t="s">
        <v>111</v>
      </c>
      <c r="D6268" t="s">
        <v>4682</v>
      </c>
      <c r="E6268" s="2">
        <v>6058.45</v>
      </c>
    </row>
    <row r="6269" spans="1:5" x14ac:dyDescent="0.25">
      <c r="A6269" s="1">
        <v>44377</v>
      </c>
      <c r="B6269">
        <v>202100299</v>
      </c>
      <c r="C6269" t="s">
        <v>4683</v>
      </c>
      <c r="D6269" t="s">
        <v>4670</v>
      </c>
      <c r="E6269" s="2">
        <v>68.709999999999994</v>
      </c>
    </row>
    <row r="6270" spans="1:5" x14ac:dyDescent="0.25">
      <c r="A6270" s="1">
        <v>44377</v>
      </c>
      <c r="B6270">
        <v>202100300</v>
      </c>
      <c r="C6270" t="s">
        <v>4684</v>
      </c>
      <c r="D6270" t="s">
        <v>4670</v>
      </c>
      <c r="E6270" s="2">
        <v>50.53</v>
      </c>
    </row>
    <row r="6271" spans="1:5" x14ac:dyDescent="0.25">
      <c r="A6271" s="1">
        <v>44377</v>
      </c>
      <c r="B6271">
        <v>202100301</v>
      </c>
      <c r="C6271" t="s">
        <v>114</v>
      </c>
      <c r="D6271" t="s">
        <v>3539</v>
      </c>
      <c r="E6271" s="2">
        <v>205</v>
      </c>
    </row>
    <row r="6272" spans="1:5" x14ac:dyDescent="0.25">
      <c r="A6272" s="1">
        <v>44377</v>
      </c>
      <c r="B6272">
        <v>202100302</v>
      </c>
      <c r="C6272" t="s">
        <v>4685</v>
      </c>
      <c r="D6272" t="s">
        <v>3539</v>
      </c>
      <c r="E6272" s="2">
        <v>252.81</v>
      </c>
    </row>
    <row r="6273" spans="1:6" x14ac:dyDescent="0.25">
      <c r="A6273" s="1">
        <v>44377</v>
      </c>
      <c r="B6273">
        <v>202100303</v>
      </c>
      <c r="C6273" t="s">
        <v>4686</v>
      </c>
      <c r="D6273" t="s">
        <v>4670</v>
      </c>
      <c r="E6273" s="2">
        <v>92.78</v>
      </c>
    </row>
    <row r="6274" spans="1:6" x14ac:dyDescent="0.25">
      <c r="A6274" s="1">
        <v>44377</v>
      </c>
      <c r="B6274">
        <v>202100305</v>
      </c>
      <c r="C6274" t="s">
        <v>453</v>
      </c>
      <c r="D6274" t="s">
        <v>3581</v>
      </c>
      <c r="E6274" s="2">
        <v>12409.46</v>
      </c>
    </row>
    <row r="6275" spans="1:6" x14ac:dyDescent="0.25">
      <c r="A6275" s="1">
        <v>44377</v>
      </c>
      <c r="B6275">
        <v>202100306</v>
      </c>
      <c r="C6275" t="s">
        <v>4687</v>
      </c>
      <c r="D6275" t="s">
        <v>4670</v>
      </c>
      <c r="E6275" s="2">
        <v>24.75</v>
      </c>
    </row>
    <row r="6276" spans="1:6" x14ac:dyDescent="0.25">
      <c r="A6276" s="1">
        <v>44377</v>
      </c>
      <c r="B6276">
        <v>202100307</v>
      </c>
      <c r="C6276" t="s">
        <v>2113</v>
      </c>
      <c r="D6276" t="s">
        <v>4670</v>
      </c>
      <c r="E6276" s="2">
        <v>39</v>
      </c>
    </row>
    <row r="6277" spans="1:6" x14ac:dyDescent="0.25">
      <c r="A6277" s="1">
        <v>44377</v>
      </c>
      <c r="B6277">
        <v>202100308</v>
      </c>
      <c r="C6277" t="s">
        <v>110</v>
      </c>
      <c r="D6277" t="s">
        <v>3539</v>
      </c>
      <c r="E6277" s="2">
        <v>447.02</v>
      </c>
    </row>
    <row r="6278" spans="1:6" x14ac:dyDescent="0.25">
      <c r="D6278" s="5" t="s">
        <v>167</v>
      </c>
      <c r="F6278" s="7">
        <f>SUM(E5867:E6277)</f>
        <v>1660394.9499999988</v>
      </c>
    </row>
    <row r="6279" spans="1:6" x14ac:dyDescent="0.25">
      <c r="D6279" s="5" t="s">
        <v>4519</v>
      </c>
      <c r="E6279" s="6"/>
      <c r="F6279" s="6">
        <f>SUM(F3:F6278)</f>
        <v>16195933.75999999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6A3E31017F01459FE23A049E3F2CAF" ma:contentTypeVersion="13" ma:contentTypeDescription="Create a new document." ma:contentTypeScope="" ma:versionID="46b592398f8927dfaa80ab669e6a9a16">
  <xsd:schema xmlns:xsd="http://www.w3.org/2001/XMLSchema" xmlns:xs="http://www.w3.org/2001/XMLSchema" xmlns:p="http://schemas.microsoft.com/office/2006/metadata/properties" xmlns:ns3="a9a22b25-a74b-4699-99df-4f8b8fa0ca59" xmlns:ns4="aea6dde8-b92e-45bd-bbc7-1369b6f59449" targetNamespace="http://schemas.microsoft.com/office/2006/metadata/properties" ma:root="true" ma:fieldsID="a156a7370d89e1f219e703afcf2e894f" ns3:_="" ns4:_="">
    <xsd:import namespace="a9a22b25-a74b-4699-99df-4f8b8fa0ca59"/>
    <xsd:import namespace="aea6dde8-b92e-45bd-bbc7-1369b6f5944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22b25-a74b-4699-99df-4f8b8fa0c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6dde8-b92e-45bd-bbc7-1369b6f5944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8D3A3F-6E83-4F4B-A8B6-8F3F923C10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BE77EC-8D26-4013-94B2-EBB63D302A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a22b25-a74b-4699-99df-4f8b8fa0ca59"/>
    <ds:schemaRef ds:uri="aea6dde8-b92e-45bd-bbc7-1369b6f594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9C0577-F924-49B4-8378-1A31A2B8063E}">
  <ds:schemaRefs>
    <ds:schemaRef ds:uri="http://purl.org/dc/elements/1.1/"/>
    <ds:schemaRef ds:uri="a9a22b25-a74b-4699-99df-4f8b8fa0ca59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aea6dde8-b92e-45bd-bbc7-1369b6f59449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YTD Check Register 2020-2021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cp:lastModifiedBy>James Maddux</cp:lastModifiedBy>
  <dcterms:created xsi:type="dcterms:W3CDTF">2020-08-05T16:13:15Z</dcterms:created>
  <dcterms:modified xsi:type="dcterms:W3CDTF">2023-11-09T20:47:53Z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0x0101008B6A3E31017F01459FE23A049E3F2CAF</vt:lpwstr>
  </property>
</Properties>
</file>