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codeName="ThisWorkbook"/>
  <mc:AlternateContent xmlns:mc="http://schemas.openxmlformats.org/markup-compatibility/2006">
    <mc:Choice Requires="x15">
      <x15ac:absPath xmlns:x15ac="http://schemas.microsoft.com/office/spreadsheetml/2010/11/ac" url="S:\Admin\Business\Website\Financial Transparency Webpage\21-22\"/>
    </mc:Choice>
  </mc:AlternateContent>
  <xr:revisionPtr revIDLastSave="0" documentId="8_{B77C153B-736C-4EA7-8691-D06975DF6A34}" xr6:coauthVersionLast="45" xr6:coauthVersionMax="45" xr10:uidLastSave="{00000000-0000-0000-0000-000000000000}"/>
  <bookViews>
    <workbookView xWindow="-120" yWindow="-120" windowWidth="29040" windowHeight="15840" activeTab="3" xr2:uid="{00000000-000D-0000-FFFF-FFFF00000000}"/>
  </bookViews>
  <sheets>
    <sheet name="gf revenue exp" sheetId="2" r:id="rId1"/>
    <sheet name="general fund by object" sheetId="3" r:id="rId2"/>
    <sheet name="debt service" sheetId="4" r:id="rId3"/>
    <sheet name="Nutrition Services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5" l="1"/>
  <c r="B11" i="5"/>
  <c r="E11" i="5" s="1"/>
  <c r="D10" i="5"/>
  <c r="E9" i="5"/>
  <c r="D9" i="5"/>
  <c r="C6" i="5"/>
  <c r="B6" i="5"/>
  <c r="D6" i="5" s="1"/>
  <c r="E5" i="5"/>
  <c r="D5" i="5"/>
  <c r="E6" i="5" l="1"/>
  <c r="D11" i="5"/>
  <c r="C10" i="4"/>
  <c r="B10" i="4"/>
  <c r="D10" i="4" s="1"/>
  <c r="B8" i="4"/>
  <c r="E8" i="4" s="1"/>
  <c r="E6" i="4"/>
  <c r="D6" i="4"/>
  <c r="D8" i="4" l="1"/>
  <c r="E10" i="4" s="1"/>
  <c r="C152" i="3" l="1"/>
  <c r="B152" i="3"/>
  <c r="E152" i="3" s="1"/>
  <c r="C151" i="3"/>
  <c r="B151" i="3"/>
  <c r="E151" i="3" s="1"/>
  <c r="C150" i="3"/>
  <c r="B150" i="3"/>
  <c r="E150" i="3" s="1"/>
  <c r="C149" i="3"/>
  <c r="B149" i="3"/>
  <c r="E149" i="3" s="1"/>
  <c r="C148" i="3"/>
  <c r="C153" i="3" s="1"/>
  <c r="B148" i="3"/>
  <c r="E148" i="3" s="1"/>
  <c r="D147" i="3"/>
  <c r="D146" i="3"/>
  <c r="D145" i="3"/>
  <c r="D144" i="3"/>
  <c r="D142" i="3"/>
  <c r="C141" i="3"/>
  <c r="E141" i="3" s="1"/>
  <c r="B141" i="3"/>
  <c r="D140" i="3"/>
  <c r="E139" i="3"/>
  <c r="D139" i="3"/>
  <c r="D138" i="3"/>
  <c r="E137" i="3"/>
  <c r="D137" i="3"/>
  <c r="D136" i="3"/>
  <c r="D135" i="3"/>
  <c r="D134" i="3"/>
  <c r="D133" i="3"/>
  <c r="C133" i="3"/>
  <c r="B133" i="3"/>
  <c r="E133" i="3" s="1"/>
  <c r="D132" i="3"/>
  <c r="E131" i="3"/>
  <c r="D131" i="3"/>
  <c r="E130" i="3"/>
  <c r="D130" i="3"/>
  <c r="E129" i="3"/>
  <c r="D129" i="3"/>
  <c r="E128" i="3"/>
  <c r="D128" i="3"/>
  <c r="D127" i="3"/>
  <c r="D126" i="3"/>
  <c r="C125" i="3"/>
  <c r="E125" i="3" s="1"/>
  <c r="B125" i="3"/>
  <c r="D124" i="3"/>
  <c r="E123" i="3"/>
  <c r="D123" i="3"/>
  <c r="E122" i="3"/>
  <c r="D122" i="3"/>
  <c r="E121" i="3"/>
  <c r="D121" i="3"/>
  <c r="E120" i="3"/>
  <c r="D120" i="3"/>
  <c r="D119" i="3"/>
  <c r="D118" i="3"/>
  <c r="C117" i="3"/>
  <c r="B117" i="3"/>
  <c r="E117" i="3" s="1"/>
  <c r="D116" i="3"/>
  <c r="E115" i="3"/>
  <c r="D115" i="3"/>
  <c r="E114" i="3"/>
  <c r="D114" i="3"/>
  <c r="E113" i="3"/>
  <c r="D113" i="3"/>
  <c r="E112" i="3"/>
  <c r="D112" i="3"/>
  <c r="D111" i="3"/>
  <c r="D110" i="3"/>
  <c r="D109" i="3"/>
  <c r="C108" i="3"/>
  <c r="B108" i="3"/>
  <c r="E108" i="3" s="1"/>
  <c r="E107" i="3"/>
  <c r="D107" i="3"/>
  <c r="E106" i="3"/>
  <c r="D106" i="3"/>
  <c r="E105" i="3"/>
  <c r="D105" i="3"/>
  <c r="E104" i="3"/>
  <c r="D104" i="3"/>
  <c r="E103" i="3"/>
  <c r="D103" i="3"/>
  <c r="D102" i="3"/>
  <c r="D101" i="3"/>
  <c r="C100" i="3"/>
  <c r="B100" i="3"/>
  <c r="E100" i="3" s="1"/>
  <c r="D99" i="3"/>
  <c r="E98" i="3"/>
  <c r="D98" i="3"/>
  <c r="E97" i="3"/>
  <c r="D97" i="3"/>
  <c r="E96" i="3"/>
  <c r="D96" i="3"/>
  <c r="E95" i="3"/>
  <c r="D95" i="3"/>
  <c r="D94" i="3"/>
  <c r="D93" i="3"/>
  <c r="E92" i="3"/>
  <c r="C92" i="3"/>
  <c r="B92" i="3"/>
  <c r="D92" i="3" s="1"/>
  <c r="D91" i="3"/>
  <c r="E90" i="3"/>
  <c r="D90" i="3"/>
  <c r="E89" i="3"/>
  <c r="D89" i="3"/>
  <c r="E88" i="3"/>
  <c r="D88" i="3"/>
  <c r="E87" i="3"/>
  <c r="D87" i="3"/>
  <c r="D86" i="3"/>
  <c r="D85" i="3"/>
  <c r="C84" i="3"/>
  <c r="E84" i="3" s="1"/>
  <c r="B84" i="3"/>
  <c r="D84" i="3" s="1"/>
  <c r="D83" i="3"/>
  <c r="D82" i="3"/>
  <c r="E81" i="3"/>
  <c r="D81" i="3"/>
  <c r="D80" i="3"/>
  <c r="E79" i="3"/>
  <c r="D79" i="3"/>
  <c r="D78" i="3"/>
  <c r="D77" i="3"/>
  <c r="C76" i="3"/>
  <c r="B76" i="3"/>
  <c r="E76" i="3" s="1"/>
  <c r="D75" i="3"/>
  <c r="E74" i="3"/>
  <c r="D74" i="3"/>
  <c r="E73" i="3"/>
  <c r="D73" i="3"/>
  <c r="E72" i="3"/>
  <c r="D72" i="3"/>
  <c r="E71" i="3"/>
  <c r="D71" i="3"/>
  <c r="D70" i="3"/>
  <c r="D69" i="3"/>
  <c r="C68" i="3"/>
  <c r="B68" i="3"/>
  <c r="E68" i="3" s="1"/>
  <c r="D67" i="3"/>
  <c r="E66" i="3"/>
  <c r="D66" i="3"/>
  <c r="E65" i="3"/>
  <c r="D65" i="3"/>
  <c r="E64" i="3"/>
  <c r="D64" i="3"/>
  <c r="E63" i="3"/>
  <c r="D63" i="3"/>
  <c r="D62" i="3"/>
  <c r="D61" i="3"/>
  <c r="C60" i="3"/>
  <c r="E60" i="3" s="1"/>
  <c r="B60" i="3"/>
  <c r="D59" i="3"/>
  <c r="E58" i="3"/>
  <c r="D58" i="3"/>
  <c r="D57" i="3"/>
  <c r="D56" i="3"/>
  <c r="E55" i="3"/>
  <c r="D55" i="3"/>
  <c r="D54" i="3"/>
  <c r="D53" i="3"/>
  <c r="D52" i="3"/>
  <c r="C52" i="3"/>
  <c r="B52" i="3"/>
  <c r="E52" i="3" s="1"/>
  <c r="D51" i="3"/>
  <c r="E50" i="3"/>
  <c r="D50" i="3"/>
  <c r="E49" i="3"/>
  <c r="D49" i="3"/>
  <c r="E48" i="3"/>
  <c r="D48" i="3"/>
  <c r="E47" i="3"/>
  <c r="D47" i="3"/>
  <c r="D46" i="3"/>
  <c r="D45" i="3"/>
  <c r="C44" i="3"/>
  <c r="D44" i="3" s="1"/>
  <c r="B44" i="3"/>
  <c r="D43" i="3"/>
  <c r="E42" i="3"/>
  <c r="D42" i="3"/>
  <c r="E41" i="3"/>
  <c r="D41" i="3"/>
  <c r="E40" i="3"/>
  <c r="D40" i="3"/>
  <c r="E39" i="3"/>
  <c r="D39" i="3"/>
  <c r="D38" i="3"/>
  <c r="D37" i="3"/>
  <c r="C36" i="3"/>
  <c r="B36" i="3"/>
  <c r="E36" i="3" s="1"/>
  <c r="D35" i="3"/>
  <c r="E34" i="3"/>
  <c r="D34" i="3"/>
  <c r="E33" i="3"/>
  <c r="D33" i="3"/>
  <c r="E32" i="3"/>
  <c r="D32" i="3"/>
  <c r="E31" i="3"/>
  <c r="D31" i="3"/>
  <c r="D30" i="3"/>
  <c r="D29" i="3"/>
  <c r="E28" i="3"/>
  <c r="C28" i="3"/>
  <c r="B28" i="3"/>
  <c r="D28" i="3" s="1"/>
  <c r="D27" i="3"/>
  <c r="E26" i="3"/>
  <c r="D26" i="3"/>
  <c r="E25" i="3"/>
  <c r="D25" i="3"/>
  <c r="E24" i="3"/>
  <c r="D24" i="3"/>
  <c r="E23" i="3"/>
  <c r="D23" i="3"/>
  <c r="D22" i="3"/>
  <c r="D21" i="3"/>
  <c r="C20" i="3"/>
  <c r="E20" i="3" s="1"/>
  <c r="B20" i="3"/>
  <c r="D20" i="3" s="1"/>
  <c r="D19" i="3"/>
  <c r="E18" i="3"/>
  <c r="D18" i="3"/>
  <c r="E17" i="3"/>
  <c r="D17" i="3"/>
  <c r="E16" i="3"/>
  <c r="D16" i="3"/>
  <c r="E15" i="3"/>
  <c r="D15" i="3"/>
  <c r="D14" i="3"/>
  <c r="D13" i="3"/>
  <c r="C12" i="3"/>
  <c r="B12" i="3"/>
  <c r="D11" i="3"/>
  <c r="E10" i="3"/>
  <c r="D10" i="3"/>
  <c r="E9" i="3"/>
  <c r="D9" i="3"/>
  <c r="E8" i="3"/>
  <c r="D8" i="3"/>
  <c r="E7" i="3"/>
  <c r="D7" i="3"/>
  <c r="D68" i="3" l="1"/>
  <c r="E12" i="3"/>
  <c r="D76" i="3"/>
  <c r="B153" i="3"/>
  <c r="D12" i="3"/>
  <c r="D60" i="3"/>
  <c r="D125" i="3"/>
  <c r="D141" i="3"/>
  <c r="C143" i="3"/>
  <c r="B143" i="3"/>
  <c r="D36" i="3"/>
  <c r="E44" i="3"/>
  <c r="D100" i="3"/>
  <c r="D108" i="3"/>
  <c r="D117" i="3"/>
  <c r="D148" i="3"/>
  <c r="D149" i="3"/>
  <c r="D150" i="3"/>
  <c r="D151" i="3"/>
  <c r="D152" i="3"/>
  <c r="E153" i="3" l="1"/>
  <c r="D153" i="3"/>
  <c r="E143" i="3"/>
  <c r="D143" i="3"/>
  <c r="D8" i="2" l="1"/>
  <c r="E8" i="2" s="1"/>
  <c r="D7" i="2"/>
  <c r="E7" i="2" s="1"/>
  <c r="D6" i="2"/>
  <c r="E6" i="2" s="1"/>
  <c r="C9" i="2"/>
  <c r="B9" i="2"/>
  <c r="D9" i="2" s="1"/>
  <c r="E9" i="2" s="1"/>
  <c r="C30" i="2" l="1"/>
  <c r="B30" i="2"/>
  <c r="E25" i="2"/>
  <c r="E17" i="2"/>
  <c r="D28" i="2"/>
  <c r="E28" i="2" s="1"/>
  <c r="D27" i="2"/>
  <c r="E27" i="2" s="1"/>
  <c r="D26" i="2"/>
  <c r="E26" i="2" s="1"/>
  <c r="D25" i="2"/>
  <c r="D24" i="2"/>
  <c r="E24" i="2" s="1"/>
  <c r="D23" i="2"/>
  <c r="E23" i="2" s="1"/>
  <c r="D22" i="2"/>
  <c r="E22" i="2" s="1"/>
  <c r="D21" i="2"/>
  <c r="E21" i="2" s="1"/>
  <c r="D20" i="2"/>
  <c r="E20" i="2" s="1"/>
  <c r="D19" i="2"/>
  <c r="E19" i="2" s="1"/>
  <c r="D18" i="2"/>
  <c r="E18" i="2" s="1"/>
  <c r="D17" i="2"/>
  <c r="D16" i="2"/>
  <c r="E16" i="2" s="1"/>
  <c r="D15" i="2"/>
  <c r="E15" i="2" s="1"/>
  <c r="D14" i="2"/>
  <c r="E14" i="2" s="1"/>
  <c r="D13" i="2"/>
  <c r="E13" i="2" s="1"/>
  <c r="D12" i="2"/>
  <c r="E12" i="2" s="1"/>
  <c r="D30" i="2" l="1"/>
  <c r="E30" i="2" s="1"/>
</calcChain>
</file>

<file path=xl/sharedStrings.xml><?xml version="1.0" encoding="utf-8"?>
<sst xmlns="http://schemas.openxmlformats.org/spreadsheetml/2006/main" count="184" uniqueCount="88">
  <si>
    <t>Function Level Budget</t>
  </si>
  <si>
    <t>2020-2021 Original Budget</t>
  </si>
  <si>
    <t>Proposed Change in Function Level</t>
  </si>
  <si>
    <t>% of Change</t>
  </si>
  <si>
    <t>11 - Instruction</t>
  </si>
  <si>
    <t>12 - Media Resources/Library</t>
  </si>
  <si>
    <t>13 - Professional Development Staff</t>
  </si>
  <si>
    <t>93 - Shared Services</t>
  </si>
  <si>
    <t>21 - Curriculum and Instruction</t>
  </si>
  <si>
    <t>23 - School Leadership</t>
  </si>
  <si>
    <t>31 - Guidance and Counseling</t>
  </si>
  <si>
    <t>32 - Social Workers</t>
  </si>
  <si>
    <t>33 - Student Health Services</t>
  </si>
  <si>
    <t>34 - Transportation</t>
  </si>
  <si>
    <t>35 - Cowan Café</t>
  </si>
  <si>
    <t>36 - Extracurricular</t>
  </si>
  <si>
    <t>41-  Administration</t>
  </si>
  <si>
    <t>51 - Maintenance</t>
  </si>
  <si>
    <t>52 - Security</t>
  </si>
  <si>
    <t>53 - Technology Services</t>
  </si>
  <si>
    <t>61 - Community Services</t>
  </si>
  <si>
    <t>Revenue - State funding</t>
  </si>
  <si>
    <t>Revenue - Federal funding</t>
  </si>
  <si>
    <t>Revenue - Local funding</t>
  </si>
  <si>
    <t>Total Revenue</t>
  </si>
  <si>
    <t>Santa Fe Independent School District</t>
  </si>
  <si>
    <t>2021-2022 General Fund Budget</t>
  </si>
  <si>
    <t>Account Number</t>
  </si>
  <si>
    <t>2020 - 2021
Original Budget</t>
  </si>
  <si>
    <t>Change</t>
  </si>
  <si>
    <t>Function 11 - Instruction</t>
  </si>
  <si>
    <t>199 E 61XX Salaries</t>
  </si>
  <si>
    <t>199 E 62XX Contracted Services</t>
  </si>
  <si>
    <t>199 E 63XX General Supplies</t>
  </si>
  <si>
    <t>199 E 64XX Miscellaneous Operating</t>
  </si>
  <si>
    <t>199 E 66XX Capital Outlay</t>
  </si>
  <si>
    <t>Subtotal Function 11</t>
  </si>
  <si>
    <t>Function 12  - Media Resources/Library</t>
  </si>
  <si>
    <t>Subtotal Function 12</t>
  </si>
  <si>
    <t>Function 13 - Professional Development/Staff</t>
  </si>
  <si>
    <t>Subtotal Function 13</t>
  </si>
  <si>
    <t>Function 21 Curriculum and Instruction</t>
  </si>
  <si>
    <t>Subtotal Function 21</t>
  </si>
  <si>
    <t>Function 23 School Leadership</t>
  </si>
  <si>
    <t>Subtotal Function 23</t>
  </si>
  <si>
    <t>Function 31 Guidance and Counseling</t>
  </si>
  <si>
    <t>Subtotal Function 31</t>
  </si>
  <si>
    <t>Function 32 Social Workers</t>
  </si>
  <si>
    <t>Subtotal Function 32</t>
  </si>
  <si>
    <t>Function 33 Student Health Services</t>
  </si>
  <si>
    <t>Subtotal Function 33</t>
  </si>
  <si>
    <t>Function 34 Transportation</t>
  </si>
  <si>
    <t>Subtotal Function 34</t>
  </si>
  <si>
    <t>Function 35 Cowan Café</t>
  </si>
  <si>
    <t>Subtotal Function 35</t>
  </si>
  <si>
    <t>Function 36 Extracurricular</t>
  </si>
  <si>
    <t xml:space="preserve">Subtotal Function 36 </t>
  </si>
  <si>
    <t>Function 41 Administration</t>
  </si>
  <si>
    <t>Subtotal Function 41</t>
  </si>
  <si>
    <t>Function 51 Maintenance</t>
  </si>
  <si>
    <t>Subtotal Function 51</t>
  </si>
  <si>
    <t>* Includes the  matching for the COPS grant</t>
  </si>
  <si>
    <t>Function 52 Security</t>
  </si>
  <si>
    <t>Subtotal Function 52</t>
  </si>
  <si>
    <t>Function 53 Technology Services</t>
  </si>
  <si>
    <t>Subtotal Function 53</t>
  </si>
  <si>
    <t>Function 61 Community Services</t>
  </si>
  <si>
    <t>Subtotal Function 61</t>
  </si>
  <si>
    <t>Function 93 Shared Services</t>
  </si>
  <si>
    <t>Subtotal Function 93</t>
  </si>
  <si>
    <t>Total General Fund Expenditure Budget</t>
  </si>
  <si>
    <t>2021-2022 Summary of General Fund Expenditure by Object Code</t>
  </si>
  <si>
    <t>Santa Fe Independent School Distrist</t>
  </si>
  <si>
    <t>Change in Budget</t>
  </si>
  <si>
    <t>Percent Change in budget</t>
  </si>
  <si>
    <t>Debt Service Local Revenue</t>
  </si>
  <si>
    <t>Debt Service Expenditures</t>
  </si>
  <si>
    <t>Total fund balance impact</t>
  </si>
  <si>
    <t>2021-2022 Debt Service Budget</t>
  </si>
  <si>
    <t>2021-2022 Nutrition Services Budget</t>
  </si>
  <si>
    <t>Percent Change in Budget</t>
  </si>
  <si>
    <t>Revenue</t>
  </si>
  <si>
    <t>Expenditures</t>
  </si>
  <si>
    <t>Function 35 - Food Service</t>
  </si>
  <si>
    <t>Function 51 - Maintenance</t>
  </si>
  <si>
    <t>Total Expenditures</t>
  </si>
  <si>
    <t>2021-2022 Adopted Budget</t>
  </si>
  <si>
    <t>2021-2022 Nutrition Adopted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</si>
</sst>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 applyBorder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9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1" fillId="0" borderId="0" xfId="0" applyNumberFormat="1" applyFont="1" applyFill="1" applyAlignment="1" applyProtection="1">
      <alignment wrapText="1"/>
    </xf>
    <xf numFmtId="0" fontId="1" fillId="0" borderId="0" xfId="0" applyNumberFormat="1" applyFont="1" applyFill="1" applyAlignment="1" applyProtection="1">
      <alignment horizontal="center" wrapText="1"/>
    </xf>
    <xf numFmtId="43" fontId="0" fillId="0" borderId="0" xfId="1" applyFont="1" applyFill="1" applyAlignment="1" applyProtection="1"/>
    <xf numFmtId="164" fontId="0" fillId="0" borderId="0" xfId="2" applyNumberFormat="1" applyFont="1" applyFill="1" applyAlignment="1" applyProtection="1"/>
    <xf numFmtId="43" fontId="0" fillId="0" borderId="1" xfId="1" applyFont="1" applyFill="1" applyBorder="1" applyAlignment="1" applyProtection="1"/>
    <xf numFmtId="164" fontId="0" fillId="0" borderId="1" xfId="2" applyNumberFormat="1" applyFont="1" applyFill="1" applyBorder="1" applyAlignment="1" applyProtection="1"/>
    <xf numFmtId="43" fontId="0" fillId="0" borderId="2" xfId="1" applyFont="1" applyFill="1" applyBorder="1" applyAlignment="1" applyProtection="1"/>
    <xf numFmtId="164" fontId="0" fillId="0" borderId="2" xfId="2" applyNumberFormat="1" applyFont="1" applyFill="1" applyBorder="1" applyAlignment="1" applyProtection="1"/>
    <xf numFmtId="164" fontId="1" fillId="0" borderId="0" xfId="2" applyNumberFormat="1" applyFont="1" applyFill="1" applyAlignment="1" applyProtection="1">
      <alignment horizontal="center" wrapText="1"/>
    </xf>
    <xf numFmtId="43" fontId="0" fillId="0" borderId="3" xfId="1" applyFont="1" applyFill="1" applyBorder="1" applyAlignment="1" applyProtection="1"/>
    <xf numFmtId="164" fontId="0" fillId="0" borderId="3" xfId="2" applyNumberFormat="1" applyFont="1" applyFill="1" applyBorder="1" applyAlignment="1" applyProtection="1"/>
    <xf numFmtId="0" fontId="0" fillId="0" borderId="0" xfId="0" applyNumberFormat="1" applyFill="1" applyAlignment="1" applyProtection="1">
      <alignment horizontal="center"/>
    </xf>
    <xf numFmtId="0" fontId="1" fillId="0" borderId="0" xfId="0" applyNumberFormat="1" applyFont="1" applyFill="1" applyAlignment="1" applyProtection="1">
      <alignment horizontal="center"/>
    </xf>
    <xf numFmtId="44" fontId="1" fillId="0" borderId="0" xfId="3" applyFont="1" applyFill="1" applyAlignment="1" applyProtection="1">
      <alignment horizontal="center" wrapText="1"/>
    </xf>
    <xf numFmtId="9" fontId="0" fillId="0" borderId="0" xfId="2" applyFont="1" applyFill="1" applyAlignment="1" applyProtection="1">
      <alignment wrapText="1"/>
    </xf>
    <xf numFmtId="44" fontId="0" fillId="0" borderId="0" xfId="3" applyFont="1" applyFill="1" applyAlignment="1" applyProtection="1"/>
    <xf numFmtId="9" fontId="0" fillId="0" borderId="0" xfId="2" applyFont="1" applyFill="1" applyAlignment="1" applyProtection="1"/>
    <xf numFmtId="44" fontId="0" fillId="0" borderId="1" xfId="3" applyFont="1" applyFill="1" applyBorder="1" applyAlignment="1" applyProtection="1"/>
    <xf numFmtId="9" fontId="0" fillId="0" borderId="1" xfId="2" applyFont="1" applyFill="1" applyBorder="1" applyAlignment="1" applyProtection="1"/>
    <xf numFmtId="44" fontId="0" fillId="0" borderId="3" xfId="3" applyFont="1" applyFill="1" applyBorder="1" applyAlignment="1" applyProtection="1"/>
    <xf numFmtId="44" fontId="0" fillId="0" borderId="2" xfId="3" applyFont="1" applyFill="1" applyBorder="1" applyAlignment="1" applyProtection="1"/>
    <xf numFmtId="9" fontId="0" fillId="0" borderId="2" xfId="2" applyFont="1" applyFill="1" applyBorder="1" applyAlignment="1" applyProtection="1"/>
    <xf numFmtId="9" fontId="0" fillId="0" borderId="3" xfId="2" applyFont="1" applyFill="1" applyBorder="1" applyAlignment="1" applyProtection="1"/>
    <xf numFmtId="43" fontId="0" fillId="0" borderId="0" xfId="1" applyFont="1" applyFill="1" applyBorder="1" applyAlignment="1" applyProtection="1"/>
    <xf numFmtId="0" fontId="0" fillId="0" borderId="0" xfId="0" applyNumberFormat="1" applyFill="1" applyBorder="1" applyAlignment="1" applyProtection="1"/>
    <xf numFmtId="44" fontId="0" fillId="0" borderId="0" xfId="3" applyFont="1" applyFill="1" applyBorder="1" applyAlignment="1" applyProtection="1"/>
    <xf numFmtId="44" fontId="0" fillId="0" borderId="0" xfId="0" applyNumberFormat="1" applyFill="1" applyBorder="1" applyAlignment="1" applyProtection="1"/>
    <xf numFmtId="43" fontId="0" fillId="0" borderId="0" xfId="0" applyNumberFormat="1" applyFill="1" applyBorder="1" applyAlignment="1" applyProtection="1"/>
    <xf numFmtId="44" fontId="1" fillId="0" borderId="3" xfId="3" applyFont="1" applyFill="1" applyBorder="1" applyAlignment="1" applyProtection="1"/>
    <xf numFmtId="43" fontId="1" fillId="0" borderId="0" xfId="1" applyFont="1" applyFill="1" applyAlignment="1" applyProtection="1">
      <alignment horizontal="center" wrapText="1"/>
    </xf>
    <xf numFmtId="43" fontId="1" fillId="0" borderId="0" xfId="1" applyFont="1" applyFill="1" applyAlignment="1" applyProtection="1">
      <alignment horizontal="center"/>
    </xf>
    <xf numFmtId="43" fontId="1" fillId="0" borderId="0" xfId="1" applyFont="1" applyFill="1" applyAlignment="1" applyProtection="1">
      <alignment horizontal="right" wrapText="1"/>
    </xf>
    <xf numFmtId="10" fontId="0" fillId="0" borderId="0" xfId="0" applyNumberFormat="1" applyFill="1" applyAlignment="1" applyProtection="1"/>
    <xf numFmtId="9" fontId="0" fillId="0" borderId="2" xfId="2" applyNumberFormat="1" applyFont="1" applyFill="1" applyBorder="1" applyAlignment="1" applyProtection="1"/>
    <xf numFmtId="0" fontId="0" fillId="0" borderId="0" xfId="0" applyNumberFormat="1" applyFill="1" applyAlignment="1" applyProtection="1">
      <alignment horizontal="center" wrapText="1"/>
    </xf>
    <xf numFmtId="0" fontId="0" fillId="0" borderId="0" xfId="0" applyNumberFormat="1" applyFill="1" applyAlignment="1" applyProtection="1">
      <alignment horizontal="center"/>
    </xf>
    <xf numFmtId="0" fontId="1" fillId="0" borderId="0" xfId="0" applyNumberFormat="1" applyFont="1" applyFill="1" applyAlignment="1" applyProtection="1">
      <alignment horizontal="center"/>
    </xf>
  </cellXfs>
  <cellStyles count="4">
    <cellStyle name="Comma" xfId="1" builtinId="3"/>
    <cellStyle name="Currency" xfId="3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workbookViewId="0">
      <selection activeCell="G3" sqref="G3"/>
    </sheetView>
  </sheetViews>
  <sheetFormatPr defaultRowHeight="15" x14ac:dyDescent="0.25"/>
  <cols>
    <col min="1" max="1" width="35.140625" customWidth="1"/>
    <col min="2" max="3" width="20.140625" customWidth="1"/>
    <col min="4" max="4" width="14.5703125" customWidth="1"/>
    <col min="5" max="5" width="9.140625" style="5"/>
  </cols>
  <sheetData>
    <row r="1" spans="1:5" x14ac:dyDescent="0.25">
      <c r="A1" s="36" t="s">
        <v>25</v>
      </c>
      <c r="B1" s="36"/>
      <c r="C1" s="36"/>
      <c r="D1" s="36"/>
      <c r="E1" s="36"/>
    </row>
    <row r="2" spans="1:5" x14ac:dyDescent="0.25">
      <c r="A2" s="37" t="s">
        <v>26</v>
      </c>
      <c r="B2" s="37"/>
      <c r="C2" s="37"/>
      <c r="D2" s="37"/>
      <c r="E2" s="37"/>
    </row>
    <row r="3" spans="1:5" ht="45" x14ac:dyDescent="0.25">
      <c r="A3" s="1" t="s">
        <v>0</v>
      </c>
      <c r="B3" s="3" t="s">
        <v>86</v>
      </c>
      <c r="C3" s="3" t="s">
        <v>1</v>
      </c>
      <c r="D3" s="2" t="s">
        <v>2</v>
      </c>
      <c r="E3" s="10" t="s">
        <v>3</v>
      </c>
    </row>
    <row r="4" spans="1:5" x14ac:dyDescent="0.25">
      <c r="B4" s="4"/>
      <c r="C4" s="4"/>
      <c r="D4" s="4"/>
    </row>
    <row r="5" spans="1:5" x14ac:dyDescent="0.25">
      <c r="B5" s="4"/>
      <c r="C5" s="4"/>
      <c r="D5" s="4"/>
    </row>
    <row r="6" spans="1:5" x14ac:dyDescent="0.25">
      <c r="A6" t="s">
        <v>23</v>
      </c>
      <c r="B6" s="4">
        <v>20332500</v>
      </c>
      <c r="C6" s="4">
        <v>17482780</v>
      </c>
      <c r="D6" s="4">
        <f>B6-C6</f>
        <v>2849720</v>
      </c>
      <c r="E6" s="5">
        <f>D6/C6</f>
        <v>0.16300153636892989</v>
      </c>
    </row>
    <row r="7" spans="1:5" x14ac:dyDescent="0.25">
      <c r="A7" t="s">
        <v>21</v>
      </c>
      <c r="B7" s="4">
        <v>22875373</v>
      </c>
      <c r="C7" s="4">
        <v>24326422</v>
      </c>
      <c r="D7" s="4">
        <f t="shared" ref="D7:D9" si="0">B7-C7</f>
        <v>-1451049</v>
      </c>
      <c r="E7" s="5">
        <f>D7/C7</f>
        <v>-5.9649092661469082E-2</v>
      </c>
    </row>
    <row r="8" spans="1:5" x14ac:dyDescent="0.25">
      <c r="A8" t="s">
        <v>22</v>
      </c>
      <c r="B8" s="6">
        <v>925000</v>
      </c>
      <c r="C8" s="6">
        <v>992500</v>
      </c>
      <c r="D8" s="6">
        <f t="shared" si="0"/>
        <v>-67500</v>
      </c>
      <c r="E8" s="5">
        <f>D8/C8</f>
        <v>-6.8010075566750636E-2</v>
      </c>
    </row>
    <row r="9" spans="1:5" ht="15.75" thickBot="1" x14ac:dyDescent="0.3">
      <c r="A9" t="s">
        <v>24</v>
      </c>
      <c r="B9" s="11">
        <f>SUM(B6:B8)</f>
        <v>44132873</v>
      </c>
      <c r="C9" s="11">
        <f>SUM(C6:C8)</f>
        <v>42801702</v>
      </c>
      <c r="D9" s="8">
        <f t="shared" si="0"/>
        <v>1331171</v>
      </c>
      <c r="E9" s="12">
        <f>D9/C9</f>
        <v>3.1100889399211275E-2</v>
      </c>
    </row>
    <row r="10" spans="1:5" ht="15.75" thickTop="1" x14ac:dyDescent="0.25">
      <c r="B10" s="4"/>
      <c r="C10" s="4"/>
      <c r="D10" s="4"/>
    </row>
    <row r="11" spans="1:5" x14ac:dyDescent="0.25">
      <c r="B11" s="4"/>
      <c r="C11" s="4"/>
      <c r="D11" s="4"/>
    </row>
    <row r="12" spans="1:5" x14ac:dyDescent="0.25">
      <c r="A12" t="s">
        <v>4</v>
      </c>
      <c r="B12" s="4">
        <v>22884805</v>
      </c>
      <c r="C12" s="4">
        <v>22555047</v>
      </c>
      <c r="D12" s="4">
        <f>B12-C12</f>
        <v>329758</v>
      </c>
      <c r="E12" s="5">
        <f>D12/C12</f>
        <v>1.462014244528065E-2</v>
      </c>
    </row>
    <row r="13" spans="1:5" x14ac:dyDescent="0.25">
      <c r="A13" t="s">
        <v>5</v>
      </c>
      <c r="B13" s="4">
        <v>399885</v>
      </c>
      <c r="C13" s="4">
        <v>396335</v>
      </c>
      <c r="D13" s="4">
        <f t="shared" ref="D13:D28" si="1">B13-C13</f>
        <v>3550</v>
      </c>
      <c r="E13" s="5">
        <f t="shared" ref="E13:E28" si="2">D13/C13</f>
        <v>8.9570691460506887E-3</v>
      </c>
    </row>
    <row r="14" spans="1:5" x14ac:dyDescent="0.25">
      <c r="A14" t="s">
        <v>6</v>
      </c>
      <c r="B14" s="4">
        <v>1215868</v>
      </c>
      <c r="C14" s="4">
        <v>1168362</v>
      </c>
      <c r="D14" s="4">
        <f t="shared" si="1"/>
        <v>47506</v>
      </c>
      <c r="E14" s="5">
        <f t="shared" si="2"/>
        <v>4.0660343284016423E-2</v>
      </c>
    </row>
    <row r="15" spans="1:5" x14ac:dyDescent="0.25">
      <c r="A15" t="s">
        <v>8</v>
      </c>
      <c r="B15" s="4">
        <v>463569</v>
      </c>
      <c r="C15" s="4">
        <v>452333</v>
      </c>
      <c r="D15" s="4">
        <f t="shared" si="1"/>
        <v>11236</v>
      </c>
      <c r="E15" s="5">
        <f t="shared" si="2"/>
        <v>2.4840106735524493E-2</v>
      </c>
    </row>
    <row r="16" spans="1:5" x14ac:dyDescent="0.25">
      <c r="A16" t="s">
        <v>9</v>
      </c>
      <c r="B16" s="4">
        <v>2373027</v>
      </c>
      <c r="C16" s="4">
        <v>2319715</v>
      </c>
      <c r="D16" s="4">
        <f t="shared" si="1"/>
        <v>53312</v>
      </c>
      <c r="E16" s="5">
        <f t="shared" si="2"/>
        <v>2.2982133581064917E-2</v>
      </c>
    </row>
    <row r="17" spans="1:5" x14ac:dyDescent="0.25">
      <c r="A17" t="s">
        <v>10</v>
      </c>
      <c r="B17" s="4">
        <v>1143610</v>
      </c>
      <c r="C17" s="4">
        <v>1100560</v>
      </c>
      <c r="D17" s="4">
        <f t="shared" si="1"/>
        <v>43050</v>
      </c>
      <c r="E17" s="5">
        <f t="shared" si="2"/>
        <v>3.9116449807370793E-2</v>
      </c>
    </row>
    <row r="18" spans="1:5" x14ac:dyDescent="0.25">
      <c r="A18" t="s">
        <v>11</v>
      </c>
      <c r="B18" s="4">
        <v>70722</v>
      </c>
      <c r="C18" s="4">
        <v>68003</v>
      </c>
      <c r="D18" s="4">
        <f t="shared" si="1"/>
        <v>2719</v>
      </c>
      <c r="E18" s="5">
        <f t="shared" si="2"/>
        <v>3.9983530138376251E-2</v>
      </c>
    </row>
    <row r="19" spans="1:5" x14ac:dyDescent="0.25">
      <c r="A19" t="s">
        <v>12</v>
      </c>
      <c r="B19" s="4">
        <v>437345</v>
      </c>
      <c r="C19" s="4">
        <v>424154</v>
      </c>
      <c r="D19" s="4">
        <f t="shared" si="1"/>
        <v>13191</v>
      </c>
      <c r="E19" s="5">
        <f t="shared" si="2"/>
        <v>3.1099553464072012E-2</v>
      </c>
    </row>
    <row r="20" spans="1:5" x14ac:dyDescent="0.25">
      <c r="A20" t="s">
        <v>13</v>
      </c>
      <c r="B20" s="4">
        <v>2503725</v>
      </c>
      <c r="C20" s="4">
        <v>2431386</v>
      </c>
      <c r="D20" s="4">
        <f t="shared" si="1"/>
        <v>72339</v>
      </c>
      <c r="E20" s="5">
        <f t="shared" si="2"/>
        <v>2.9752166048500731E-2</v>
      </c>
    </row>
    <row r="21" spans="1:5" x14ac:dyDescent="0.25">
      <c r="A21" t="s">
        <v>14</v>
      </c>
      <c r="B21" s="4">
        <v>95630</v>
      </c>
      <c r="C21" s="4">
        <v>91888</v>
      </c>
      <c r="D21" s="4">
        <f t="shared" si="1"/>
        <v>3742</v>
      </c>
      <c r="E21" s="5">
        <f t="shared" si="2"/>
        <v>4.0723489465436184E-2</v>
      </c>
    </row>
    <row r="22" spans="1:5" x14ac:dyDescent="0.25">
      <c r="A22" t="s">
        <v>15</v>
      </c>
      <c r="B22" s="4">
        <v>1218752</v>
      </c>
      <c r="C22" s="4">
        <v>1179889</v>
      </c>
      <c r="D22" s="4">
        <f t="shared" si="1"/>
        <v>38863</v>
      </c>
      <c r="E22" s="5">
        <f t="shared" si="2"/>
        <v>3.2937844153136442E-2</v>
      </c>
    </row>
    <row r="23" spans="1:5" x14ac:dyDescent="0.25">
      <c r="A23" t="s">
        <v>16</v>
      </c>
      <c r="B23" s="4">
        <v>2184808</v>
      </c>
      <c r="C23" s="4">
        <v>2118946</v>
      </c>
      <c r="D23" s="4">
        <f t="shared" si="1"/>
        <v>65862</v>
      </c>
      <c r="E23" s="5">
        <f t="shared" si="2"/>
        <v>3.1082434380111622E-2</v>
      </c>
    </row>
    <row r="24" spans="1:5" x14ac:dyDescent="0.25">
      <c r="A24" t="s">
        <v>17</v>
      </c>
      <c r="B24" s="4">
        <v>6921337</v>
      </c>
      <c r="C24" s="4">
        <v>6688919</v>
      </c>
      <c r="D24" s="4">
        <f t="shared" si="1"/>
        <v>232418</v>
      </c>
      <c r="E24" s="5">
        <f t="shared" si="2"/>
        <v>3.4746720658450192E-2</v>
      </c>
    </row>
    <row r="25" spans="1:5" x14ac:dyDescent="0.25">
      <c r="A25" t="s">
        <v>18</v>
      </c>
      <c r="B25" s="4">
        <v>982736</v>
      </c>
      <c r="C25" s="4">
        <v>668156</v>
      </c>
      <c r="D25" s="4">
        <f t="shared" si="1"/>
        <v>314580</v>
      </c>
      <c r="E25" s="5">
        <f t="shared" si="2"/>
        <v>0.47081819215871745</v>
      </c>
    </row>
    <row r="26" spans="1:5" x14ac:dyDescent="0.25">
      <c r="A26" t="s">
        <v>19</v>
      </c>
      <c r="B26" s="4">
        <v>981347</v>
      </c>
      <c r="C26" s="4">
        <v>911970</v>
      </c>
      <c r="D26" s="4">
        <f t="shared" si="1"/>
        <v>69377</v>
      </c>
      <c r="E26" s="5">
        <f t="shared" si="2"/>
        <v>7.6073774356612611E-2</v>
      </c>
    </row>
    <row r="27" spans="1:5" x14ac:dyDescent="0.25">
      <c r="A27" t="s">
        <v>20</v>
      </c>
      <c r="B27" s="4">
        <v>177907</v>
      </c>
      <c r="C27" s="4">
        <v>164855</v>
      </c>
      <c r="D27" s="4">
        <f t="shared" si="1"/>
        <v>13052</v>
      </c>
      <c r="E27" s="5">
        <f t="shared" si="2"/>
        <v>7.917260622971703E-2</v>
      </c>
    </row>
    <row r="28" spans="1:5" x14ac:dyDescent="0.25">
      <c r="A28" t="s">
        <v>7</v>
      </c>
      <c r="B28" s="6">
        <v>77800</v>
      </c>
      <c r="C28" s="6">
        <v>61184</v>
      </c>
      <c r="D28" s="6">
        <f t="shared" si="1"/>
        <v>16616</v>
      </c>
      <c r="E28" s="7">
        <f t="shared" si="2"/>
        <v>0.27157426778242677</v>
      </c>
    </row>
    <row r="29" spans="1:5" x14ac:dyDescent="0.25">
      <c r="B29" s="4"/>
      <c r="C29" s="4"/>
      <c r="D29" s="4"/>
    </row>
    <row r="30" spans="1:5" ht="15.75" thickBot="1" x14ac:dyDescent="0.3">
      <c r="B30" s="8">
        <f>SUM(B12:B28)</f>
        <v>44132873</v>
      </c>
      <c r="C30" s="8">
        <f>SUM(C12:C28)</f>
        <v>42801702</v>
      </c>
      <c r="D30" s="8">
        <f>SUM(D12:D28)</f>
        <v>1331171</v>
      </c>
      <c r="E30" s="9">
        <f t="shared" ref="E30" si="3">D30/C30</f>
        <v>3.1100889399211275E-2</v>
      </c>
    </row>
    <row r="31" spans="1:5" ht="15.75" thickTop="1" x14ac:dyDescent="0.25">
      <c r="B31" s="4"/>
      <c r="C31" s="4"/>
      <c r="D31" s="4"/>
    </row>
  </sheetData>
  <mergeCells count="2">
    <mergeCell ref="A1:E1"/>
    <mergeCell ref="A2:E2"/>
  </mergeCells>
  <printOptions horizontalCentered="1" gridLines="1"/>
  <pageMargins left="0.75" right="0.75" top="1.25" bottom="0.5" header="0.5" footer="0.75"/>
  <pageSetup orientation="landscape" r:id="rId1"/>
  <headerFooter>
    <oddHeader>&amp;CSanta Fe Independent School District 
General Fund Proposed Budget 2021-2022
May 2021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54"/>
  <sheetViews>
    <sheetView view="pageBreakPreview" topLeftCell="A130" zoomScale="90" zoomScaleNormal="100" zoomScaleSheetLayoutView="90" workbookViewId="0">
      <selection activeCell="B7" sqref="B7"/>
    </sheetView>
  </sheetViews>
  <sheetFormatPr defaultRowHeight="15" x14ac:dyDescent="0.25"/>
  <cols>
    <col min="1" max="1" width="31.28515625" customWidth="1"/>
    <col min="2" max="2" width="18.140625" style="17" customWidth="1"/>
    <col min="3" max="3" width="16.5703125" style="17" customWidth="1"/>
    <col min="4" max="4" width="15" style="17" bestFit="1" customWidth="1"/>
    <col min="5" max="5" width="8.85546875" style="18" customWidth="1"/>
    <col min="7" max="7" width="13.5703125" style="4" customWidth="1"/>
    <col min="8" max="8" width="15.140625" style="4" customWidth="1"/>
    <col min="9" max="9" width="13.5703125" style="4" customWidth="1"/>
    <col min="10" max="10" width="12.5703125" bestFit="1" customWidth="1"/>
    <col min="11" max="11" width="13.28515625" bestFit="1" customWidth="1"/>
    <col min="12" max="12" width="11.28515625" bestFit="1" customWidth="1"/>
  </cols>
  <sheetData>
    <row r="1" spans="1:5" x14ac:dyDescent="0.25">
      <c r="A1" s="37" t="s">
        <v>72</v>
      </c>
      <c r="B1" s="37"/>
      <c r="C1" s="37"/>
      <c r="D1" s="37"/>
      <c r="E1" s="37"/>
    </row>
    <row r="2" spans="1:5" x14ac:dyDescent="0.25">
      <c r="A2" s="37" t="s">
        <v>26</v>
      </c>
      <c r="B2" s="37"/>
      <c r="C2" s="37"/>
      <c r="D2" s="37"/>
      <c r="E2" s="37"/>
    </row>
    <row r="3" spans="1:5" x14ac:dyDescent="0.25">
      <c r="A3" s="13"/>
      <c r="B3" s="13"/>
      <c r="C3" s="13"/>
      <c r="D3" s="13"/>
      <c r="E3" s="13"/>
    </row>
    <row r="4" spans="1:5" ht="30" x14ac:dyDescent="0.25">
      <c r="A4" s="14" t="s">
        <v>27</v>
      </c>
      <c r="B4" s="15" t="s">
        <v>86</v>
      </c>
      <c r="C4" s="15" t="s">
        <v>28</v>
      </c>
      <c r="D4" s="15" t="s">
        <v>29</v>
      </c>
      <c r="E4" s="16" t="s">
        <v>3</v>
      </c>
    </row>
    <row r="6" spans="1:5" x14ac:dyDescent="0.25">
      <c r="A6" s="1" t="s">
        <v>30</v>
      </c>
    </row>
    <row r="7" spans="1:5" x14ac:dyDescent="0.25">
      <c r="A7" t="s">
        <v>31</v>
      </c>
      <c r="B7" s="17">
        <v>22322462</v>
      </c>
      <c r="C7" s="17">
        <v>21895158</v>
      </c>
      <c r="D7" s="17">
        <f>B7-C7</f>
        <v>427304</v>
      </c>
      <c r="E7" s="18">
        <f>(B7-C7)/C7</f>
        <v>1.951591306169154E-2</v>
      </c>
    </row>
    <row r="8" spans="1:5" x14ac:dyDescent="0.25">
      <c r="A8" t="s">
        <v>32</v>
      </c>
      <c r="B8" s="17">
        <v>155324</v>
      </c>
      <c r="C8" s="17">
        <v>281305</v>
      </c>
      <c r="D8" s="17">
        <f t="shared" ref="D8:D71" si="0">B8-C8</f>
        <v>-125981</v>
      </c>
      <c r="E8" s="18">
        <f>(B8-C8)/C8</f>
        <v>-0.44784486589289207</v>
      </c>
    </row>
    <row r="9" spans="1:5" x14ac:dyDescent="0.25">
      <c r="A9" t="s">
        <v>33</v>
      </c>
      <c r="B9" s="17">
        <v>384127</v>
      </c>
      <c r="C9" s="17">
        <v>358442</v>
      </c>
      <c r="D9" s="17">
        <f t="shared" si="0"/>
        <v>25685</v>
      </c>
      <c r="E9" s="18">
        <f>(B9-C9)/C9</f>
        <v>7.1657339262698017E-2</v>
      </c>
    </row>
    <row r="10" spans="1:5" x14ac:dyDescent="0.25">
      <c r="A10" t="s">
        <v>34</v>
      </c>
      <c r="B10" s="17">
        <v>22892</v>
      </c>
      <c r="C10" s="17">
        <v>20142</v>
      </c>
      <c r="D10" s="17">
        <f t="shared" si="0"/>
        <v>2750</v>
      </c>
      <c r="E10" s="18">
        <f>(B10-C10)/C10</f>
        <v>0.13653063250918479</v>
      </c>
    </row>
    <row r="11" spans="1:5" x14ac:dyDescent="0.25">
      <c r="A11" t="s">
        <v>35</v>
      </c>
      <c r="B11" s="19">
        <v>0</v>
      </c>
      <c r="C11" s="19">
        <v>0</v>
      </c>
      <c r="D11" s="19">
        <f t="shared" si="0"/>
        <v>0</v>
      </c>
      <c r="E11" s="20"/>
    </row>
    <row r="12" spans="1:5" ht="15.75" thickBot="1" x14ac:dyDescent="0.3">
      <c r="A12" s="1" t="s">
        <v>36</v>
      </c>
      <c r="B12" s="21">
        <f>SUM(B7:B11)</f>
        <v>22884805</v>
      </c>
      <c r="C12" s="21">
        <f>SUM(C7:C11)</f>
        <v>22555047</v>
      </c>
      <c r="D12" s="22">
        <f t="shared" si="0"/>
        <v>329758</v>
      </c>
      <c r="E12" s="23">
        <f>(B12-C12)/C12</f>
        <v>1.462014244528065E-2</v>
      </c>
    </row>
    <row r="13" spans="1:5" ht="15.75" thickTop="1" x14ac:dyDescent="0.25">
      <c r="D13" s="17">
        <f t="shared" si="0"/>
        <v>0</v>
      </c>
    </row>
    <row r="14" spans="1:5" x14ac:dyDescent="0.25">
      <c r="A14" s="1" t="s">
        <v>37</v>
      </c>
      <c r="D14" s="17">
        <f t="shared" si="0"/>
        <v>0</v>
      </c>
    </row>
    <row r="15" spans="1:5" x14ac:dyDescent="0.25">
      <c r="A15" t="s">
        <v>31</v>
      </c>
      <c r="B15" s="17">
        <v>375019</v>
      </c>
      <c r="C15" s="17">
        <v>355659</v>
      </c>
      <c r="D15" s="17">
        <f t="shared" si="0"/>
        <v>19360</v>
      </c>
      <c r="E15" s="18">
        <f>(B15-C15)/C15</f>
        <v>5.4434163060684534E-2</v>
      </c>
    </row>
    <row r="16" spans="1:5" x14ac:dyDescent="0.25">
      <c r="A16" t="s">
        <v>32</v>
      </c>
      <c r="B16" s="17">
        <v>0</v>
      </c>
      <c r="C16" s="17">
        <v>1000</v>
      </c>
      <c r="D16" s="17">
        <f t="shared" si="0"/>
        <v>-1000</v>
      </c>
      <c r="E16" s="18">
        <f>(B16-C16)/C16</f>
        <v>-1</v>
      </c>
    </row>
    <row r="17" spans="1:5" x14ac:dyDescent="0.25">
      <c r="A17" t="s">
        <v>33</v>
      </c>
      <c r="B17" s="17">
        <v>22866</v>
      </c>
      <c r="C17" s="17">
        <v>37676</v>
      </c>
      <c r="D17" s="17">
        <f t="shared" si="0"/>
        <v>-14810</v>
      </c>
      <c r="E17" s="18">
        <f>(B17-C17)/C17</f>
        <v>-0.39308843826308526</v>
      </c>
    </row>
    <row r="18" spans="1:5" x14ac:dyDescent="0.25">
      <c r="A18" t="s">
        <v>34</v>
      </c>
      <c r="B18" s="17">
        <v>2000</v>
      </c>
      <c r="C18" s="17">
        <v>2000</v>
      </c>
      <c r="D18" s="17">
        <f t="shared" si="0"/>
        <v>0</v>
      </c>
      <c r="E18" s="18">
        <f>(B18-C18)/C18</f>
        <v>0</v>
      </c>
    </row>
    <row r="19" spans="1:5" x14ac:dyDescent="0.25">
      <c r="A19" t="s">
        <v>35</v>
      </c>
      <c r="B19" s="19">
        <v>0</v>
      </c>
      <c r="C19" s="19">
        <v>0</v>
      </c>
      <c r="D19" s="19">
        <f t="shared" si="0"/>
        <v>0</v>
      </c>
      <c r="E19" s="20"/>
    </row>
    <row r="20" spans="1:5" ht="15.75" thickBot="1" x14ac:dyDescent="0.3">
      <c r="A20" s="1" t="s">
        <v>38</v>
      </c>
      <c r="B20" s="21">
        <f>SUM(B15:B19)</f>
        <v>399885</v>
      </c>
      <c r="C20" s="21">
        <f>SUM(C15:C19)</f>
        <v>396335</v>
      </c>
      <c r="D20" s="22">
        <f t="shared" si="0"/>
        <v>3550</v>
      </c>
      <c r="E20" s="23">
        <f>(B20-C20)/C20</f>
        <v>8.9570691460506887E-3</v>
      </c>
    </row>
    <row r="21" spans="1:5" ht="15.75" thickTop="1" x14ac:dyDescent="0.25">
      <c r="D21" s="17">
        <f t="shared" si="0"/>
        <v>0</v>
      </c>
    </row>
    <row r="22" spans="1:5" x14ac:dyDescent="0.25">
      <c r="A22" s="1" t="s">
        <v>39</v>
      </c>
      <c r="D22" s="17">
        <f t="shared" si="0"/>
        <v>0</v>
      </c>
    </row>
    <row r="23" spans="1:5" x14ac:dyDescent="0.25">
      <c r="A23" t="s">
        <v>31</v>
      </c>
      <c r="B23" s="17">
        <v>1083943</v>
      </c>
      <c r="C23" s="17">
        <v>1024290</v>
      </c>
      <c r="D23" s="17">
        <f t="shared" si="0"/>
        <v>59653</v>
      </c>
      <c r="E23" s="18">
        <f>(B23-C23)/C23</f>
        <v>5.8238389518593364E-2</v>
      </c>
    </row>
    <row r="24" spans="1:5" x14ac:dyDescent="0.25">
      <c r="A24" t="s">
        <v>32</v>
      </c>
      <c r="B24" s="17">
        <v>26000</v>
      </c>
      <c r="C24" s="17">
        <v>32100</v>
      </c>
      <c r="D24" s="17">
        <f t="shared" si="0"/>
        <v>-6100</v>
      </c>
      <c r="E24" s="18">
        <f>(B24-C24)/C24</f>
        <v>-0.19003115264797507</v>
      </c>
    </row>
    <row r="25" spans="1:5" x14ac:dyDescent="0.25">
      <c r="A25" t="s">
        <v>33</v>
      </c>
      <c r="B25" s="17">
        <v>25499</v>
      </c>
      <c r="C25" s="17">
        <v>34950</v>
      </c>
      <c r="D25" s="17">
        <f t="shared" si="0"/>
        <v>-9451</v>
      </c>
      <c r="E25" s="18">
        <f>(B25-C25)/C25</f>
        <v>-0.270414878397711</v>
      </c>
    </row>
    <row r="26" spans="1:5" x14ac:dyDescent="0.25">
      <c r="A26" t="s">
        <v>34</v>
      </c>
      <c r="B26" s="17">
        <v>80426</v>
      </c>
      <c r="C26" s="17">
        <v>77022</v>
      </c>
      <c r="D26" s="17">
        <f t="shared" si="0"/>
        <v>3404</v>
      </c>
      <c r="E26" s="18">
        <f>(B26-C26)/C26</f>
        <v>4.4195165017787127E-2</v>
      </c>
    </row>
    <row r="27" spans="1:5" x14ac:dyDescent="0.25">
      <c r="A27" t="s">
        <v>35</v>
      </c>
      <c r="B27" s="19">
        <v>0</v>
      </c>
      <c r="C27" s="19">
        <v>0</v>
      </c>
      <c r="D27" s="19">
        <f t="shared" si="0"/>
        <v>0</v>
      </c>
      <c r="E27" s="20"/>
    </row>
    <row r="28" spans="1:5" ht="15.75" thickBot="1" x14ac:dyDescent="0.3">
      <c r="A28" s="1" t="s">
        <v>40</v>
      </c>
      <c r="B28" s="21">
        <f>SUM(B23:B27)</f>
        <v>1215868</v>
      </c>
      <c r="C28" s="21">
        <f>SUM(C23:C27)</f>
        <v>1168362</v>
      </c>
      <c r="D28" s="22">
        <f t="shared" si="0"/>
        <v>47506</v>
      </c>
      <c r="E28" s="23">
        <f>(B28-C28)/C28</f>
        <v>4.0660343284016423E-2</v>
      </c>
    </row>
    <row r="29" spans="1:5" ht="15.75" thickTop="1" x14ac:dyDescent="0.25">
      <c r="D29" s="17">
        <f t="shared" si="0"/>
        <v>0</v>
      </c>
    </row>
    <row r="30" spans="1:5" x14ac:dyDescent="0.25">
      <c r="A30" s="1" t="s">
        <v>41</v>
      </c>
      <c r="D30" s="17">
        <f t="shared" si="0"/>
        <v>0</v>
      </c>
    </row>
    <row r="31" spans="1:5" x14ac:dyDescent="0.25">
      <c r="A31" t="s">
        <v>31</v>
      </c>
      <c r="B31" s="17">
        <v>425147</v>
      </c>
      <c r="C31" s="17">
        <v>413715</v>
      </c>
      <c r="D31" s="17">
        <f t="shared" si="0"/>
        <v>11432</v>
      </c>
      <c r="E31" s="18">
        <f>(B31-C31)/C31</f>
        <v>2.7632548976952734E-2</v>
      </c>
    </row>
    <row r="32" spans="1:5" x14ac:dyDescent="0.25">
      <c r="A32" t="s">
        <v>32</v>
      </c>
      <c r="B32" s="17">
        <v>0</v>
      </c>
      <c r="C32" s="17">
        <v>11100</v>
      </c>
      <c r="D32" s="17">
        <f t="shared" si="0"/>
        <v>-11100</v>
      </c>
      <c r="E32" s="18">
        <f>(B32-C32)/C32</f>
        <v>-1</v>
      </c>
    </row>
    <row r="33" spans="1:5" x14ac:dyDescent="0.25">
      <c r="A33" t="s">
        <v>33</v>
      </c>
      <c r="B33" s="17">
        <v>22000</v>
      </c>
      <c r="C33" s="17">
        <v>3595</v>
      </c>
      <c r="D33" s="17">
        <f t="shared" si="0"/>
        <v>18405</v>
      </c>
      <c r="E33" s="18">
        <f>(B33-C33)/C33</f>
        <v>5.1196105702364392</v>
      </c>
    </row>
    <row r="34" spans="1:5" x14ac:dyDescent="0.25">
      <c r="A34" t="s">
        <v>34</v>
      </c>
      <c r="B34" s="17">
        <v>16422</v>
      </c>
      <c r="C34" s="17">
        <v>23923</v>
      </c>
      <c r="D34" s="17">
        <f t="shared" si="0"/>
        <v>-7501</v>
      </c>
      <c r="E34" s="18">
        <f>(B34-C34)/C34</f>
        <v>-0.31354763198595492</v>
      </c>
    </row>
    <row r="35" spans="1:5" x14ac:dyDescent="0.25">
      <c r="A35" t="s">
        <v>35</v>
      </c>
      <c r="B35" s="19"/>
      <c r="C35" s="19"/>
      <c r="D35" s="19">
        <f t="shared" si="0"/>
        <v>0</v>
      </c>
      <c r="E35" s="20"/>
    </row>
    <row r="36" spans="1:5" ht="15.75" thickBot="1" x14ac:dyDescent="0.3">
      <c r="A36" s="1" t="s">
        <v>42</v>
      </c>
      <c r="B36" s="21">
        <f>SUM(B31:B35)</f>
        <v>463569</v>
      </c>
      <c r="C36" s="21">
        <f>SUM(C31:C35)</f>
        <v>452333</v>
      </c>
      <c r="D36" s="22">
        <f t="shared" si="0"/>
        <v>11236</v>
      </c>
      <c r="E36" s="23">
        <f>(B36-C36)/C36</f>
        <v>2.4840106735524493E-2</v>
      </c>
    </row>
    <row r="37" spans="1:5" ht="15.75" thickTop="1" x14ac:dyDescent="0.25">
      <c r="D37" s="17">
        <f t="shared" si="0"/>
        <v>0</v>
      </c>
    </row>
    <row r="38" spans="1:5" x14ac:dyDescent="0.25">
      <c r="A38" s="1" t="s">
        <v>43</v>
      </c>
      <c r="D38" s="17">
        <f t="shared" si="0"/>
        <v>0</v>
      </c>
    </row>
    <row r="39" spans="1:5" x14ac:dyDescent="0.25">
      <c r="A39" t="s">
        <v>31</v>
      </c>
      <c r="B39" s="17">
        <v>2338003</v>
      </c>
      <c r="C39" s="17">
        <v>2253123</v>
      </c>
      <c r="D39" s="17">
        <f t="shared" si="0"/>
        <v>84880</v>
      </c>
      <c r="E39" s="18">
        <f>(B39-C39)/C39</f>
        <v>3.7672155492620686E-2</v>
      </c>
    </row>
    <row r="40" spans="1:5" x14ac:dyDescent="0.25">
      <c r="A40" t="s">
        <v>32</v>
      </c>
      <c r="B40" s="17">
        <v>0</v>
      </c>
      <c r="C40" s="17">
        <v>26900</v>
      </c>
      <c r="D40" s="17">
        <f t="shared" si="0"/>
        <v>-26900</v>
      </c>
      <c r="E40" s="18">
        <f>(B40-C40)/C40</f>
        <v>-1</v>
      </c>
    </row>
    <row r="41" spans="1:5" x14ac:dyDescent="0.25">
      <c r="A41" t="s">
        <v>33</v>
      </c>
      <c r="B41" s="17">
        <v>16938</v>
      </c>
      <c r="C41" s="17">
        <v>16500</v>
      </c>
      <c r="D41" s="17">
        <f t="shared" si="0"/>
        <v>438</v>
      </c>
      <c r="E41" s="18">
        <f>(B41-C41)/C41</f>
        <v>2.6545454545454546E-2</v>
      </c>
    </row>
    <row r="42" spans="1:5" x14ac:dyDescent="0.25">
      <c r="A42" t="s">
        <v>34</v>
      </c>
      <c r="B42" s="17">
        <v>18086</v>
      </c>
      <c r="C42" s="17">
        <v>23192</v>
      </c>
      <c r="D42" s="17">
        <f t="shared" si="0"/>
        <v>-5106</v>
      </c>
      <c r="E42" s="18">
        <f>(B42-C42)/C42</f>
        <v>-0.22016212487064504</v>
      </c>
    </row>
    <row r="43" spans="1:5" x14ac:dyDescent="0.25">
      <c r="A43" t="s">
        <v>35</v>
      </c>
      <c r="B43" s="19">
        <v>0</v>
      </c>
      <c r="C43" s="19">
        <v>0</v>
      </c>
      <c r="D43" s="19">
        <f t="shared" si="0"/>
        <v>0</v>
      </c>
      <c r="E43" s="20"/>
    </row>
    <row r="44" spans="1:5" ht="15.75" thickBot="1" x14ac:dyDescent="0.3">
      <c r="A44" s="1" t="s">
        <v>44</v>
      </c>
      <c r="B44" s="21">
        <f>SUM(B39:B43)</f>
        <v>2373027</v>
      </c>
      <c r="C44" s="21">
        <f>SUM(C39:C43)</f>
        <v>2319715</v>
      </c>
      <c r="D44" s="22">
        <f t="shared" si="0"/>
        <v>53312</v>
      </c>
      <c r="E44" s="23">
        <f>(B44-C44)/C44</f>
        <v>2.2982133581064917E-2</v>
      </c>
    </row>
    <row r="45" spans="1:5" ht="15.75" thickTop="1" x14ac:dyDescent="0.25">
      <c r="D45" s="17">
        <f t="shared" si="0"/>
        <v>0</v>
      </c>
    </row>
    <row r="46" spans="1:5" x14ac:dyDescent="0.25">
      <c r="A46" s="1" t="s">
        <v>45</v>
      </c>
      <c r="D46" s="17">
        <f t="shared" si="0"/>
        <v>0</v>
      </c>
    </row>
    <row r="47" spans="1:5" x14ac:dyDescent="0.25">
      <c r="A47" t="s">
        <v>31</v>
      </c>
      <c r="B47" s="17">
        <v>1130810</v>
      </c>
      <c r="C47" s="17">
        <v>1068260</v>
      </c>
      <c r="D47" s="17">
        <f t="shared" si="0"/>
        <v>62550</v>
      </c>
      <c r="E47" s="18">
        <f>(B47-C47)/C47</f>
        <v>5.8553161215434447E-2</v>
      </c>
    </row>
    <row r="48" spans="1:5" x14ac:dyDescent="0.25">
      <c r="A48" t="s">
        <v>32</v>
      </c>
      <c r="B48" s="17">
        <v>4500</v>
      </c>
      <c r="C48" s="17">
        <v>17000</v>
      </c>
      <c r="D48" s="17">
        <f t="shared" si="0"/>
        <v>-12500</v>
      </c>
      <c r="E48" s="18">
        <f>(B48-C48)/C48</f>
        <v>-0.73529411764705888</v>
      </c>
    </row>
    <row r="49" spans="1:5" x14ac:dyDescent="0.25">
      <c r="A49" t="s">
        <v>33</v>
      </c>
      <c r="B49" s="17">
        <v>3500</v>
      </c>
      <c r="C49" s="17">
        <v>4790</v>
      </c>
      <c r="D49" s="17">
        <f t="shared" si="0"/>
        <v>-1290</v>
      </c>
      <c r="E49" s="18">
        <f>(B49-C49)/C49</f>
        <v>-0.26931106471816285</v>
      </c>
    </row>
    <row r="50" spans="1:5" x14ac:dyDescent="0.25">
      <c r="A50" t="s">
        <v>34</v>
      </c>
      <c r="B50" s="17">
        <v>4800</v>
      </c>
      <c r="C50" s="17">
        <v>10510</v>
      </c>
      <c r="D50" s="17">
        <f t="shared" si="0"/>
        <v>-5710</v>
      </c>
      <c r="E50" s="18">
        <f>(B50-C50)/C50</f>
        <v>-0.54329210275927686</v>
      </c>
    </row>
    <row r="51" spans="1:5" x14ac:dyDescent="0.25">
      <c r="A51" t="s">
        <v>35</v>
      </c>
      <c r="B51" s="19"/>
      <c r="C51" s="19"/>
      <c r="D51" s="19">
        <f t="shared" si="0"/>
        <v>0</v>
      </c>
      <c r="E51" s="20"/>
    </row>
    <row r="52" spans="1:5" ht="15.75" thickBot="1" x14ac:dyDescent="0.3">
      <c r="A52" s="1" t="s">
        <v>46</v>
      </c>
      <c r="B52" s="21">
        <f>SUM(B47:B51)</f>
        <v>1143610</v>
      </c>
      <c r="C52" s="21">
        <f>SUM(C47:C51)</f>
        <v>1100560</v>
      </c>
      <c r="D52" s="22">
        <f t="shared" si="0"/>
        <v>43050</v>
      </c>
      <c r="E52" s="23">
        <f>(B52-C52)/C52</f>
        <v>3.9116449807370793E-2</v>
      </c>
    </row>
    <row r="53" spans="1:5" ht="15.75" thickTop="1" x14ac:dyDescent="0.25">
      <c r="D53" s="17">
        <f t="shared" si="0"/>
        <v>0</v>
      </c>
    </row>
    <row r="54" spans="1:5" x14ac:dyDescent="0.25">
      <c r="A54" s="1" t="s">
        <v>47</v>
      </c>
      <c r="D54" s="17">
        <f t="shared" si="0"/>
        <v>0</v>
      </c>
    </row>
    <row r="55" spans="1:5" x14ac:dyDescent="0.25">
      <c r="A55" t="s">
        <v>31</v>
      </c>
      <c r="B55" s="17">
        <v>69222</v>
      </c>
      <c r="C55" s="17">
        <v>66503</v>
      </c>
      <c r="D55" s="17">
        <f t="shared" si="0"/>
        <v>2719</v>
      </c>
      <c r="E55" s="18">
        <f>(B55-C55)/C55</f>
        <v>4.0885373592168775E-2</v>
      </c>
    </row>
    <row r="56" spans="1:5" x14ac:dyDescent="0.25">
      <c r="A56" t="s">
        <v>32</v>
      </c>
      <c r="B56" s="17">
        <v>0</v>
      </c>
      <c r="C56" s="17">
        <v>0</v>
      </c>
      <c r="D56" s="17">
        <f t="shared" si="0"/>
        <v>0</v>
      </c>
    </row>
    <row r="57" spans="1:5" x14ac:dyDescent="0.25">
      <c r="A57" t="s">
        <v>33</v>
      </c>
      <c r="B57" s="17">
        <v>0</v>
      </c>
      <c r="C57" s="17">
        <v>0</v>
      </c>
      <c r="D57" s="17">
        <f t="shared" si="0"/>
        <v>0</v>
      </c>
    </row>
    <row r="58" spans="1:5" x14ac:dyDescent="0.25">
      <c r="A58" t="s">
        <v>34</v>
      </c>
      <c r="B58" s="17">
        <v>1500</v>
      </c>
      <c r="C58" s="17">
        <v>1500</v>
      </c>
      <c r="D58" s="17">
        <f t="shared" si="0"/>
        <v>0</v>
      </c>
      <c r="E58" s="18">
        <f>(B58-C58)/C58</f>
        <v>0</v>
      </c>
    </row>
    <row r="59" spans="1:5" x14ac:dyDescent="0.25">
      <c r="A59" t="s">
        <v>35</v>
      </c>
      <c r="B59" s="19"/>
      <c r="C59" s="19"/>
      <c r="D59" s="19">
        <f t="shared" si="0"/>
        <v>0</v>
      </c>
      <c r="E59" s="20"/>
    </row>
    <row r="60" spans="1:5" ht="15.75" thickBot="1" x14ac:dyDescent="0.3">
      <c r="A60" s="1" t="s">
        <v>48</v>
      </c>
      <c r="B60" s="21">
        <f>SUM(B55:B59)</f>
        <v>70722</v>
      </c>
      <c r="C60" s="21">
        <f>SUM(C55:C59)</f>
        <v>68003</v>
      </c>
      <c r="D60" s="21">
        <f t="shared" si="0"/>
        <v>2719</v>
      </c>
      <c r="E60" s="24">
        <f>(B60-C60)/C60</f>
        <v>3.9983530138376251E-2</v>
      </c>
    </row>
    <row r="61" spans="1:5" ht="15.75" thickTop="1" x14ac:dyDescent="0.25">
      <c r="D61" s="17">
        <f t="shared" si="0"/>
        <v>0</v>
      </c>
    </row>
    <row r="62" spans="1:5" x14ac:dyDescent="0.25">
      <c r="A62" s="1" t="s">
        <v>49</v>
      </c>
      <c r="D62" s="17">
        <f t="shared" si="0"/>
        <v>0</v>
      </c>
    </row>
    <row r="63" spans="1:5" x14ac:dyDescent="0.25">
      <c r="A63" t="s">
        <v>31</v>
      </c>
      <c r="B63" s="17">
        <v>422067</v>
      </c>
      <c r="C63" s="17">
        <v>405521</v>
      </c>
      <c r="D63" s="17">
        <f t="shared" si="0"/>
        <v>16546</v>
      </c>
      <c r="E63" s="18">
        <f>(B63-C63)/C63</f>
        <v>4.0801832704101634E-2</v>
      </c>
    </row>
    <row r="64" spans="1:5" x14ac:dyDescent="0.25">
      <c r="A64" t="s">
        <v>32</v>
      </c>
      <c r="B64" s="17">
        <v>3255</v>
      </c>
      <c r="C64" s="17">
        <v>4256</v>
      </c>
      <c r="D64" s="17">
        <f t="shared" si="0"/>
        <v>-1001</v>
      </c>
      <c r="E64" s="18">
        <f>(B64-C64)/C64</f>
        <v>-0.23519736842105263</v>
      </c>
    </row>
    <row r="65" spans="1:5" x14ac:dyDescent="0.25">
      <c r="A65" t="s">
        <v>33</v>
      </c>
      <c r="B65" s="17">
        <v>10815</v>
      </c>
      <c r="C65" s="17">
        <v>13169</v>
      </c>
      <c r="D65" s="17">
        <f t="shared" si="0"/>
        <v>-2354</v>
      </c>
      <c r="E65" s="18">
        <f>(B65-C65)/C65</f>
        <v>-0.17875313235629128</v>
      </c>
    </row>
    <row r="66" spans="1:5" x14ac:dyDescent="0.25">
      <c r="A66" t="s">
        <v>34</v>
      </c>
      <c r="B66" s="17">
        <v>1208</v>
      </c>
      <c r="C66" s="17">
        <v>1208</v>
      </c>
      <c r="D66" s="17">
        <f t="shared" si="0"/>
        <v>0</v>
      </c>
      <c r="E66" s="18">
        <f>(B66-C66)/C66</f>
        <v>0</v>
      </c>
    </row>
    <row r="67" spans="1:5" x14ac:dyDescent="0.25">
      <c r="A67" t="s">
        <v>35</v>
      </c>
      <c r="B67" s="19"/>
      <c r="C67" s="19"/>
      <c r="D67" s="19">
        <f t="shared" si="0"/>
        <v>0</v>
      </c>
      <c r="E67" s="20"/>
    </row>
    <row r="68" spans="1:5" ht="15.75" thickBot="1" x14ac:dyDescent="0.3">
      <c r="A68" s="1" t="s">
        <v>50</v>
      </c>
      <c r="B68" s="21">
        <f>SUM(B63:B67)</f>
        <v>437345</v>
      </c>
      <c r="C68" s="21">
        <f>SUM(C63:C67)</f>
        <v>424154</v>
      </c>
      <c r="D68" s="22">
        <f t="shared" si="0"/>
        <v>13191</v>
      </c>
      <c r="E68" s="23">
        <f>(B68-C68)/C68</f>
        <v>3.1099553464072012E-2</v>
      </c>
    </row>
    <row r="69" spans="1:5" ht="15.75" thickTop="1" x14ac:dyDescent="0.25">
      <c r="D69" s="17">
        <f t="shared" si="0"/>
        <v>0</v>
      </c>
    </row>
    <row r="70" spans="1:5" x14ac:dyDescent="0.25">
      <c r="A70" s="1" t="s">
        <v>51</v>
      </c>
      <c r="D70" s="17">
        <f t="shared" si="0"/>
        <v>0</v>
      </c>
    </row>
    <row r="71" spans="1:5" x14ac:dyDescent="0.25">
      <c r="A71" t="s">
        <v>31</v>
      </c>
      <c r="B71" s="17">
        <v>1913145</v>
      </c>
      <c r="C71" s="17">
        <v>1835805</v>
      </c>
      <c r="D71" s="17">
        <f t="shared" si="0"/>
        <v>77340</v>
      </c>
      <c r="E71" s="18">
        <f>(B71-C71)/C71</f>
        <v>4.2128657455448699E-2</v>
      </c>
    </row>
    <row r="72" spans="1:5" x14ac:dyDescent="0.25">
      <c r="A72" t="s">
        <v>32</v>
      </c>
      <c r="B72" s="17">
        <v>63000</v>
      </c>
      <c r="C72" s="17">
        <v>69000</v>
      </c>
      <c r="D72" s="17">
        <f t="shared" ref="D72:D135" si="1">B72-C72</f>
        <v>-6000</v>
      </c>
      <c r="E72" s="18">
        <f>(B72-C72)/C72</f>
        <v>-8.6956521739130432E-2</v>
      </c>
    </row>
    <row r="73" spans="1:5" x14ac:dyDescent="0.25">
      <c r="A73" t="s">
        <v>33</v>
      </c>
      <c r="B73" s="17">
        <v>334480</v>
      </c>
      <c r="C73" s="17">
        <v>369531</v>
      </c>
      <c r="D73" s="17">
        <f t="shared" si="1"/>
        <v>-35051</v>
      </c>
      <c r="E73" s="18">
        <f>(B73-C73)/C73</f>
        <v>-9.4852664593768857E-2</v>
      </c>
    </row>
    <row r="74" spans="1:5" x14ac:dyDescent="0.25">
      <c r="A74" t="s">
        <v>34</v>
      </c>
      <c r="B74" s="17">
        <v>193100</v>
      </c>
      <c r="C74" s="17">
        <v>157050</v>
      </c>
      <c r="D74" s="17">
        <f t="shared" si="1"/>
        <v>36050</v>
      </c>
      <c r="E74" s="18">
        <f>(B74-C74)/C74</f>
        <v>0.22954473097739572</v>
      </c>
    </row>
    <row r="75" spans="1:5" x14ac:dyDescent="0.25">
      <c r="A75" t="s">
        <v>35</v>
      </c>
      <c r="B75" s="19">
        <v>0</v>
      </c>
      <c r="C75" s="19">
        <v>0</v>
      </c>
      <c r="D75" s="19">
        <f t="shared" si="1"/>
        <v>0</v>
      </c>
      <c r="E75" s="20"/>
    </row>
    <row r="76" spans="1:5" ht="15.75" thickBot="1" x14ac:dyDescent="0.3">
      <c r="A76" s="1" t="s">
        <v>52</v>
      </c>
      <c r="B76" s="21">
        <f>SUM(B71:B75)</f>
        <v>2503725</v>
      </c>
      <c r="C76" s="21">
        <f>SUM(C71:C75)</f>
        <v>2431386</v>
      </c>
      <c r="D76" s="22">
        <f t="shared" si="1"/>
        <v>72339</v>
      </c>
      <c r="E76" s="23">
        <f>(B76-C76)/C76</f>
        <v>2.9752166048500731E-2</v>
      </c>
    </row>
    <row r="77" spans="1:5" ht="15.75" thickTop="1" x14ac:dyDescent="0.25">
      <c r="D77" s="17">
        <f t="shared" si="1"/>
        <v>0</v>
      </c>
    </row>
    <row r="78" spans="1:5" x14ac:dyDescent="0.25">
      <c r="A78" s="1" t="s">
        <v>53</v>
      </c>
      <c r="D78" s="17">
        <f t="shared" si="1"/>
        <v>0</v>
      </c>
    </row>
    <row r="79" spans="1:5" x14ac:dyDescent="0.25">
      <c r="A79" t="s">
        <v>31</v>
      </c>
      <c r="B79" s="17">
        <v>35630</v>
      </c>
      <c r="C79" s="17">
        <v>31888</v>
      </c>
      <c r="D79" s="17">
        <f t="shared" si="1"/>
        <v>3742</v>
      </c>
      <c r="E79" s="18">
        <f>(B79-C79)/C79</f>
        <v>0.11734821876567988</v>
      </c>
    </row>
    <row r="80" spans="1:5" x14ac:dyDescent="0.25">
      <c r="A80" t="s">
        <v>32</v>
      </c>
      <c r="B80" s="17">
        <v>0</v>
      </c>
      <c r="C80" s="17">
        <v>0</v>
      </c>
      <c r="D80" s="17">
        <f t="shared" si="1"/>
        <v>0</v>
      </c>
    </row>
    <row r="81" spans="1:18" x14ac:dyDescent="0.25">
      <c r="A81" t="s">
        <v>33</v>
      </c>
      <c r="B81" s="17">
        <v>60000</v>
      </c>
      <c r="C81" s="17">
        <v>60000</v>
      </c>
      <c r="D81" s="17">
        <f t="shared" si="1"/>
        <v>0</v>
      </c>
      <c r="E81" s="18">
        <f>(B81-C81)/C81</f>
        <v>0</v>
      </c>
    </row>
    <row r="82" spans="1:18" x14ac:dyDescent="0.25">
      <c r="A82" t="s">
        <v>34</v>
      </c>
      <c r="B82" s="17">
        <v>0</v>
      </c>
      <c r="C82" s="17">
        <v>0</v>
      </c>
      <c r="D82" s="17">
        <f t="shared" si="1"/>
        <v>0</v>
      </c>
    </row>
    <row r="83" spans="1:18" x14ac:dyDescent="0.25">
      <c r="A83" t="s">
        <v>35</v>
      </c>
      <c r="B83" s="19"/>
      <c r="C83" s="19"/>
      <c r="D83" s="19">
        <f t="shared" si="1"/>
        <v>0</v>
      </c>
      <c r="E83" s="20"/>
    </row>
    <row r="84" spans="1:18" ht="15.75" thickBot="1" x14ac:dyDescent="0.3">
      <c r="A84" s="1" t="s">
        <v>54</v>
      </c>
      <c r="B84" s="21">
        <f>SUM(B79:B83)</f>
        <v>95630</v>
      </c>
      <c r="C84" s="21">
        <f>SUM(C79:C83)</f>
        <v>91888</v>
      </c>
      <c r="D84" s="22">
        <f t="shared" si="1"/>
        <v>3742</v>
      </c>
      <c r="E84" s="23">
        <f>(B84-C84)/C84</f>
        <v>4.0723489465436184E-2</v>
      </c>
    </row>
    <row r="85" spans="1:18" ht="15.75" thickTop="1" x14ac:dyDescent="0.25">
      <c r="D85" s="17">
        <f t="shared" si="1"/>
        <v>0</v>
      </c>
      <c r="G85" s="25"/>
      <c r="H85" s="25"/>
      <c r="I85" s="25"/>
      <c r="J85" s="26"/>
      <c r="K85" s="26"/>
      <c r="L85" s="26"/>
      <c r="M85" s="26"/>
      <c r="N85" s="26"/>
      <c r="O85" s="26"/>
      <c r="P85" s="26"/>
      <c r="Q85" s="26"/>
      <c r="R85" s="26"/>
    </row>
    <row r="86" spans="1:18" x14ac:dyDescent="0.25">
      <c r="A86" s="1" t="s">
        <v>55</v>
      </c>
      <c r="D86" s="17">
        <f t="shared" si="1"/>
        <v>0</v>
      </c>
      <c r="G86" s="25"/>
      <c r="H86" s="25"/>
      <c r="I86" s="25"/>
      <c r="J86" s="26"/>
      <c r="K86" s="26"/>
      <c r="L86" s="26"/>
      <c r="M86" s="26"/>
      <c r="N86" s="26"/>
      <c r="O86" s="26"/>
      <c r="P86" s="26"/>
      <c r="Q86" s="26"/>
      <c r="R86" s="26"/>
    </row>
    <row r="87" spans="1:18" x14ac:dyDescent="0.25">
      <c r="A87" t="s">
        <v>31</v>
      </c>
      <c r="B87" s="17">
        <v>828900</v>
      </c>
      <c r="C87" s="17">
        <v>786642</v>
      </c>
      <c r="D87" s="17">
        <f t="shared" si="1"/>
        <v>42258</v>
      </c>
      <c r="E87" s="18">
        <f>(B87-C87)/C87</f>
        <v>5.3719481034574815E-2</v>
      </c>
      <c r="G87" s="25"/>
      <c r="H87" s="27"/>
      <c r="I87" s="25"/>
      <c r="J87" s="28"/>
      <c r="K87" s="28"/>
      <c r="L87" s="29"/>
      <c r="M87" s="26"/>
      <c r="N87" s="26"/>
      <c r="O87" s="26"/>
      <c r="P87" s="26"/>
      <c r="Q87" s="26"/>
      <c r="R87" s="26"/>
    </row>
    <row r="88" spans="1:18" x14ac:dyDescent="0.25">
      <c r="A88" t="s">
        <v>32</v>
      </c>
      <c r="B88" s="17">
        <v>170116</v>
      </c>
      <c r="C88" s="17">
        <v>144643</v>
      </c>
      <c r="D88" s="17">
        <f t="shared" si="1"/>
        <v>25473</v>
      </c>
      <c r="E88" s="18">
        <f>(B88-C88)/C88</f>
        <v>0.17610945569436476</v>
      </c>
      <c r="G88" s="25"/>
      <c r="H88" s="27"/>
      <c r="I88" s="25"/>
      <c r="J88" s="26"/>
      <c r="K88" s="26"/>
      <c r="L88" s="26"/>
      <c r="M88" s="26"/>
      <c r="N88" s="26"/>
      <c r="O88" s="26"/>
      <c r="P88" s="26"/>
      <c r="Q88" s="26"/>
      <c r="R88" s="26"/>
    </row>
    <row r="89" spans="1:18" x14ac:dyDescent="0.25">
      <c r="A89" t="s">
        <v>33</v>
      </c>
      <c r="B89" s="17">
        <v>152115</v>
      </c>
      <c r="C89" s="17">
        <v>140984</v>
      </c>
      <c r="D89" s="17">
        <f t="shared" si="1"/>
        <v>11131</v>
      </c>
      <c r="E89" s="18">
        <f>(B89-C89)/C89</f>
        <v>7.8952221528684099E-2</v>
      </c>
      <c r="G89" s="25"/>
      <c r="H89" s="27"/>
      <c r="I89" s="25"/>
      <c r="J89" s="26"/>
      <c r="K89" s="26"/>
      <c r="L89" s="26"/>
      <c r="M89" s="26"/>
      <c r="N89" s="26"/>
      <c r="O89" s="26"/>
      <c r="P89" s="26"/>
      <c r="Q89" s="26"/>
      <c r="R89" s="26"/>
    </row>
    <row r="90" spans="1:18" x14ac:dyDescent="0.25">
      <c r="A90" t="s">
        <v>34</v>
      </c>
      <c r="B90" s="17">
        <v>67621</v>
      </c>
      <c r="C90" s="17">
        <v>107620</v>
      </c>
      <c r="D90" s="17">
        <f t="shared" si="1"/>
        <v>-39999</v>
      </c>
      <c r="E90" s="18">
        <f>(B90-C90)/C90</f>
        <v>-0.37166883478907264</v>
      </c>
      <c r="G90" s="25"/>
      <c r="H90" s="27"/>
      <c r="I90" s="25"/>
      <c r="J90" s="26"/>
      <c r="K90" s="26"/>
      <c r="L90" s="26"/>
      <c r="M90" s="26"/>
      <c r="N90" s="26"/>
      <c r="O90" s="26"/>
      <c r="P90" s="26"/>
      <c r="Q90" s="26"/>
      <c r="R90" s="26"/>
    </row>
    <row r="91" spans="1:18" x14ac:dyDescent="0.25">
      <c r="A91" t="s">
        <v>35</v>
      </c>
      <c r="B91" s="19">
        <v>0</v>
      </c>
      <c r="C91" s="19">
        <v>0</v>
      </c>
      <c r="D91" s="19">
        <f t="shared" si="1"/>
        <v>0</v>
      </c>
      <c r="E91" s="20"/>
      <c r="G91" s="25"/>
      <c r="H91" s="27"/>
      <c r="I91" s="25"/>
      <c r="J91" s="26"/>
      <c r="K91" s="26"/>
      <c r="L91" s="26"/>
      <c r="M91" s="26"/>
      <c r="N91" s="26"/>
      <c r="O91" s="26"/>
      <c r="P91" s="26"/>
      <c r="Q91" s="26"/>
      <c r="R91" s="26"/>
    </row>
    <row r="92" spans="1:18" ht="15.75" thickBot="1" x14ac:dyDescent="0.3">
      <c r="A92" s="1" t="s">
        <v>56</v>
      </c>
      <c r="B92" s="21">
        <f>SUM(B87:B91)</f>
        <v>1218752</v>
      </c>
      <c r="C92" s="21">
        <f>SUM(C87:C91)</f>
        <v>1179889</v>
      </c>
      <c r="D92" s="22">
        <f t="shared" si="1"/>
        <v>38863</v>
      </c>
      <c r="E92" s="23">
        <f>(B92-C92)/C92</f>
        <v>3.2937844153136442E-2</v>
      </c>
      <c r="G92" s="25"/>
      <c r="H92" s="27"/>
      <c r="I92" s="25"/>
      <c r="J92" s="26"/>
      <c r="K92" s="26"/>
      <c r="L92" s="26"/>
      <c r="M92" s="26"/>
      <c r="N92" s="26"/>
      <c r="O92" s="26"/>
      <c r="P92" s="26"/>
      <c r="Q92" s="26"/>
      <c r="R92" s="26"/>
    </row>
    <row r="93" spans="1:18" ht="15.75" thickTop="1" x14ac:dyDescent="0.25">
      <c r="D93" s="17">
        <f t="shared" si="1"/>
        <v>0</v>
      </c>
      <c r="G93" s="25"/>
      <c r="H93" s="25"/>
      <c r="I93" s="25"/>
      <c r="J93" s="26"/>
      <c r="K93" s="26"/>
      <c r="L93" s="26"/>
      <c r="M93" s="26"/>
      <c r="N93" s="26"/>
      <c r="O93" s="26"/>
      <c r="P93" s="26"/>
      <c r="Q93" s="26"/>
      <c r="R93" s="26"/>
    </row>
    <row r="94" spans="1:18" x14ac:dyDescent="0.25">
      <c r="A94" s="1" t="s">
        <v>57</v>
      </c>
      <c r="D94" s="17">
        <f t="shared" si="1"/>
        <v>0</v>
      </c>
      <c r="G94" s="25"/>
      <c r="H94" s="25"/>
      <c r="I94" s="25"/>
      <c r="J94" s="26"/>
      <c r="K94" s="26"/>
      <c r="L94" s="26"/>
      <c r="M94" s="26"/>
      <c r="N94" s="26"/>
      <c r="O94" s="26"/>
      <c r="P94" s="26"/>
      <c r="Q94" s="26"/>
      <c r="R94" s="26"/>
    </row>
    <row r="95" spans="1:18" x14ac:dyDescent="0.25">
      <c r="A95" t="s">
        <v>31</v>
      </c>
      <c r="B95" s="17">
        <v>1586355</v>
      </c>
      <c r="C95" s="17">
        <v>1539641</v>
      </c>
      <c r="D95" s="17">
        <f t="shared" si="1"/>
        <v>46714</v>
      </c>
      <c r="E95" s="18">
        <f>(B95-C95)/C95</f>
        <v>3.0340839195630669E-2</v>
      </c>
      <c r="G95" s="25"/>
      <c r="H95" s="25"/>
      <c r="I95" s="25"/>
      <c r="J95" s="26"/>
      <c r="K95" s="29"/>
      <c r="L95" s="29"/>
      <c r="M95" s="26"/>
      <c r="N95" s="26"/>
      <c r="O95" s="26"/>
      <c r="P95" s="26"/>
      <c r="Q95" s="26"/>
      <c r="R95" s="26"/>
    </row>
    <row r="96" spans="1:18" x14ac:dyDescent="0.25">
      <c r="A96" t="s">
        <v>32</v>
      </c>
      <c r="B96" s="17">
        <v>400430</v>
      </c>
      <c r="C96" s="17">
        <v>387341</v>
      </c>
      <c r="D96" s="17">
        <f t="shared" si="1"/>
        <v>13089</v>
      </c>
      <c r="E96" s="18">
        <f>(B96-C96)/C96</f>
        <v>3.3791930108095967E-2</v>
      </c>
      <c r="G96" s="25"/>
      <c r="H96" s="25"/>
      <c r="I96" s="25"/>
      <c r="J96" s="26"/>
      <c r="K96" s="26"/>
      <c r="L96" s="26"/>
      <c r="M96" s="26"/>
      <c r="N96" s="26"/>
      <c r="O96" s="26"/>
      <c r="P96" s="26"/>
      <c r="Q96" s="26"/>
      <c r="R96" s="26"/>
    </row>
    <row r="97" spans="1:18" x14ac:dyDescent="0.25">
      <c r="A97" t="s">
        <v>33</v>
      </c>
      <c r="B97" s="17">
        <v>74254</v>
      </c>
      <c r="C97" s="17">
        <v>70360</v>
      </c>
      <c r="D97" s="17">
        <f t="shared" si="1"/>
        <v>3894</v>
      </c>
      <c r="E97" s="18">
        <f>(B97-C97)/C97</f>
        <v>5.5343945423536101E-2</v>
      </c>
      <c r="G97" s="25"/>
      <c r="H97" s="25"/>
      <c r="I97" s="25"/>
      <c r="J97" s="26"/>
      <c r="K97" s="26"/>
      <c r="L97" s="26"/>
      <c r="M97" s="26"/>
      <c r="N97" s="26"/>
      <c r="O97" s="26"/>
      <c r="P97" s="26"/>
      <c r="Q97" s="26"/>
      <c r="R97" s="26"/>
    </row>
    <row r="98" spans="1:18" x14ac:dyDescent="0.25">
      <c r="A98" t="s">
        <v>34</v>
      </c>
      <c r="B98" s="17">
        <v>123769</v>
      </c>
      <c r="C98" s="17">
        <v>121604</v>
      </c>
      <c r="D98" s="17">
        <f t="shared" si="1"/>
        <v>2165</v>
      </c>
      <c r="E98" s="18">
        <f>(B98-C98)/C98</f>
        <v>1.7803690668070131E-2</v>
      </c>
      <c r="G98" s="25"/>
      <c r="H98" s="25"/>
      <c r="I98" s="25"/>
      <c r="J98" s="26"/>
      <c r="K98" s="26"/>
      <c r="L98" s="26"/>
      <c r="M98" s="26"/>
      <c r="N98" s="26"/>
      <c r="O98" s="26"/>
      <c r="P98" s="26"/>
      <c r="Q98" s="26"/>
      <c r="R98" s="26"/>
    </row>
    <row r="99" spans="1:18" x14ac:dyDescent="0.25">
      <c r="A99" t="s">
        <v>35</v>
      </c>
      <c r="B99" s="19">
        <v>0</v>
      </c>
      <c r="C99" s="19">
        <v>0</v>
      </c>
      <c r="D99" s="19">
        <f t="shared" si="1"/>
        <v>0</v>
      </c>
      <c r="E99" s="20"/>
    </row>
    <row r="100" spans="1:18" ht="15.75" thickBot="1" x14ac:dyDescent="0.3">
      <c r="A100" s="1" t="s">
        <v>58</v>
      </c>
      <c r="B100" s="21">
        <f>SUM(B95:B99)</f>
        <v>2184808</v>
      </c>
      <c r="C100" s="21">
        <f>SUM(C95:C99)</f>
        <v>2118946</v>
      </c>
      <c r="D100" s="22">
        <f t="shared" si="1"/>
        <v>65862</v>
      </c>
      <c r="E100" s="23">
        <f>(B100-C100)/C100</f>
        <v>3.1082434380111622E-2</v>
      </c>
    </row>
    <row r="101" spans="1:18" ht="15.75" thickTop="1" x14ac:dyDescent="0.25">
      <c r="D101" s="17">
        <f t="shared" si="1"/>
        <v>0</v>
      </c>
    </row>
    <row r="102" spans="1:18" x14ac:dyDescent="0.25">
      <c r="A102" s="1" t="s">
        <v>59</v>
      </c>
      <c r="D102" s="17">
        <f t="shared" si="1"/>
        <v>0</v>
      </c>
    </row>
    <row r="103" spans="1:18" x14ac:dyDescent="0.25">
      <c r="A103" t="s">
        <v>31</v>
      </c>
      <c r="B103" s="17">
        <v>2778410</v>
      </c>
      <c r="C103" s="17">
        <v>2692606</v>
      </c>
      <c r="D103" s="17">
        <f t="shared" si="1"/>
        <v>85804</v>
      </c>
      <c r="E103" s="18">
        <f t="shared" ref="E103:E153" si="2">(B103-C103)/C103</f>
        <v>3.1866526331739586E-2</v>
      </c>
    </row>
    <row r="104" spans="1:18" x14ac:dyDescent="0.25">
      <c r="A104" t="s">
        <v>32</v>
      </c>
      <c r="B104" s="17">
        <v>1537496</v>
      </c>
      <c r="C104" s="17">
        <v>1613790</v>
      </c>
      <c r="D104" s="17">
        <f t="shared" si="1"/>
        <v>-76294</v>
      </c>
      <c r="E104" s="18">
        <f t="shared" si="2"/>
        <v>-4.7276287497134077E-2</v>
      </c>
    </row>
    <row r="105" spans="1:18" x14ac:dyDescent="0.25">
      <c r="A105" t="s">
        <v>33</v>
      </c>
      <c r="B105" s="17">
        <v>328671</v>
      </c>
      <c r="C105" s="17">
        <v>324671</v>
      </c>
      <c r="D105" s="17">
        <f t="shared" si="1"/>
        <v>4000</v>
      </c>
      <c r="E105" s="18">
        <f t="shared" si="2"/>
        <v>1.2320164104585873E-2</v>
      </c>
    </row>
    <row r="106" spans="1:18" x14ac:dyDescent="0.25">
      <c r="A106" t="s">
        <v>34</v>
      </c>
      <c r="B106" s="17">
        <v>2236760</v>
      </c>
      <c r="C106" s="17">
        <v>2017852</v>
      </c>
      <c r="D106" s="17">
        <f t="shared" si="1"/>
        <v>218908</v>
      </c>
      <c r="E106" s="18">
        <f t="shared" si="2"/>
        <v>0.10848565702539135</v>
      </c>
    </row>
    <row r="107" spans="1:18" x14ac:dyDescent="0.25">
      <c r="A107" t="s">
        <v>35</v>
      </c>
      <c r="B107" s="19">
        <v>40000</v>
      </c>
      <c r="C107" s="19">
        <v>40000</v>
      </c>
      <c r="D107" s="19">
        <f t="shared" si="1"/>
        <v>0</v>
      </c>
      <c r="E107" s="20">
        <f t="shared" si="2"/>
        <v>0</v>
      </c>
    </row>
    <row r="108" spans="1:18" ht="15.75" thickBot="1" x14ac:dyDescent="0.3">
      <c r="A108" s="1" t="s">
        <v>60</v>
      </c>
      <c r="B108" s="21">
        <f>SUM(B103:B107)</f>
        <v>6921337</v>
      </c>
      <c r="C108" s="21">
        <f>SUM(C103:C107)</f>
        <v>6688919</v>
      </c>
      <c r="D108" s="22">
        <f t="shared" si="1"/>
        <v>232418</v>
      </c>
      <c r="E108" s="23">
        <f t="shared" si="2"/>
        <v>3.4746720658450192E-2</v>
      </c>
    </row>
    <row r="109" spans="1:18" ht="15.75" thickTop="1" x14ac:dyDescent="0.25">
      <c r="A109" s="1" t="s">
        <v>61</v>
      </c>
      <c r="B109" s="27"/>
      <c r="C109" s="27"/>
      <c r="D109" s="17">
        <f t="shared" si="1"/>
        <v>0</v>
      </c>
    </row>
    <row r="110" spans="1:18" x14ac:dyDescent="0.25">
      <c r="D110" s="17">
        <f t="shared" si="1"/>
        <v>0</v>
      </c>
    </row>
    <row r="111" spans="1:18" x14ac:dyDescent="0.25">
      <c r="A111" s="1" t="s">
        <v>62</v>
      </c>
      <c r="D111" s="17">
        <f t="shared" si="1"/>
        <v>0</v>
      </c>
    </row>
    <row r="112" spans="1:18" x14ac:dyDescent="0.25">
      <c r="A112" t="s">
        <v>31</v>
      </c>
      <c r="B112" s="17">
        <v>849152</v>
      </c>
      <c r="C112" s="17">
        <v>586776</v>
      </c>
      <c r="D112" s="17">
        <f t="shared" si="1"/>
        <v>262376</v>
      </c>
      <c r="E112" s="18">
        <f t="shared" si="2"/>
        <v>0.44714848596397944</v>
      </c>
    </row>
    <row r="113" spans="1:5" x14ac:dyDescent="0.25">
      <c r="A113" t="s">
        <v>32</v>
      </c>
      <c r="B113" s="17">
        <v>101280</v>
      </c>
      <c r="C113" s="17">
        <v>11876</v>
      </c>
      <c r="D113" s="17">
        <f t="shared" si="1"/>
        <v>89404</v>
      </c>
      <c r="E113" s="18">
        <f t="shared" si="2"/>
        <v>7.5281239474570558</v>
      </c>
    </row>
    <row r="114" spans="1:5" x14ac:dyDescent="0.25">
      <c r="A114" t="s">
        <v>33</v>
      </c>
      <c r="B114" s="17">
        <v>21244</v>
      </c>
      <c r="C114" s="17">
        <v>45884</v>
      </c>
      <c r="D114" s="17">
        <f t="shared" si="1"/>
        <v>-24640</v>
      </c>
      <c r="E114" s="18">
        <f t="shared" si="2"/>
        <v>-0.53700636387411738</v>
      </c>
    </row>
    <row r="115" spans="1:5" x14ac:dyDescent="0.25">
      <c r="A115" t="s">
        <v>34</v>
      </c>
      <c r="B115" s="17">
        <v>11060</v>
      </c>
      <c r="C115" s="17">
        <v>23620</v>
      </c>
      <c r="D115" s="17">
        <f t="shared" si="1"/>
        <v>-12560</v>
      </c>
      <c r="E115" s="18">
        <f t="shared" si="2"/>
        <v>-0.53175275190516513</v>
      </c>
    </row>
    <row r="116" spans="1:5" x14ac:dyDescent="0.25">
      <c r="A116" t="s">
        <v>35</v>
      </c>
      <c r="B116" s="19"/>
      <c r="C116" s="19"/>
      <c r="D116" s="19">
        <f t="shared" si="1"/>
        <v>0</v>
      </c>
      <c r="E116" s="20"/>
    </row>
    <row r="117" spans="1:5" ht="15.75" thickBot="1" x14ac:dyDescent="0.3">
      <c r="A117" s="1" t="s">
        <v>63</v>
      </c>
      <c r="B117" s="21">
        <f>SUM(B112:B116)</f>
        <v>982736</v>
      </c>
      <c r="C117" s="21">
        <f>SUM(C112:C116)</f>
        <v>668156</v>
      </c>
      <c r="D117" s="22">
        <f t="shared" si="1"/>
        <v>314580</v>
      </c>
      <c r="E117" s="23">
        <f t="shared" si="2"/>
        <v>0.47081819215871745</v>
      </c>
    </row>
    <row r="118" spans="1:5" ht="15.75" thickTop="1" x14ac:dyDescent="0.25">
      <c r="D118" s="17">
        <f t="shared" si="1"/>
        <v>0</v>
      </c>
    </row>
    <row r="119" spans="1:5" x14ac:dyDescent="0.25">
      <c r="A119" s="1" t="s">
        <v>64</v>
      </c>
      <c r="D119" s="17">
        <f t="shared" si="1"/>
        <v>0</v>
      </c>
    </row>
    <row r="120" spans="1:5" x14ac:dyDescent="0.25">
      <c r="A120" t="s">
        <v>31</v>
      </c>
      <c r="B120" s="17">
        <v>657566</v>
      </c>
      <c r="C120" s="17">
        <v>629691</v>
      </c>
      <c r="D120" s="17">
        <f t="shared" si="1"/>
        <v>27875</v>
      </c>
      <c r="E120" s="18">
        <f t="shared" si="2"/>
        <v>4.4267744020479886E-2</v>
      </c>
    </row>
    <row r="121" spans="1:5" x14ac:dyDescent="0.25">
      <c r="A121" t="s">
        <v>32</v>
      </c>
      <c r="B121" s="17">
        <v>74076</v>
      </c>
      <c r="C121" s="17">
        <v>66828</v>
      </c>
      <c r="D121" s="17">
        <f t="shared" si="1"/>
        <v>7248</v>
      </c>
      <c r="E121" s="18">
        <f t="shared" si="2"/>
        <v>0.10845753277069492</v>
      </c>
    </row>
    <row r="122" spans="1:5" x14ac:dyDescent="0.25">
      <c r="A122" t="s">
        <v>33</v>
      </c>
      <c r="B122" s="17">
        <v>242000</v>
      </c>
      <c r="C122" s="17">
        <v>196400</v>
      </c>
      <c r="D122" s="17">
        <f t="shared" si="1"/>
        <v>45600</v>
      </c>
      <c r="E122" s="18">
        <f t="shared" si="2"/>
        <v>0.23217922606924643</v>
      </c>
    </row>
    <row r="123" spans="1:5" x14ac:dyDescent="0.25">
      <c r="A123" t="s">
        <v>34</v>
      </c>
      <c r="B123" s="17">
        <v>7705</v>
      </c>
      <c r="C123" s="17">
        <v>19051</v>
      </c>
      <c r="D123" s="17">
        <f t="shared" si="1"/>
        <v>-11346</v>
      </c>
      <c r="E123" s="18">
        <f t="shared" si="2"/>
        <v>-0.59555928822633986</v>
      </c>
    </row>
    <row r="124" spans="1:5" x14ac:dyDescent="0.25">
      <c r="A124" t="s">
        <v>35</v>
      </c>
      <c r="B124" s="19">
        <v>0</v>
      </c>
      <c r="C124" s="19">
        <v>0</v>
      </c>
      <c r="D124" s="19">
        <f t="shared" si="1"/>
        <v>0</v>
      </c>
      <c r="E124" s="20"/>
    </row>
    <row r="125" spans="1:5" ht="15.75" thickBot="1" x14ac:dyDescent="0.3">
      <c r="A125" s="1" t="s">
        <v>65</v>
      </c>
      <c r="B125" s="21">
        <f>SUM(B120:B124)</f>
        <v>981347</v>
      </c>
      <c r="C125" s="21">
        <f>SUM(C120:C124)</f>
        <v>911970</v>
      </c>
      <c r="D125" s="22">
        <f t="shared" si="1"/>
        <v>69377</v>
      </c>
      <c r="E125" s="23">
        <f t="shared" si="2"/>
        <v>7.6073774356612611E-2</v>
      </c>
    </row>
    <row r="126" spans="1:5" ht="15.75" thickTop="1" x14ac:dyDescent="0.25">
      <c r="D126" s="17">
        <f t="shared" si="1"/>
        <v>0</v>
      </c>
    </row>
    <row r="127" spans="1:5" x14ac:dyDescent="0.25">
      <c r="A127" s="1" t="s">
        <v>66</v>
      </c>
      <c r="D127" s="17">
        <f t="shared" si="1"/>
        <v>0</v>
      </c>
    </row>
    <row r="128" spans="1:5" x14ac:dyDescent="0.25">
      <c r="A128" t="s">
        <v>31</v>
      </c>
      <c r="B128" s="17">
        <v>167692</v>
      </c>
      <c r="C128" s="17">
        <v>154639</v>
      </c>
      <c r="D128" s="17">
        <f t="shared" si="1"/>
        <v>13053</v>
      </c>
      <c r="E128" s="18">
        <f t="shared" si="2"/>
        <v>8.4409495664095086E-2</v>
      </c>
    </row>
    <row r="129" spans="1:5" x14ac:dyDescent="0.25">
      <c r="A129" t="s">
        <v>32</v>
      </c>
      <c r="B129" s="17">
        <v>40</v>
      </c>
      <c r="C129" s="17">
        <v>40</v>
      </c>
      <c r="D129" s="17">
        <f t="shared" si="1"/>
        <v>0</v>
      </c>
      <c r="E129" s="18">
        <f t="shared" si="2"/>
        <v>0</v>
      </c>
    </row>
    <row r="130" spans="1:5" x14ac:dyDescent="0.25">
      <c r="A130" t="s">
        <v>33</v>
      </c>
      <c r="B130" s="17">
        <v>4156</v>
      </c>
      <c r="C130" s="17">
        <v>4156</v>
      </c>
      <c r="D130" s="17">
        <f t="shared" si="1"/>
        <v>0</v>
      </c>
      <c r="E130" s="18">
        <f t="shared" si="2"/>
        <v>0</v>
      </c>
    </row>
    <row r="131" spans="1:5" x14ac:dyDescent="0.25">
      <c r="A131" t="s">
        <v>34</v>
      </c>
      <c r="B131" s="17">
        <v>6019</v>
      </c>
      <c r="C131" s="17">
        <v>6020</v>
      </c>
      <c r="D131" s="17">
        <f t="shared" si="1"/>
        <v>-1</v>
      </c>
      <c r="E131" s="18">
        <f t="shared" si="2"/>
        <v>-1.6611295681063124E-4</v>
      </c>
    </row>
    <row r="132" spans="1:5" x14ac:dyDescent="0.25">
      <c r="A132" t="s">
        <v>35</v>
      </c>
      <c r="B132" s="19"/>
      <c r="C132" s="19"/>
      <c r="D132" s="19">
        <f t="shared" si="1"/>
        <v>0</v>
      </c>
      <c r="E132" s="20"/>
    </row>
    <row r="133" spans="1:5" ht="15.75" thickBot="1" x14ac:dyDescent="0.3">
      <c r="A133" s="1" t="s">
        <v>67</v>
      </c>
      <c r="B133" s="21">
        <f>SUM(B128:B132)</f>
        <v>177907</v>
      </c>
      <c r="C133" s="21">
        <f>SUM(C128:C132)</f>
        <v>164855</v>
      </c>
      <c r="D133" s="22">
        <f t="shared" si="1"/>
        <v>13052</v>
      </c>
      <c r="E133" s="23">
        <f t="shared" si="2"/>
        <v>7.917260622971703E-2</v>
      </c>
    </row>
    <row r="134" spans="1:5" ht="15.75" thickTop="1" x14ac:dyDescent="0.25">
      <c r="D134" s="17">
        <f t="shared" si="1"/>
        <v>0</v>
      </c>
    </row>
    <row r="135" spans="1:5" x14ac:dyDescent="0.25">
      <c r="A135" s="1" t="s">
        <v>68</v>
      </c>
      <c r="D135" s="17">
        <f t="shared" si="1"/>
        <v>0</v>
      </c>
    </row>
    <row r="136" spans="1:5" x14ac:dyDescent="0.25">
      <c r="A136" t="s">
        <v>31</v>
      </c>
      <c r="D136" s="17">
        <f t="shared" ref="D136:D153" si="3">B136-C136</f>
        <v>0</v>
      </c>
    </row>
    <row r="137" spans="1:5" x14ac:dyDescent="0.25">
      <c r="A137" t="s">
        <v>32</v>
      </c>
      <c r="B137" s="17">
        <v>67300</v>
      </c>
      <c r="C137" s="17">
        <v>50984</v>
      </c>
      <c r="D137" s="17">
        <f t="shared" si="3"/>
        <v>16316</v>
      </c>
      <c r="E137" s="18">
        <f t="shared" si="2"/>
        <v>0.32002196767613367</v>
      </c>
    </row>
    <row r="138" spans="1:5" x14ac:dyDescent="0.25">
      <c r="A138" t="s">
        <v>33</v>
      </c>
      <c r="B138" s="17">
        <v>0</v>
      </c>
      <c r="C138" s="17">
        <v>0</v>
      </c>
      <c r="D138" s="17">
        <f t="shared" si="3"/>
        <v>0</v>
      </c>
    </row>
    <row r="139" spans="1:5" x14ac:dyDescent="0.25">
      <c r="A139" t="s">
        <v>34</v>
      </c>
      <c r="B139" s="17">
        <v>10500</v>
      </c>
      <c r="C139" s="17">
        <v>10200</v>
      </c>
      <c r="D139" s="17">
        <f t="shared" si="3"/>
        <v>300</v>
      </c>
      <c r="E139" s="18">
        <f t="shared" si="2"/>
        <v>2.9411764705882353E-2</v>
      </c>
    </row>
    <row r="140" spans="1:5" x14ac:dyDescent="0.25">
      <c r="A140" t="s">
        <v>35</v>
      </c>
      <c r="D140" s="17">
        <f t="shared" si="3"/>
        <v>0</v>
      </c>
    </row>
    <row r="141" spans="1:5" x14ac:dyDescent="0.25">
      <c r="A141" s="1" t="s">
        <v>69</v>
      </c>
      <c r="B141" s="19">
        <f>SUM(B136:B140)</f>
        <v>77800</v>
      </c>
      <c r="C141" s="19">
        <f>SUM(C136:C140)</f>
        <v>61184</v>
      </c>
      <c r="D141" s="19">
        <f t="shared" si="3"/>
        <v>16616</v>
      </c>
      <c r="E141" s="20">
        <f t="shared" si="2"/>
        <v>0.27157426778242677</v>
      </c>
    </row>
    <row r="142" spans="1:5" x14ac:dyDescent="0.25">
      <c r="D142" s="17">
        <f t="shared" si="3"/>
        <v>0</v>
      </c>
    </row>
    <row r="143" spans="1:5" ht="15.75" thickBot="1" x14ac:dyDescent="0.3">
      <c r="A143" s="1" t="s">
        <v>70</v>
      </c>
      <c r="B143" s="22">
        <f>B141+B133+B125+B117+B108+B100+B84+B68+B60+B52+B44+B28+B20+B12+B92+B76+B36</f>
        <v>44132873</v>
      </c>
      <c r="C143" s="22">
        <f>C141+C133+C125+C117+C108+C100+C84+C68+C60+C52+C44+C28+C20+C12+C92+C76+C36</f>
        <v>42801702</v>
      </c>
      <c r="D143" s="22">
        <f t="shared" si="3"/>
        <v>1331171</v>
      </c>
      <c r="E143" s="23">
        <f t="shared" si="2"/>
        <v>3.1100889399211275E-2</v>
      </c>
    </row>
    <row r="144" spans="1:5" ht="15.75" thickTop="1" x14ac:dyDescent="0.25">
      <c r="D144" s="17">
        <f t="shared" si="3"/>
        <v>0</v>
      </c>
    </row>
    <row r="145" spans="1:5" x14ac:dyDescent="0.25">
      <c r="D145" s="17">
        <f t="shared" si="3"/>
        <v>0</v>
      </c>
    </row>
    <row r="146" spans="1:5" x14ac:dyDescent="0.25">
      <c r="A146" s="38" t="s">
        <v>71</v>
      </c>
      <c r="B146" s="38"/>
      <c r="C146" s="38"/>
      <c r="D146" s="17">
        <f t="shared" si="3"/>
        <v>0</v>
      </c>
    </row>
    <row r="147" spans="1:5" x14ac:dyDescent="0.25">
      <c r="D147" s="17">
        <f t="shared" si="3"/>
        <v>0</v>
      </c>
    </row>
    <row r="148" spans="1:5" x14ac:dyDescent="0.25">
      <c r="A148" t="s">
        <v>31</v>
      </c>
      <c r="B148" s="17">
        <f t="shared" ref="B148:C152" si="4">B7+B15+B23+B31+B39+B55+B71+B79+B87+B95+B103+B112+B120+B128+B136+B63+B47</f>
        <v>36983523</v>
      </c>
      <c r="C148" s="17">
        <f t="shared" si="4"/>
        <v>35739917</v>
      </c>
      <c r="D148" s="17">
        <f t="shared" si="3"/>
        <v>1243606</v>
      </c>
      <c r="E148" s="18">
        <f t="shared" si="2"/>
        <v>3.4795995748954874E-2</v>
      </c>
    </row>
    <row r="149" spans="1:5" x14ac:dyDescent="0.25">
      <c r="A149" t="s">
        <v>32</v>
      </c>
      <c r="B149" s="17">
        <f t="shared" si="4"/>
        <v>2602817</v>
      </c>
      <c r="C149" s="17">
        <f t="shared" si="4"/>
        <v>2718163</v>
      </c>
      <c r="D149" s="17">
        <f t="shared" si="3"/>
        <v>-115346</v>
      </c>
      <c r="E149" s="18">
        <f t="shared" si="2"/>
        <v>-4.2435277060279317E-2</v>
      </c>
    </row>
    <row r="150" spans="1:5" x14ac:dyDescent="0.25">
      <c r="A150" t="s">
        <v>33</v>
      </c>
      <c r="B150" s="17">
        <f t="shared" si="4"/>
        <v>1702665</v>
      </c>
      <c r="C150" s="17">
        <f t="shared" si="4"/>
        <v>1681108</v>
      </c>
      <c r="D150" s="17">
        <f t="shared" si="3"/>
        <v>21557</v>
      </c>
      <c r="E150" s="18">
        <f t="shared" si="2"/>
        <v>1.2823090485560714E-2</v>
      </c>
    </row>
    <row r="151" spans="1:5" x14ac:dyDescent="0.25">
      <c r="A151" t="s">
        <v>34</v>
      </c>
      <c r="B151" s="17">
        <f t="shared" si="4"/>
        <v>2803868</v>
      </c>
      <c r="C151" s="17">
        <f t="shared" si="4"/>
        <v>2622514</v>
      </c>
      <c r="D151" s="17">
        <f t="shared" si="3"/>
        <v>181354</v>
      </c>
      <c r="E151" s="18">
        <f t="shared" si="2"/>
        <v>6.9152729022609605E-2</v>
      </c>
    </row>
    <row r="152" spans="1:5" x14ac:dyDescent="0.25">
      <c r="A152" t="s">
        <v>35</v>
      </c>
      <c r="B152" s="19">
        <f t="shared" si="4"/>
        <v>40000</v>
      </c>
      <c r="C152" s="19">
        <f t="shared" si="4"/>
        <v>40000</v>
      </c>
      <c r="D152" s="19">
        <f t="shared" si="3"/>
        <v>0</v>
      </c>
      <c r="E152" s="20">
        <f t="shared" si="2"/>
        <v>0</v>
      </c>
    </row>
    <row r="153" spans="1:5" ht="15.75" thickBot="1" x14ac:dyDescent="0.3">
      <c r="A153" s="1" t="s">
        <v>70</v>
      </c>
      <c r="B153" s="30">
        <f>SUM(B148:B152)</f>
        <v>44132873</v>
      </c>
      <c r="C153" s="30">
        <f>SUM(C148:C152)</f>
        <v>42801702</v>
      </c>
      <c r="D153" s="22">
        <f t="shared" si="3"/>
        <v>1331171</v>
      </c>
      <c r="E153" s="23">
        <f t="shared" si="2"/>
        <v>3.1100889399211275E-2</v>
      </c>
    </row>
    <row r="154" spans="1:5" ht="15.75" thickTop="1" x14ac:dyDescent="0.25"/>
  </sheetData>
  <mergeCells count="3">
    <mergeCell ref="A146:C146"/>
    <mergeCell ref="A1:E1"/>
    <mergeCell ref="A2:E2"/>
  </mergeCells>
  <printOptions gridLines="1"/>
  <pageMargins left="0.75" right="0.75" top="1.25" bottom="0.5" header="0.5" footer="0.75"/>
  <pageSetup scale="96" orientation="portrait" verticalDpi="1200" r:id="rId1"/>
  <headerFooter>
    <oddHeader xml:space="preserve">&amp;CSanta Fe Independent School District
2021-2022 Proposed General Fund Budget by Object 
</oddHeader>
  </headerFooter>
  <rowBreaks count="3" manualBreakCount="3">
    <brk id="45" max="16383" man="1"/>
    <brk id="92" max="16383" man="1"/>
    <brk id="13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"/>
  <sheetViews>
    <sheetView workbookViewId="0">
      <selection activeCell="B15" sqref="B15"/>
    </sheetView>
  </sheetViews>
  <sheetFormatPr defaultRowHeight="15" x14ac:dyDescent="0.25"/>
  <cols>
    <col min="1" max="1" width="30.7109375" customWidth="1"/>
    <col min="2" max="2" width="21.42578125" style="4" customWidth="1"/>
    <col min="3" max="4" width="22.140625" style="4" customWidth="1"/>
    <col min="5" max="5" width="17.5703125" customWidth="1"/>
  </cols>
  <sheetData>
    <row r="1" spans="1:5" x14ac:dyDescent="0.25">
      <c r="A1" s="37" t="s">
        <v>25</v>
      </c>
      <c r="B1" s="37"/>
      <c r="C1" s="37"/>
      <c r="D1" s="37"/>
      <c r="E1" s="37"/>
    </row>
    <row r="2" spans="1:5" x14ac:dyDescent="0.25">
      <c r="A2" s="37" t="s">
        <v>78</v>
      </c>
      <c r="B2" s="37"/>
      <c r="C2" s="37"/>
      <c r="D2" s="37"/>
      <c r="E2" s="37"/>
    </row>
    <row r="3" spans="1:5" x14ac:dyDescent="0.25">
      <c r="A3" s="13"/>
      <c r="B3" s="13"/>
      <c r="C3" s="13"/>
      <c r="D3" s="13"/>
      <c r="E3" s="13"/>
    </row>
    <row r="4" spans="1:5" ht="30" x14ac:dyDescent="0.25">
      <c r="A4" s="1"/>
      <c r="B4" s="31" t="s">
        <v>86</v>
      </c>
      <c r="C4" s="31" t="s">
        <v>28</v>
      </c>
      <c r="D4" s="32" t="s">
        <v>73</v>
      </c>
      <c r="E4" s="3" t="s">
        <v>74</v>
      </c>
    </row>
    <row r="5" spans="1:5" x14ac:dyDescent="0.25">
      <c r="A5" s="1"/>
      <c r="B5" s="31"/>
      <c r="C5" s="33"/>
      <c r="D5" s="33"/>
    </row>
    <row r="6" spans="1:5" x14ac:dyDescent="0.25">
      <c r="A6" t="s">
        <v>75</v>
      </c>
      <c r="B6" s="6">
        <v>6514750</v>
      </c>
      <c r="C6" s="6">
        <v>6397897</v>
      </c>
      <c r="D6" s="6">
        <f>B6-C6</f>
        <v>116853</v>
      </c>
      <c r="E6" s="20">
        <f>(B6-C6)/C6</f>
        <v>1.8264282779169468E-2</v>
      </c>
    </row>
    <row r="7" spans="1:5" x14ac:dyDescent="0.25">
      <c r="B7" s="4">
        <v>0</v>
      </c>
      <c r="C7" s="4">
        <v>0</v>
      </c>
      <c r="E7" s="18"/>
    </row>
    <row r="8" spans="1:5" ht="15.75" thickBot="1" x14ac:dyDescent="0.3">
      <c r="A8" t="s">
        <v>76</v>
      </c>
      <c r="B8" s="8">
        <f>6514750+750000</f>
        <v>7264750</v>
      </c>
      <c r="C8" s="8">
        <v>6391050</v>
      </c>
      <c r="D8" s="8">
        <f>B8-C8</f>
        <v>873700</v>
      </c>
      <c r="E8" s="23">
        <f>(B8-C8)/C8</f>
        <v>0.13670680091690723</v>
      </c>
    </row>
    <row r="9" spans="1:5" ht="15.75" thickTop="1" x14ac:dyDescent="0.25"/>
    <row r="10" spans="1:5" x14ac:dyDescent="0.25">
      <c r="A10" t="s">
        <v>77</v>
      </c>
      <c r="B10" s="4">
        <f>-B8+B6</f>
        <v>-750000</v>
      </c>
      <c r="C10" s="4">
        <f>-C8+C6</f>
        <v>6847</v>
      </c>
      <c r="D10" s="4">
        <f>B10+C10</f>
        <v>-743153</v>
      </c>
      <c r="E10" s="34">
        <f>D8/C8</f>
        <v>0.13670680091690723</v>
      </c>
    </row>
  </sheetData>
  <mergeCells count="2">
    <mergeCell ref="A1:E1"/>
    <mergeCell ref="A2:E2"/>
  </mergeCells>
  <printOptions horizontalCentered="1" gridLines="1"/>
  <pageMargins left="0.75" right="0.75" top="1.5" bottom="0.5" header="0.5" footer="0.75"/>
  <pageSetup orientation="landscape" r:id="rId1"/>
  <headerFooter>
    <oddHeader>&amp;CSanta Fe Independent School District
2021 - 2022 Debt Service Proposed Budget 
Compared to 2020-2021 Budget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2"/>
  <sheetViews>
    <sheetView tabSelected="1" workbookViewId="0">
      <selection activeCell="D15" sqref="D15"/>
    </sheetView>
  </sheetViews>
  <sheetFormatPr defaultRowHeight="15" x14ac:dyDescent="0.25"/>
  <cols>
    <col min="1" max="1" width="29.140625" customWidth="1"/>
    <col min="2" max="2" width="17" customWidth="1"/>
    <col min="3" max="3" width="17.85546875" customWidth="1"/>
    <col min="4" max="4" width="18.28515625" customWidth="1"/>
    <col min="5" max="5" width="17.7109375" customWidth="1"/>
  </cols>
  <sheetData>
    <row r="1" spans="1:7" x14ac:dyDescent="0.25">
      <c r="A1" s="37" t="s">
        <v>25</v>
      </c>
      <c r="B1" s="37"/>
      <c r="C1" s="37"/>
      <c r="D1" s="37"/>
      <c r="E1" s="37"/>
      <c r="F1" s="37"/>
      <c r="G1" s="37"/>
    </row>
    <row r="2" spans="1:7" x14ac:dyDescent="0.25">
      <c r="A2" s="37" t="s">
        <v>79</v>
      </c>
      <c r="B2" s="37"/>
      <c r="C2" s="37"/>
      <c r="D2" s="37"/>
      <c r="E2" s="37"/>
      <c r="F2" s="37"/>
      <c r="G2" s="37"/>
    </row>
    <row r="4" spans="1:7" ht="45" x14ac:dyDescent="0.25">
      <c r="A4" s="1"/>
      <c r="B4" s="3" t="s">
        <v>87</v>
      </c>
      <c r="C4" s="3" t="s">
        <v>28</v>
      </c>
      <c r="D4" s="3" t="s">
        <v>73</v>
      </c>
      <c r="E4" s="3" t="s">
        <v>80</v>
      </c>
    </row>
    <row r="5" spans="1:7" x14ac:dyDescent="0.25">
      <c r="A5" t="s">
        <v>81</v>
      </c>
      <c r="B5" s="6">
        <v>2607000</v>
      </c>
      <c r="C5" s="6">
        <v>2568996</v>
      </c>
      <c r="D5" s="6">
        <f>B5-C5</f>
        <v>38004</v>
      </c>
      <c r="E5" s="20">
        <f>(B5-C5)/C5</f>
        <v>1.4793327821452427E-2</v>
      </c>
    </row>
    <row r="6" spans="1:7" ht="15.75" thickBot="1" x14ac:dyDescent="0.3">
      <c r="A6" t="s">
        <v>24</v>
      </c>
      <c r="B6" s="11">
        <f>B5</f>
        <v>2607000</v>
      </c>
      <c r="C6" s="11">
        <f>C5</f>
        <v>2568996</v>
      </c>
      <c r="D6" s="11">
        <f>B6-C6</f>
        <v>38004</v>
      </c>
      <c r="E6" s="23">
        <f>(B6-C6)/C6</f>
        <v>1.4793327821452427E-2</v>
      </c>
    </row>
    <row r="7" spans="1:7" ht="15.75" thickTop="1" x14ac:dyDescent="0.25">
      <c r="B7" s="4"/>
      <c r="C7" s="4"/>
      <c r="D7" s="4"/>
      <c r="E7" s="18"/>
    </row>
    <row r="8" spans="1:7" x14ac:dyDescent="0.25">
      <c r="A8" t="s">
        <v>82</v>
      </c>
      <c r="B8" s="4">
        <v>0</v>
      </c>
      <c r="C8" s="4">
        <v>0</v>
      </c>
      <c r="D8" s="4"/>
      <c r="E8" s="18"/>
    </row>
    <row r="9" spans="1:7" x14ac:dyDescent="0.25">
      <c r="A9" t="s">
        <v>83</v>
      </c>
      <c r="B9" s="4">
        <v>2581000</v>
      </c>
      <c r="C9" s="4">
        <v>2518996</v>
      </c>
      <c r="D9" s="25">
        <f>B9-C9</f>
        <v>62004</v>
      </c>
      <c r="E9" s="18">
        <f>(B9-C9)/C9</f>
        <v>2.4614568661482591E-2</v>
      </c>
    </row>
    <row r="10" spans="1:7" x14ac:dyDescent="0.25">
      <c r="A10" t="s">
        <v>84</v>
      </c>
      <c r="B10" s="6">
        <v>26000</v>
      </c>
      <c r="C10" s="6">
        <v>0</v>
      </c>
      <c r="D10" s="6">
        <f>B10-C10</f>
        <v>26000</v>
      </c>
      <c r="E10" s="20"/>
    </row>
    <row r="11" spans="1:7" ht="15.75" thickBot="1" x14ac:dyDescent="0.3">
      <c r="A11" t="s">
        <v>85</v>
      </c>
      <c r="B11" s="11">
        <f>SUM(B9:B10)</f>
        <v>2607000</v>
      </c>
      <c r="C11" s="11">
        <f>SUM(C9:C10)</f>
        <v>2518996</v>
      </c>
      <c r="D11" s="8">
        <f>SUM(D9:D10)</f>
        <v>88004</v>
      </c>
      <c r="E11" s="35">
        <f>(B11-C11)/C11</f>
        <v>3.4936141224519608E-2</v>
      </c>
    </row>
    <row r="12" spans="1:7" ht="15.75" thickTop="1" x14ac:dyDescent="0.25">
      <c r="B12" s="4"/>
      <c r="C12" s="4"/>
      <c r="D12" s="4"/>
    </row>
  </sheetData>
  <mergeCells count="2">
    <mergeCell ref="A1:G1"/>
    <mergeCell ref="A2:G2"/>
  </mergeCells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gf revenue exp</vt:lpstr>
      <vt:lpstr>general fund by object</vt:lpstr>
      <vt:lpstr>debt service</vt:lpstr>
      <vt:lpstr>Nutrition Services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Townsend, Lee</dc:creator>
  <cp:lastModifiedBy>Pfluger, Sarah</cp:lastModifiedBy>
  <cp:lastPrinted>2021-05-07T20:37:54Z</cp:lastPrinted>
  <dcterms:created xsi:type="dcterms:W3CDTF">2021-05-06T16:06:07Z</dcterms:created>
  <dcterms:modified xsi:type="dcterms:W3CDTF">2021-08-11T13:39:17Z</dcterms:modified>
</cp:coreProperties>
</file>