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udget 2023-24\"/>
    </mc:Choice>
  </mc:AlternateContent>
  <xr:revisionPtr revIDLastSave="0" documentId="13_ncr:1_{047A05B8-3390-4A31-AD32-4FA72465E1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G114" i="1"/>
  <c r="AD187" i="1" l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7" i="1"/>
  <c r="F145" i="1"/>
  <c r="F165" i="1" s="1"/>
  <c r="F176" i="1" s="1"/>
  <c r="F197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T197" i="1"/>
  <c r="Y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145" i="1" s="1"/>
  <c r="C90" i="1"/>
  <c r="C125" i="1"/>
  <c r="C28" i="1"/>
  <c r="C143" i="1"/>
  <c r="C108" i="1"/>
  <c r="C117" i="1"/>
  <c r="C154" i="1"/>
  <c r="C18" i="1" l="1"/>
  <c r="C165" i="1" l="1"/>
  <c r="C176" i="1" l="1"/>
  <c r="C197" i="1" l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<sst xmlns="http://schemas.openxmlformats.org/spreadsheetml/2006/main" count="465" uniqueCount="143">
  <si>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</si>
  <si>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</si>
  <si>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</si>
  <si>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</si>
  <si>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</si>
  <si>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</si>
  <si>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</si>
  <si>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</si>
  <si>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</si>
  <si>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</si>
  <si>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</si>
  <si>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</si>
  <si>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</si>
  <si>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</si>
  <si>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</si>
  <si>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</si>
  <si>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</si>
  <si>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</si>
  <si>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</si>
  <si>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</si>
  <si>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</si>
  <si>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</si>
  <si>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</si>
  <si>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</si>
  <si>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</si>
  <si>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</si>
  <si>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</si>
  <si>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</si>
  <si>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</si>
  <si>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</si>
  <si>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</si>
  <si>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</si>
  <si>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</si>
  <si>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</si>
  <si>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</si>
  <si>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</si>
  <si>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</si>
  <si>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</si>
  <si>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</si>
  <si>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</si>
  <si>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</si>
  <si>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</si>
  <si>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</si>
  <si>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</si>
  <si>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</si>
  <si>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</si>
  <si>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</si>
  <si>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</si>
  <si>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</si>
  <si>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</si>
  <si>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</si>
  <si>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</si>
  <si>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</si>
  <si>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</si>
  <si>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</si>
  <si>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</si>
  <si>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</si>
  <si>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</si>
  <si>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</si>
  <si>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</si>
  <si>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</si>
  <si>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</si>
  <si>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</si>
  <si>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</si>
  <si>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</si>
  <si>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</si>
  <si>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</si>
  <si>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</si>
  <si>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</si>
  <si>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</si>
  <si>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</si>
  <si>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</si>
  <si>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</si>
  <si>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</si>
  <si>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</si>
  <si>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</si>
  <si>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</si>
  <si>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</si>
  <si>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</si>
  <si>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</si>
  <si>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</si>
  <si>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</si>
  <si>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</si>
  <si>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</si>
  <si>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</si>
  <si>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</si>
  <si>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</si>
  <si>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</si>
  <si>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</si>
  <si>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</si>
  <si>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</si>
  <si>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</si>
  <si>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</si>
  <si>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</si>
  <si>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</si>
  <si>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</si>
  <si>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</si>
  <si>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</si>
  <si>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</si>
  <si>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</si>
  <si>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</si>
  <si>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</si>
  <si>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</si>
  <si>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</si>
  <si>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</si>
  <si>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</si>
  <si>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</si>
  <si>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</si>
  <si>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</si>
  <si>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</si>
  <si>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</si>
  <si>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</si>
  <si>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</si>
  <si>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</si>
  <si>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</si>
  <si>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</si>
  <si>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</si>
  <si>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</si>
  <si>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</si>
  <si>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</si>
  <si>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</si>
  <si>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</si>
  <si>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</si>
  <si>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</si>
  <si>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</si>
  <si>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</si>
  <si>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</si>
  <si>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</si>
  <si>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</si>
  <si>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</si>
  <si>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</si>
  <si>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</si>
  <si>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</si>
  <si>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</si>
  <si>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</si>
  <si>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</si>
  <si>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</si>
  <si>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</si>
  <si>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</si>
  <si>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</si>
  <si>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</si>
  <si>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FY2023-2024 UNIFORM BUDGET SUMMARY</t>
  </si>
  <si>
    <t>GARFIELD COUNTY SCHOOL DISTRICT NO. 16
District Code: 1220
Adopted 
Adopted: June 20, 2023
Budgeted Pupil Count: 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</si>
</sst>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40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41" fontId="3" fillId="0" borderId="6" xfId="0" applyNumberFormat="1" applyFont="1" applyFill="1" applyBorder="1" applyProtection="1">
      <protection locked="0"/>
    </xf>
    <xf numFmtId="37" fontId="1" fillId="0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AF14" sqref="AF14"/>
    </sheetView>
  </sheetViews>
  <sheetFormatPr defaultColWidth="9.28515625" defaultRowHeight="13.2"/>
  <cols>
    <col min="1" max="1" width="47.7109375" style="8" customWidth="1"/>
    <col min="2" max="2" width="14" style="1" bestFit="1" customWidth="1"/>
    <col min="3" max="3" width="18.7109375" style="2" customWidth="1"/>
    <col min="4" max="6" width="18.7109375" style="2" hidden="1" customWidth="1"/>
    <col min="7" max="8" width="18.7109375" style="2" customWidth="1"/>
    <col min="9" max="10" width="18.7109375" style="2" hidden="1" customWidth="1"/>
    <col min="11" max="11" width="18.7109375" style="2" customWidth="1"/>
    <col min="12" max="13" width="18.7109375" style="2" hidden="1" customWidth="1"/>
    <col min="14" max="15" width="18.7109375" style="2" customWidth="1"/>
    <col min="16" max="18" width="18.7109375" style="2" hidden="1" customWidth="1"/>
    <col min="19" max="19" width="18.7109375" style="2" customWidth="1"/>
    <col min="20" max="29" width="18.7109375" style="2" hidden="1" customWidth="1"/>
    <col min="30" max="30" width="18.7109375" style="2" customWidth="1"/>
    <col min="31" max="16384" width="9.28515625" style="3"/>
  </cols>
  <sheetData>
    <row r="1" spans="1:30" ht="27" thickBot="1">
      <c r="A1" s="8" t="s">
        <v>141</v>
      </c>
    </row>
    <row r="2" spans="1:30" s="4" customFormat="1" ht="106.2" thickBot="1">
      <c r="A2" s="39" t="s">
        <v>142</v>
      </c>
      <c r="B2" s="29" t="s">
        <v>57</v>
      </c>
      <c r="C2" s="30" t="s">
        <v>114</v>
      </c>
      <c r="D2" s="28" t="s">
        <v>115</v>
      </c>
      <c r="E2" s="28" t="s">
        <v>116</v>
      </c>
      <c r="F2" s="28" t="s">
        <v>117</v>
      </c>
      <c r="G2" s="28" t="s">
        <v>118</v>
      </c>
      <c r="H2" s="28" t="s">
        <v>119</v>
      </c>
      <c r="I2" s="28" t="s">
        <v>120</v>
      </c>
      <c r="J2" s="28" t="s">
        <v>111</v>
      </c>
      <c r="K2" s="28" t="s">
        <v>121</v>
      </c>
      <c r="L2" s="28" t="s">
        <v>0</v>
      </c>
      <c r="M2" s="28" t="s">
        <v>122</v>
      </c>
      <c r="N2" s="28" t="s">
        <v>123</v>
      </c>
      <c r="O2" s="28" t="s">
        <v>124</v>
      </c>
      <c r="P2" s="28" t="s">
        <v>125</v>
      </c>
      <c r="Q2" s="28" t="s">
        <v>126</v>
      </c>
      <c r="R2" s="28" t="s">
        <v>127</v>
      </c>
      <c r="S2" s="28" t="s">
        <v>128</v>
      </c>
      <c r="T2" s="28" t="s">
        <v>129</v>
      </c>
      <c r="U2" s="28" t="s">
        <v>130</v>
      </c>
      <c r="V2" s="28" t="s">
        <v>131</v>
      </c>
      <c r="W2" s="28" t="s">
        <v>132</v>
      </c>
      <c r="X2" s="28" t="s">
        <v>133</v>
      </c>
      <c r="Y2" s="28" t="s">
        <v>134</v>
      </c>
      <c r="Z2" s="28" t="s">
        <v>135</v>
      </c>
      <c r="AA2" s="28" t="s">
        <v>136</v>
      </c>
      <c r="AB2" s="28" t="s">
        <v>137</v>
      </c>
      <c r="AC2" s="28" t="s">
        <v>138</v>
      </c>
      <c r="AD2" s="31" t="s">
        <v>1</v>
      </c>
    </row>
    <row r="3" spans="1:30" s="4" customFormat="1" ht="26.4">
      <c r="A3" s="10" t="s">
        <v>102</v>
      </c>
      <c r="B3" s="5"/>
      <c r="C3" s="15">
        <v>7315061</v>
      </c>
      <c r="D3" s="16">
        <v>0</v>
      </c>
      <c r="E3" s="16">
        <v>0</v>
      </c>
      <c r="F3" s="16">
        <v>0</v>
      </c>
      <c r="G3" s="16">
        <v>247056</v>
      </c>
      <c r="H3" s="16">
        <v>0</v>
      </c>
      <c r="I3" s="16">
        <v>0</v>
      </c>
      <c r="J3" s="16">
        <v>0</v>
      </c>
      <c r="K3" s="16">
        <v>164249</v>
      </c>
      <c r="L3" s="16">
        <v>0</v>
      </c>
      <c r="M3" s="16">
        <v>0</v>
      </c>
      <c r="N3" s="16">
        <v>640722</v>
      </c>
      <c r="O3" s="16">
        <v>8940833</v>
      </c>
      <c r="P3" s="16">
        <v>0</v>
      </c>
      <c r="Q3" s="16">
        <v>0</v>
      </c>
      <c r="R3" s="16">
        <v>0</v>
      </c>
      <c r="S3" s="16">
        <v>6219462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23527383</v>
      </c>
    </row>
    <row r="4" spans="1:30" s="4" customFormat="1" ht="1.95" customHeight="1">
      <c r="A4" s="10"/>
      <c r="B4" s="13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>
      <c r="A6" s="11" t="s">
        <v>2</v>
      </c>
      <c r="B6" s="14" t="s">
        <v>3</v>
      </c>
      <c r="C6" s="15">
        <v>8832733</v>
      </c>
      <c r="D6" s="16">
        <v>0</v>
      </c>
      <c r="E6" s="16">
        <v>0</v>
      </c>
      <c r="F6" s="16">
        <v>0</v>
      </c>
      <c r="G6" s="16">
        <v>54300</v>
      </c>
      <c r="H6" s="16">
        <v>132373</v>
      </c>
      <c r="I6" s="16">
        <v>0</v>
      </c>
      <c r="J6" s="16">
        <v>0</v>
      </c>
      <c r="K6" s="16">
        <v>350000</v>
      </c>
      <c r="L6" s="16">
        <v>0</v>
      </c>
      <c r="M6" s="16">
        <v>0</v>
      </c>
      <c r="N6" s="16">
        <v>124000</v>
      </c>
      <c r="O6" s="16">
        <v>5500000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14993406</v>
      </c>
    </row>
    <row r="7" spans="1:30" s="6" customFormat="1">
      <c r="A7" s="11" t="s">
        <v>4</v>
      </c>
      <c r="B7" s="14" t="s">
        <v>5</v>
      </c>
      <c r="C7" s="15">
        <v>65000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65000</v>
      </c>
    </row>
    <row r="8" spans="1:30" s="6" customFormat="1">
      <c r="A8" s="11" t="s">
        <v>6</v>
      </c>
      <c r="B8" s="14" t="s">
        <v>7</v>
      </c>
      <c r="C8" s="15">
        <v>8320490</v>
      </c>
      <c r="D8" s="16">
        <v>0</v>
      </c>
      <c r="E8" s="16">
        <v>0</v>
      </c>
      <c r="F8" s="16">
        <v>0</v>
      </c>
      <c r="G8" s="16">
        <v>8091</v>
      </c>
      <c r="H8" s="16">
        <v>738652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9067233</v>
      </c>
    </row>
    <row r="9" spans="1:30" s="6" customFormat="1">
      <c r="A9" s="11" t="s">
        <v>8</v>
      </c>
      <c r="B9" s="14" t="s">
        <v>9</v>
      </c>
      <c r="C9" s="15">
        <v>242688</v>
      </c>
      <c r="D9" s="16">
        <v>0</v>
      </c>
      <c r="E9" s="16">
        <v>0</v>
      </c>
      <c r="F9" s="16">
        <v>0</v>
      </c>
      <c r="G9" s="16">
        <v>718868</v>
      </c>
      <c r="H9" s="16">
        <v>316612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1278168</v>
      </c>
    </row>
    <row r="10" spans="1:30" s="6" customFormat="1">
      <c r="A10" s="32" t="s">
        <v>92</v>
      </c>
      <c r="B10" s="33"/>
      <c r="C10" s="34">
        <f t="shared" ref="C10:AD10" si="1">SUM(C6:C9)</f>
        <v>17460911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781259</v>
      </c>
      <c r="H10" s="35">
        <f t="shared" si="1"/>
        <v>1187637</v>
      </c>
      <c r="I10" s="35">
        <f t="shared" si="1"/>
        <v>0</v>
      </c>
      <c r="J10" s="35">
        <f t="shared" ref="J10" si="2">SUM(J6:J9)</f>
        <v>0</v>
      </c>
      <c r="K10" s="35">
        <f t="shared" si="1"/>
        <v>350000</v>
      </c>
      <c r="L10" s="35">
        <f t="shared" si="1"/>
        <v>0</v>
      </c>
      <c r="M10" s="35">
        <f t="shared" si="1"/>
        <v>0</v>
      </c>
      <c r="N10" s="35">
        <f t="shared" si="1"/>
        <v>124000</v>
      </c>
      <c r="O10" s="35">
        <f t="shared" si="1"/>
        <v>5500000</v>
      </c>
      <c r="P10" s="35">
        <f t="shared" si="1"/>
        <v>0</v>
      </c>
      <c r="Q10" s="35">
        <f t="shared" si="1"/>
        <v>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0</v>
      </c>
      <c r="Y10" s="35">
        <f t="shared" si="1"/>
        <v>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25403807</v>
      </c>
    </row>
    <row r="11" spans="1:30" s="6" customFormat="1" ht="1.95" customHeight="1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6.4">
      <c r="A12" s="32" t="s">
        <v>93</v>
      </c>
      <c r="B12" s="33"/>
      <c r="C12" s="34">
        <f t="shared" ref="C12:AD12" si="3">C3+C10</f>
        <v>24775972</v>
      </c>
      <c r="D12" s="35">
        <f t="shared" si="3"/>
        <v>0</v>
      </c>
      <c r="E12" s="35">
        <f t="shared" si="3"/>
        <v>0</v>
      </c>
      <c r="F12" s="35">
        <f t="shared" si="3"/>
        <v>0</v>
      </c>
      <c r="G12" s="35">
        <f t="shared" si="3"/>
        <v>1028315</v>
      </c>
      <c r="H12" s="35">
        <f t="shared" si="3"/>
        <v>1187637</v>
      </c>
      <c r="I12" s="35">
        <f t="shared" si="3"/>
        <v>0</v>
      </c>
      <c r="J12" s="35">
        <f t="shared" ref="J12" si="4">J3+J10</f>
        <v>0</v>
      </c>
      <c r="K12" s="35">
        <f t="shared" si="3"/>
        <v>514249</v>
      </c>
      <c r="L12" s="35">
        <f t="shared" si="3"/>
        <v>0</v>
      </c>
      <c r="M12" s="35">
        <f t="shared" si="3"/>
        <v>0</v>
      </c>
      <c r="N12" s="35">
        <f t="shared" si="3"/>
        <v>764722</v>
      </c>
      <c r="O12" s="35">
        <f t="shared" si="3"/>
        <v>14440833</v>
      </c>
      <c r="P12" s="35">
        <f t="shared" si="3"/>
        <v>0</v>
      </c>
      <c r="Q12" s="35">
        <f t="shared" si="3"/>
        <v>0</v>
      </c>
      <c r="R12" s="35">
        <f t="shared" si="3"/>
        <v>0</v>
      </c>
      <c r="S12" s="35">
        <f t="shared" si="3"/>
        <v>6219462</v>
      </c>
      <c r="T12" s="35">
        <f t="shared" si="3"/>
        <v>0</v>
      </c>
      <c r="U12" s="35">
        <f t="shared" si="3"/>
        <v>0</v>
      </c>
      <c r="V12" s="35">
        <f t="shared" si="3"/>
        <v>0</v>
      </c>
      <c r="W12" s="35">
        <f t="shared" si="3"/>
        <v>0</v>
      </c>
      <c r="X12" s="35">
        <f t="shared" si="3"/>
        <v>0</v>
      </c>
      <c r="Y12" s="35">
        <f t="shared" si="3"/>
        <v>0</v>
      </c>
      <c r="Z12" s="35">
        <f t="shared" si="3"/>
        <v>0</v>
      </c>
      <c r="AA12" s="35">
        <f t="shared" si="3"/>
        <v>0</v>
      </c>
      <c r="AB12" s="35">
        <f t="shared" si="3"/>
        <v>0</v>
      </c>
      <c r="AC12" s="35">
        <f t="shared" si="3"/>
        <v>0</v>
      </c>
      <c r="AD12" s="36">
        <f t="shared" si="3"/>
        <v>48931190</v>
      </c>
    </row>
    <row r="13" spans="1:30" s="6" customFormat="1" ht="1.95" customHeight="1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6.4">
      <c r="A14" s="12" t="s">
        <v>94</v>
      </c>
      <c r="B14" s="14" t="s">
        <v>11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pans="1:30" s="6" customFormat="1">
      <c r="A15" s="12" t="s">
        <v>99</v>
      </c>
      <c r="B15" s="14" t="s">
        <v>12</v>
      </c>
      <c r="C15" s="38">
        <f>-125000-135000</f>
        <v>-260000</v>
      </c>
      <c r="D15" s="16">
        <v>0</v>
      </c>
      <c r="E15" s="16">
        <v>0</v>
      </c>
      <c r="F15" s="16">
        <v>0</v>
      </c>
      <c r="G15" s="16">
        <v>135000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125000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0</v>
      </c>
    </row>
    <row r="16" spans="1:30" s="6" customFormat="1" ht="39.6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354800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354800</v>
      </c>
    </row>
    <row r="17" spans="1:30" s="6" customFormat="1" ht="1.95" customHeight="1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39.6">
      <c r="A18" s="32" t="s">
        <v>101</v>
      </c>
      <c r="B18" s="33"/>
      <c r="C18" s="34">
        <f t="shared" ref="C18:AD18" si="5">C12+C14+C15+C16</f>
        <v>24515972</v>
      </c>
      <c r="D18" s="35">
        <f t="shared" si="5"/>
        <v>0</v>
      </c>
      <c r="E18" s="35">
        <f t="shared" si="5"/>
        <v>0</v>
      </c>
      <c r="F18" s="35">
        <f t="shared" si="5"/>
        <v>0</v>
      </c>
      <c r="G18" s="35">
        <f>G12+G14+G15+G16</f>
        <v>1163315</v>
      </c>
      <c r="H18" s="35">
        <f t="shared" si="5"/>
        <v>1187637</v>
      </c>
      <c r="I18" s="35">
        <f t="shared" si="5"/>
        <v>0</v>
      </c>
      <c r="J18" s="35">
        <f t="shared" ref="J18" si="6">J12+J14+J15+J16</f>
        <v>0</v>
      </c>
      <c r="K18" s="35">
        <f t="shared" si="5"/>
        <v>514249</v>
      </c>
      <c r="L18" s="35">
        <f t="shared" si="5"/>
        <v>0</v>
      </c>
      <c r="M18" s="35">
        <f t="shared" si="5"/>
        <v>0</v>
      </c>
      <c r="N18" s="35">
        <f t="shared" si="5"/>
        <v>764722</v>
      </c>
      <c r="O18" s="35">
        <f t="shared" si="5"/>
        <v>14440833</v>
      </c>
      <c r="P18" s="35">
        <f t="shared" si="5"/>
        <v>0</v>
      </c>
      <c r="Q18" s="35">
        <f t="shared" si="5"/>
        <v>0</v>
      </c>
      <c r="R18" s="35">
        <f t="shared" si="5"/>
        <v>0</v>
      </c>
      <c r="S18" s="35">
        <f t="shared" si="5"/>
        <v>6699262</v>
      </c>
      <c r="T18" s="35">
        <f t="shared" si="5"/>
        <v>0</v>
      </c>
      <c r="U18" s="35">
        <f t="shared" si="5"/>
        <v>0</v>
      </c>
      <c r="V18" s="35">
        <f t="shared" si="5"/>
        <v>0</v>
      </c>
      <c r="W18" s="35">
        <f t="shared" si="5"/>
        <v>0</v>
      </c>
      <c r="X18" s="35">
        <f t="shared" si="5"/>
        <v>0</v>
      </c>
      <c r="Y18" s="35">
        <f t="shared" si="5"/>
        <v>0</v>
      </c>
      <c r="Z18" s="35">
        <f t="shared" si="5"/>
        <v>0</v>
      </c>
      <c r="AA18" s="35">
        <f t="shared" si="5"/>
        <v>0</v>
      </c>
      <c r="AB18" s="35">
        <f t="shared" si="5"/>
        <v>0</v>
      </c>
      <c r="AC18" s="35">
        <f t="shared" si="5"/>
        <v>0</v>
      </c>
      <c r="AD18" s="36">
        <f t="shared" si="5"/>
        <v>49285990</v>
      </c>
    </row>
    <row r="19" spans="1:30" s="6" customFormat="1" ht="1.95" customHeight="1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>
      <c r="A22" s="11" t="s">
        <v>58</v>
      </c>
      <c r="B22" s="14" t="s">
        <v>16</v>
      </c>
      <c r="C22" s="15">
        <v>5636978</v>
      </c>
      <c r="D22" s="16">
        <v>0</v>
      </c>
      <c r="E22" s="16">
        <v>0</v>
      </c>
      <c r="F22" s="16">
        <v>0</v>
      </c>
      <c r="G22" s="16">
        <v>0</v>
      </c>
      <c r="H22" s="16">
        <v>194953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5831931</v>
      </c>
    </row>
    <row r="23" spans="1:30" s="6" customFormat="1">
      <c r="A23" s="11" t="s">
        <v>140</v>
      </c>
      <c r="B23" s="14" t="s">
        <v>17</v>
      </c>
      <c r="C23" s="15">
        <v>2281548</v>
      </c>
      <c r="D23" s="16">
        <v>0</v>
      </c>
      <c r="E23" s="16">
        <v>0</v>
      </c>
      <c r="F23" s="16">
        <v>0</v>
      </c>
      <c r="G23" s="16">
        <v>0</v>
      </c>
      <c r="H23" s="16">
        <v>69142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2350690</v>
      </c>
    </row>
    <row r="24" spans="1:30" s="6" customFormat="1" ht="26.4">
      <c r="A24" s="11" t="s">
        <v>59</v>
      </c>
      <c r="B24" s="14" t="s">
        <v>18</v>
      </c>
      <c r="C24" s="15">
        <v>712727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712727</v>
      </c>
    </row>
    <row r="25" spans="1:30" s="6" customFormat="1">
      <c r="A25" s="11" t="s">
        <v>60</v>
      </c>
      <c r="B25" s="14" t="s">
        <v>19</v>
      </c>
      <c r="C25" s="15">
        <v>283468</v>
      </c>
      <c r="D25" s="16">
        <v>0</v>
      </c>
      <c r="E25" s="16">
        <v>0</v>
      </c>
      <c r="F25" s="16">
        <v>0</v>
      </c>
      <c r="G25" s="16">
        <v>0</v>
      </c>
      <c r="H25" s="16">
        <v>126284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409752</v>
      </c>
    </row>
    <row r="26" spans="1:30" s="6" customFormat="1">
      <c r="A26" s="11" t="s">
        <v>61</v>
      </c>
      <c r="B26" s="14" t="s">
        <v>20</v>
      </c>
      <c r="C26" s="15">
        <v>95000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95000</v>
      </c>
    </row>
    <row r="27" spans="1:30" s="6" customFormat="1">
      <c r="A27" s="11" t="s">
        <v>62</v>
      </c>
      <c r="B27" s="14" t="s">
        <v>21</v>
      </c>
      <c r="C27" s="15">
        <v>13000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13000</v>
      </c>
    </row>
    <row r="28" spans="1:30" s="6" customFormat="1">
      <c r="A28" s="37" t="s">
        <v>77</v>
      </c>
      <c r="B28" s="33"/>
      <c r="C28" s="34">
        <f t="shared" ref="C28:AD28" si="7">SUM(C22:C27)</f>
        <v>9022721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  <c r="H28" s="35">
        <f t="shared" si="7"/>
        <v>390379</v>
      </c>
      <c r="I28" s="35">
        <f t="shared" si="7"/>
        <v>0</v>
      </c>
      <c r="J28" s="35">
        <f t="shared" ref="J28" si="8">SUM(J22:J27)</f>
        <v>0</v>
      </c>
      <c r="K28" s="35">
        <f t="shared" si="7"/>
        <v>0</v>
      </c>
      <c r="L28" s="35">
        <f t="shared" si="7"/>
        <v>0</v>
      </c>
      <c r="M28" s="35">
        <f t="shared" si="7"/>
        <v>0</v>
      </c>
      <c r="N28" s="35">
        <f t="shared" si="7"/>
        <v>0</v>
      </c>
      <c r="O28" s="35">
        <f t="shared" si="7"/>
        <v>0</v>
      </c>
      <c r="P28" s="35">
        <f t="shared" si="7"/>
        <v>0</v>
      </c>
      <c r="Q28" s="35">
        <f t="shared" si="7"/>
        <v>0</v>
      </c>
      <c r="R28" s="35">
        <f t="shared" si="7"/>
        <v>0</v>
      </c>
      <c r="S28" s="35">
        <f t="shared" si="7"/>
        <v>0</v>
      </c>
      <c r="T28" s="35">
        <f t="shared" si="7"/>
        <v>0</v>
      </c>
      <c r="U28" s="35">
        <f t="shared" si="7"/>
        <v>0</v>
      </c>
      <c r="V28" s="35">
        <f t="shared" si="7"/>
        <v>0</v>
      </c>
      <c r="W28" s="35">
        <f t="shared" si="7"/>
        <v>0</v>
      </c>
      <c r="X28" s="35">
        <f t="shared" si="7"/>
        <v>0</v>
      </c>
      <c r="Y28" s="35">
        <f t="shared" si="7"/>
        <v>0</v>
      </c>
      <c r="Z28" s="35">
        <f t="shared" si="7"/>
        <v>0</v>
      </c>
      <c r="AA28" s="35">
        <f t="shared" si="7"/>
        <v>0</v>
      </c>
      <c r="AB28" s="35">
        <f t="shared" si="7"/>
        <v>0</v>
      </c>
      <c r="AC28" s="35">
        <f t="shared" si="7"/>
        <v>0</v>
      </c>
      <c r="AD28" s="36">
        <f t="shared" si="7"/>
        <v>9413100</v>
      </c>
    </row>
    <row r="29" spans="1:30" s="6" customFormat="1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>
      <c r="A31" s="11" t="s">
        <v>58</v>
      </c>
      <c r="B31" s="14" t="s">
        <v>16</v>
      </c>
      <c r="C31" s="15">
        <v>290266</v>
      </c>
      <c r="D31" s="16">
        <v>0</v>
      </c>
      <c r="E31" s="16">
        <v>0</v>
      </c>
      <c r="F31" s="16">
        <v>0</v>
      </c>
      <c r="G31" s="16">
        <v>0</v>
      </c>
      <c r="H31" s="16">
        <v>442659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732925</v>
      </c>
    </row>
    <row r="32" spans="1:30" s="6" customFormat="1">
      <c r="A32" s="11" t="s">
        <v>140</v>
      </c>
      <c r="B32" s="14" t="s">
        <v>17</v>
      </c>
      <c r="C32" s="15">
        <v>107356</v>
      </c>
      <c r="D32" s="16">
        <v>0</v>
      </c>
      <c r="E32" s="16">
        <v>0</v>
      </c>
      <c r="F32" s="16">
        <v>0</v>
      </c>
      <c r="G32" s="16">
        <v>0</v>
      </c>
      <c r="H32" s="16">
        <v>164150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271506</v>
      </c>
    </row>
    <row r="33" spans="1:30" s="6" customFormat="1" ht="26.4">
      <c r="A33" s="11" t="s">
        <v>59</v>
      </c>
      <c r="B33" s="14" t="s">
        <v>18</v>
      </c>
      <c r="C33" s="15">
        <v>391115</v>
      </c>
      <c r="D33" s="16">
        <v>0</v>
      </c>
      <c r="E33" s="16">
        <v>0</v>
      </c>
      <c r="F33" s="16">
        <v>0</v>
      </c>
      <c r="G33" s="16">
        <v>0</v>
      </c>
      <c r="H33" s="16">
        <v>6000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397115</v>
      </c>
    </row>
    <row r="34" spans="1:30" s="6" customFormat="1">
      <c r="A34" s="11" t="s">
        <v>60</v>
      </c>
      <c r="B34" s="14" t="s">
        <v>19</v>
      </c>
      <c r="C34" s="15">
        <v>15400</v>
      </c>
      <c r="D34" s="16">
        <v>0</v>
      </c>
      <c r="E34" s="16">
        <v>0</v>
      </c>
      <c r="F34" s="16">
        <v>0</v>
      </c>
      <c r="G34" s="16">
        <v>0</v>
      </c>
      <c r="H34" s="16">
        <v>-21149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-5749</v>
      </c>
    </row>
    <row r="35" spans="1:30" s="6" customFormat="1">
      <c r="A35" s="11" t="s">
        <v>61</v>
      </c>
      <c r="B35" s="14" t="s">
        <v>20</v>
      </c>
      <c r="C35" s="15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0</v>
      </c>
    </row>
    <row r="36" spans="1:30" s="6" customFormat="1">
      <c r="A36" s="11" t="s">
        <v>62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>
      <c r="A37" s="37" t="s">
        <v>78</v>
      </c>
      <c r="B37" s="33"/>
      <c r="C37" s="34">
        <f t="shared" ref="C37:AD37" si="9">SUM(C31:C36)</f>
        <v>804137</v>
      </c>
      <c r="D37" s="35">
        <f t="shared" si="9"/>
        <v>0</v>
      </c>
      <c r="E37" s="35">
        <f t="shared" si="9"/>
        <v>0</v>
      </c>
      <c r="F37" s="35">
        <f t="shared" si="9"/>
        <v>0</v>
      </c>
      <c r="G37" s="35">
        <f t="shared" si="9"/>
        <v>0</v>
      </c>
      <c r="H37" s="35">
        <f t="shared" si="9"/>
        <v>591660</v>
      </c>
      <c r="I37" s="35">
        <f t="shared" si="9"/>
        <v>0</v>
      </c>
      <c r="J37" s="35">
        <f t="shared" ref="J37" si="10">SUM(J31:J36)</f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0</v>
      </c>
      <c r="O37" s="35">
        <f t="shared" si="9"/>
        <v>0</v>
      </c>
      <c r="P37" s="35">
        <f t="shared" si="9"/>
        <v>0</v>
      </c>
      <c r="Q37" s="35">
        <f t="shared" si="9"/>
        <v>0</v>
      </c>
      <c r="R37" s="35">
        <f t="shared" si="9"/>
        <v>0</v>
      </c>
      <c r="S37" s="35">
        <f t="shared" si="9"/>
        <v>0</v>
      </c>
      <c r="T37" s="35">
        <f t="shared" si="9"/>
        <v>0</v>
      </c>
      <c r="U37" s="35">
        <f t="shared" si="9"/>
        <v>0</v>
      </c>
      <c r="V37" s="35">
        <f t="shared" si="9"/>
        <v>0</v>
      </c>
      <c r="W37" s="35">
        <f t="shared" si="9"/>
        <v>0</v>
      </c>
      <c r="X37" s="35">
        <f t="shared" si="9"/>
        <v>0</v>
      </c>
      <c r="Y37" s="35">
        <f t="shared" si="9"/>
        <v>0</v>
      </c>
      <c r="Z37" s="35">
        <f t="shared" si="9"/>
        <v>0</v>
      </c>
      <c r="AA37" s="35">
        <f t="shared" si="9"/>
        <v>0</v>
      </c>
      <c r="AB37" s="35">
        <f t="shared" si="9"/>
        <v>0</v>
      </c>
      <c r="AC37" s="35">
        <f t="shared" si="9"/>
        <v>0</v>
      </c>
      <c r="AD37" s="36">
        <f t="shared" si="9"/>
        <v>1395797</v>
      </c>
    </row>
    <row r="38" spans="1:30" s="6" customFormat="1" ht="1.95" customHeight="1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>
      <c r="A40" s="11" t="s">
        <v>58</v>
      </c>
      <c r="B40" s="14" t="s">
        <v>16</v>
      </c>
      <c r="C40" s="15">
        <v>412253</v>
      </c>
      <c r="D40" s="16">
        <v>0</v>
      </c>
      <c r="E40" s="16">
        <v>0</v>
      </c>
      <c r="F40" s="16">
        <v>0</v>
      </c>
      <c r="G40" s="16">
        <v>0</v>
      </c>
      <c r="H40" s="16">
        <v>100020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512273</v>
      </c>
    </row>
    <row r="41" spans="1:30" s="6" customFormat="1">
      <c r="A41" s="11" t="s">
        <v>140</v>
      </c>
      <c r="B41" s="14" t="s">
        <v>17</v>
      </c>
      <c r="C41" s="15">
        <v>154162</v>
      </c>
      <c r="D41" s="16">
        <v>0</v>
      </c>
      <c r="E41" s="16">
        <v>0</v>
      </c>
      <c r="F41" s="16">
        <v>0</v>
      </c>
      <c r="G41" s="16">
        <v>0</v>
      </c>
      <c r="H41" s="16">
        <v>42400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196562</v>
      </c>
    </row>
    <row r="42" spans="1:30" s="6" customFormat="1" ht="26.4">
      <c r="A42" s="11" t="s">
        <v>59</v>
      </c>
      <c r="B42" s="14" t="s">
        <v>18</v>
      </c>
      <c r="C42" s="15">
        <v>289996</v>
      </c>
      <c r="D42" s="16">
        <v>0</v>
      </c>
      <c r="E42" s="16">
        <v>0</v>
      </c>
      <c r="F42" s="16">
        <v>0</v>
      </c>
      <c r="G42" s="16">
        <v>0</v>
      </c>
      <c r="H42" s="16">
        <v>63178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353174</v>
      </c>
    </row>
    <row r="43" spans="1:30" s="6" customFormat="1">
      <c r="A43" s="11" t="s">
        <v>60</v>
      </c>
      <c r="B43" s="14" t="s">
        <v>19</v>
      </c>
      <c r="C43" s="15">
        <v>2850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2850</v>
      </c>
    </row>
    <row r="44" spans="1:30" s="6" customFormat="1">
      <c r="A44" s="11" t="s">
        <v>61</v>
      </c>
      <c r="B44" s="14" t="s">
        <v>20</v>
      </c>
      <c r="C44" s="15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0</v>
      </c>
    </row>
    <row r="45" spans="1:30" s="6" customFormat="1">
      <c r="A45" s="11" t="s">
        <v>62</v>
      </c>
      <c r="B45" s="14" t="s">
        <v>21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pans="1:30" s="6" customFormat="1">
      <c r="A46" s="37" t="s">
        <v>79</v>
      </c>
      <c r="B46" s="33"/>
      <c r="C46" s="34">
        <f t="shared" ref="C46:AD46" si="11">SUM(C40:C45)</f>
        <v>859261</v>
      </c>
      <c r="D46" s="35">
        <f t="shared" si="11"/>
        <v>0</v>
      </c>
      <c r="E46" s="35">
        <f t="shared" si="11"/>
        <v>0</v>
      </c>
      <c r="F46" s="35">
        <f t="shared" si="11"/>
        <v>0</v>
      </c>
      <c r="G46" s="35">
        <f t="shared" si="11"/>
        <v>0</v>
      </c>
      <c r="H46" s="35">
        <f t="shared" si="11"/>
        <v>205598</v>
      </c>
      <c r="I46" s="35">
        <f t="shared" si="11"/>
        <v>0</v>
      </c>
      <c r="J46" s="35">
        <f t="shared" ref="J46" si="12">SUM(J40:J45)</f>
        <v>0</v>
      </c>
      <c r="K46" s="35">
        <f t="shared" si="11"/>
        <v>0</v>
      </c>
      <c r="L46" s="35">
        <f t="shared" si="11"/>
        <v>0</v>
      </c>
      <c r="M46" s="35">
        <f t="shared" si="11"/>
        <v>0</v>
      </c>
      <c r="N46" s="35">
        <f t="shared" si="11"/>
        <v>0</v>
      </c>
      <c r="O46" s="35">
        <f t="shared" si="11"/>
        <v>0</v>
      </c>
      <c r="P46" s="35">
        <f t="shared" si="11"/>
        <v>0</v>
      </c>
      <c r="Q46" s="35">
        <f t="shared" si="11"/>
        <v>0</v>
      </c>
      <c r="R46" s="35">
        <f t="shared" si="11"/>
        <v>0</v>
      </c>
      <c r="S46" s="35">
        <f t="shared" si="11"/>
        <v>0</v>
      </c>
      <c r="T46" s="35">
        <f t="shared" si="11"/>
        <v>0</v>
      </c>
      <c r="U46" s="35">
        <f t="shared" si="11"/>
        <v>0</v>
      </c>
      <c r="V46" s="35">
        <f t="shared" si="11"/>
        <v>0</v>
      </c>
      <c r="W46" s="35">
        <f t="shared" si="11"/>
        <v>0</v>
      </c>
      <c r="X46" s="35">
        <f t="shared" si="11"/>
        <v>0</v>
      </c>
      <c r="Y46" s="35">
        <f t="shared" si="11"/>
        <v>0</v>
      </c>
      <c r="Z46" s="35">
        <f t="shared" si="11"/>
        <v>0</v>
      </c>
      <c r="AA46" s="35">
        <f t="shared" si="11"/>
        <v>0</v>
      </c>
      <c r="AB46" s="35">
        <f t="shared" si="11"/>
        <v>0</v>
      </c>
      <c r="AC46" s="35">
        <f t="shared" si="11"/>
        <v>0</v>
      </c>
      <c r="AD46" s="36">
        <f t="shared" si="11"/>
        <v>1064859</v>
      </c>
    </row>
    <row r="47" spans="1:30" s="6" customFormat="1" ht="1.95" customHeight="1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26.4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>
      <c r="A49" s="11" t="s">
        <v>58</v>
      </c>
      <c r="B49" s="14" t="s">
        <v>16</v>
      </c>
      <c r="C49" s="15">
        <v>302209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302209</v>
      </c>
    </row>
    <row r="50" spans="1:30" s="6" customFormat="1">
      <c r="A50" s="11" t="s">
        <v>140</v>
      </c>
      <c r="B50" s="14" t="s">
        <v>17</v>
      </c>
      <c r="C50" s="15">
        <v>103706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103706</v>
      </c>
    </row>
    <row r="51" spans="1:30" s="6" customFormat="1" ht="26.4">
      <c r="A51" s="11" t="s">
        <v>59</v>
      </c>
      <c r="B51" s="14" t="s">
        <v>18</v>
      </c>
      <c r="C51" s="15">
        <v>83036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83036</v>
      </c>
    </row>
    <row r="52" spans="1:30" s="6" customFormat="1">
      <c r="A52" s="11" t="s">
        <v>60</v>
      </c>
      <c r="B52" s="14" t="s">
        <v>19</v>
      </c>
      <c r="C52" s="15">
        <v>15168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350000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365168</v>
      </c>
    </row>
    <row r="53" spans="1:30" s="6" customFormat="1">
      <c r="A53" s="11" t="s">
        <v>61</v>
      </c>
      <c r="B53" s="14" t="s">
        <v>20</v>
      </c>
      <c r="C53" s="15">
        <v>1200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1200</v>
      </c>
    </row>
    <row r="54" spans="1:30" s="6" customFormat="1">
      <c r="A54" s="11" t="s">
        <v>62</v>
      </c>
      <c r="B54" s="14" t="s">
        <v>21</v>
      </c>
      <c r="C54" s="15">
        <v>25000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25000</v>
      </c>
    </row>
    <row r="55" spans="1:30" s="6" customFormat="1">
      <c r="A55" s="37" t="s">
        <v>80</v>
      </c>
      <c r="B55" s="33"/>
      <c r="C55" s="34">
        <f t="shared" ref="C55:AD55" si="13">SUM(C49:C54)</f>
        <v>530319</v>
      </c>
      <c r="D55" s="35">
        <f t="shared" si="13"/>
        <v>0</v>
      </c>
      <c r="E55" s="35">
        <f t="shared" si="13"/>
        <v>0</v>
      </c>
      <c r="F55" s="35">
        <f t="shared" si="13"/>
        <v>0</v>
      </c>
      <c r="G55" s="35">
        <f t="shared" si="13"/>
        <v>0</v>
      </c>
      <c r="H55" s="35">
        <f t="shared" si="13"/>
        <v>0</v>
      </c>
      <c r="I55" s="35">
        <f t="shared" si="13"/>
        <v>0</v>
      </c>
      <c r="J55" s="35">
        <f t="shared" ref="J55" si="14">SUM(J49:J54)</f>
        <v>0</v>
      </c>
      <c r="K55" s="35">
        <f t="shared" si="13"/>
        <v>350000</v>
      </c>
      <c r="L55" s="35">
        <f t="shared" si="13"/>
        <v>0</v>
      </c>
      <c r="M55" s="35">
        <f t="shared" si="13"/>
        <v>0</v>
      </c>
      <c r="N55" s="35">
        <f t="shared" si="13"/>
        <v>0</v>
      </c>
      <c r="O55" s="35">
        <f t="shared" si="13"/>
        <v>0</v>
      </c>
      <c r="P55" s="35">
        <f t="shared" si="13"/>
        <v>0</v>
      </c>
      <c r="Q55" s="35">
        <f t="shared" si="13"/>
        <v>0</v>
      </c>
      <c r="R55" s="35">
        <f t="shared" si="13"/>
        <v>0</v>
      </c>
      <c r="S55" s="35">
        <f t="shared" si="13"/>
        <v>0</v>
      </c>
      <c r="T55" s="35">
        <f t="shared" si="13"/>
        <v>0</v>
      </c>
      <c r="U55" s="35">
        <f t="shared" si="13"/>
        <v>0</v>
      </c>
      <c r="V55" s="35">
        <f t="shared" si="13"/>
        <v>0</v>
      </c>
      <c r="W55" s="35">
        <f t="shared" si="13"/>
        <v>0</v>
      </c>
      <c r="X55" s="35">
        <f t="shared" si="13"/>
        <v>0</v>
      </c>
      <c r="Y55" s="35">
        <f t="shared" si="13"/>
        <v>0</v>
      </c>
      <c r="Z55" s="35">
        <f t="shared" si="13"/>
        <v>0</v>
      </c>
      <c r="AA55" s="35">
        <f t="shared" si="13"/>
        <v>0</v>
      </c>
      <c r="AB55" s="35">
        <f t="shared" si="13"/>
        <v>0</v>
      </c>
      <c r="AC55" s="35">
        <f t="shared" si="13"/>
        <v>0</v>
      </c>
      <c r="AD55" s="36">
        <f t="shared" si="13"/>
        <v>880319</v>
      </c>
    </row>
    <row r="56" spans="1:30" s="6" customFormat="1" ht="1.95" customHeight="1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>
      <c r="A58" s="11" t="s">
        <v>58</v>
      </c>
      <c r="B58" s="14" t="s">
        <v>16</v>
      </c>
      <c r="C58" s="15">
        <v>1123304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1123304</v>
      </c>
    </row>
    <row r="59" spans="1:30" s="6" customFormat="1">
      <c r="A59" s="11" t="s">
        <v>140</v>
      </c>
      <c r="B59" s="14" t="s">
        <v>17</v>
      </c>
      <c r="C59" s="15">
        <v>534654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534654</v>
      </c>
    </row>
    <row r="60" spans="1:30" s="6" customFormat="1" ht="26.4">
      <c r="A60" s="11" t="s">
        <v>59</v>
      </c>
      <c r="B60" s="14" t="s">
        <v>18</v>
      </c>
      <c r="C60" s="15">
        <v>41100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41100</v>
      </c>
    </row>
    <row r="61" spans="1:30" s="6" customFormat="1">
      <c r="A61" s="11" t="s">
        <v>60</v>
      </c>
      <c r="B61" s="14" t="s">
        <v>19</v>
      </c>
      <c r="C61" s="15">
        <v>10265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10265</v>
      </c>
    </row>
    <row r="62" spans="1:30" s="6" customFormat="1">
      <c r="A62" s="11" t="s">
        <v>61</v>
      </c>
      <c r="B62" s="14" t="s">
        <v>20</v>
      </c>
      <c r="C62" s="15">
        <v>1300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1300</v>
      </c>
    </row>
    <row r="63" spans="1:30" s="6" customFormat="1">
      <c r="A63" s="11" t="s">
        <v>62</v>
      </c>
      <c r="B63" s="14" t="s">
        <v>21</v>
      </c>
      <c r="C63" s="15">
        <v>2760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2760</v>
      </c>
    </row>
    <row r="64" spans="1:30" s="6" customFormat="1">
      <c r="A64" s="37" t="s">
        <v>80</v>
      </c>
      <c r="B64" s="33"/>
      <c r="C64" s="34">
        <f t="shared" ref="C64:AD64" si="15">SUM(C58:C63)</f>
        <v>1713383</v>
      </c>
      <c r="D64" s="35">
        <f t="shared" si="15"/>
        <v>0</v>
      </c>
      <c r="E64" s="35">
        <f t="shared" si="15"/>
        <v>0</v>
      </c>
      <c r="F64" s="35">
        <f t="shared" si="15"/>
        <v>0</v>
      </c>
      <c r="G64" s="35">
        <f t="shared" si="15"/>
        <v>0</v>
      </c>
      <c r="H64" s="35">
        <f t="shared" si="15"/>
        <v>0</v>
      </c>
      <c r="I64" s="35">
        <f t="shared" si="15"/>
        <v>0</v>
      </c>
      <c r="J64" s="35">
        <f t="shared" ref="J64" si="16">SUM(J58:J63)</f>
        <v>0</v>
      </c>
      <c r="K64" s="35">
        <f t="shared" si="15"/>
        <v>0</v>
      </c>
      <c r="L64" s="35">
        <f t="shared" si="15"/>
        <v>0</v>
      </c>
      <c r="M64" s="35">
        <f t="shared" si="15"/>
        <v>0</v>
      </c>
      <c r="N64" s="35">
        <f t="shared" si="15"/>
        <v>0</v>
      </c>
      <c r="O64" s="35">
        <f t="shared" si="15"/>
        <v>0</v>
      </c>
      <c r="P64" s="35">
        <f t="shared" si="15"/>
        <v>0</v>
      </c>
      <c r="Q64" s="35">
        <f t="shared" si="15"/>
        <v>0</v>
      </c>
      <c r="R64" s="35">
        <f t="shared" si="15"/>
        <v>0</v>
      </c>
      <c r="S64" s="35">
        <f t="shared" si="15"/>
        <v>0</v>
      </c>
      <c r="T64" s="35">
        <f t="shared" si="15"/>
        <v>0</v>
      </c>
      <c r="U64" s="35">
        <f t="shared" si="15"/>
        <v>0</v>
      </c>
      <c r="V64" s="35">
        <f t="shared" si="15"/>
        <v>0</v>
      </c>
      <c r="W64" s="35">
        <f t="shared" si="15"/>
        <v>0</v>
      </c>
      <c r="X64" s="35">
        <f t="shared" si="15"/>
        <v>0</v>
      </c>
      <c r="Y64" s="35">
        <f t="shared" si="15"/>
        <v>0</v>
      </c>
      <c r="Z64" s="35">
        <f t="shared" si="15"/>
        <v>0</v>
      </c>
      <c r="AA64" s="35">
        <f t="shared" si="15"/>
        <v>0</v>
      </c>
      <c r="AB64" s="35">
        <f t="shared" si="15"/>
        <v>0</v>
      </c>
      <c r="AC64" s="35">
        <f t="shared" si="15"/>
        <v>0</v>
      </c>
      <c r="AD64" s="36">
        <f t="shared" si="15"/>
        <v>1713383</v>
      </c>
    </row>
    <row r="65" spans="1:30" s="6" customFormat="1" ht="1.95" customHeight="1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6.4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>
      <c r="A67" s="11" t="s">
        <v>58</v>
      </c>
      <c r="B67" s="14" t="s">
        <v>16</v>
      </c>
      <c r="C67" s="15">
        <v>271132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271132</v>
      </c>
    </row>
    <row r="68" spans="1:30" s="6" customFormat="1">
      <c r="A68" s="11" t="s">
        <v>140</v>
      </c>
      <c r="B68" s="14" t="s">
        <v>17</v>
      </c>
      <c r="C68" s="15">
        <v>95919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17">SUM(C68:AC68)</f>
        <v>95919</v>
      </c>
    </row>
    <row r="69" spans="1:30" s="6" customFormat="1" ht="26.4">
      <c r="A69" s="11" t="s">
        <v>59</v>
      </c>
      <c r="B69" s="14" t="s">
        <v>18</v>
      </c>
      <c r="C69" s="15">
        <v>34500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34500</v>
      </c>
    </row>
    <row r="70" spans="1:30" s="6" customFormat="1">
      <c r="A70" s="11" t="s">
        <v>60</v>
      </c>
      <c r="B70" s="14" t="s">
        <v>19</v>
      </c>
      <c r="C70" s="15">
        <v>4100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4100</v>
      </c>
    </row>
    <row r="71" spans="1:30" s="6" customFormat="1">
      <c r="A71" s="11" t="s">
        <v>61</v>
      </c>
      <c r="B71" s="14" t="s">
        <v>20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0</v>
      </c>
    </row>
    <row r="72" spans="1:30" s="6" customFormat="1">
      <c r="A72" s="11" t="s">
        <v>62</v>
      </c>
      <c r="B72" s="14" t="s">
        <v>21</v>
      </c>
      <c r="C72" s="15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0</v>
      </c>
    </row>
    <row r="73" spans="1:30" s="6" customFormat="1">
      <c r="A73" s="37" t="s">
        <v>91</v>
      </c>
      <c r="B73" s="33"/>
      <c r="C73" s="34">
        <f t="shared" ref="C73:AD73" si="18">SUM(C67:C72)</f>
        <v>405651</v>
      </c>
      <c r="D73" s="35">
        <f t="shared" si="18"/>
        <v>0</v>
      </c>
      <c r="E73" s="35">
        <f t="shared" si="18"/>
        <v>0</v>
      </c>
      <c r="F73" s="35">
        <f t="shared" si="18"/>
        <v>0</v>
      </c>
      <c r="G73" s="35">
        <f t="shared" si="18"/>
        <v>0</v>
      </c>
      <c r="H73" s="35">
        <f t="shared" si="18"/>
        <v>0</v>
      </c>
      <c r="I73" s="35">
        <f t="shared" si="18"/>
        <v>0</v>
      </c>
      <c r="J73" s="35">
        <f t="shared" ref="J73" si="19">SUM(J67:J72)</f>
        <v>0</v>
      </c>
      <c r="K73" s="35">
        <f t="shared" si="18"/>
        <v>0</v>
      </c>
      <c r="L73" s="35">
        <f t="shared" si="18"/>
        <v>0</v>
      </c>
      <c r="M73" s="35">
        <f t="shared" si="18"/>
        <v>0</v>
      </c>
      <c r="N73" s="35">
        <f t="shared" si="18"/>
        <v>0</v>
      </c>
      <c r="O73" s="35">
        <f t="shared" si="18"/>
        <v>0</v>
      </c>
      <c r="P73" s="35">
        <f t="shared" si="18"/>
        <v>0</v>
      </c>
      <c r="Q73" s="35">
        <f t="shared" si="18"/>
        <v>0</v>
      </c>
      <c r="R73" s="35">
        <f t="shared" si="18"/>
        <v>0</v>
      </c>
      <c r="S73" s="35">
        <f t="shared" si="18"/>
        <v>0</v>
      </c>
      <c r="T73" s="35">
        <f t="shared" si="18"/>
        <v>0</v>
      </c>
      <c r="U73" s="35">
        <f t="shared" si="18"/>
        <v>0</v>
      </c>
      <c r="V73" s="35">
        <f t="shared" si="18"/>
        <v>0</v>
      </c>
      <c r="W73" s="35">
        <f t="shared" si="18"/>
        <v>0</v>
      </c>
      <c r="X73" s="35">
        <f t="shared" si="18"/>
        <v>0</v>
      </c>
      <c r="Y73" s="35">
        <f t="shared" si="18"/>
        <v>0</v>
      </c>
      <c r="Z73" s="35">
        <f t="shared" si="18"/>
        <v>0</v>
      </c>
      <c r="AA73" s="35">
        <f t="shared" si="18"/>
        <v>0</v>
      </c>
      <c r="AB73" s="35">
        <f t="shared" si="18"/>
        <v>0</v>
      </c>
      <c r="AC73" s="35">
        <f t="shared" si="18"/>
        <v>0</v>
      </c>
      <c r="AD73" s="36">
        <f t="shared" si="18"/>
        <v>405651</v>
      </c>
    </row>
    <row r="74" spans="1:30" s="6" customFormat="1" ht="26.4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>
      <c r="A75" s="11" t="s">
        <v>58</v>
      </c>
      <c r="B75" s="14" t="s">
        <v>16</v>
      </c>
      <c r="C75" s="15">
        <v>850674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850674</v>
      </c>
    </row>
    <row r="76" spans="1:30" s="6" customFormat="1">
      <c r="A76" s="11" t="s">
        <v>140</v>
      </c>
      <c r="B76" s="14" t="s">
        <v>17</v>
      </c>
      <c r="C76" s="15">
        <v>364272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364272</v>
      </c>
    </row>
    <row r="77" spans="1:30" s="6" customFormat="1" ht="26.4">
      <c r="A77" s="11" t="s">
        <v>59</v>
      </c>
      <c r="B77" s="14" t="s">
        <v>18</v>
      </c>
      <c r="C77" s="15">
        <v>512116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512116</v>
      </c>
    </row>
    <row r="78" spans="1:30" s="6" customFormat="1">
      <c r="A78" s="11" t="s">
        <v>60</v>
      </c>
      <c r="B78" s="14" t="s">
        <v>19</v>
      </c>
      <c r="C78" s="15">
        <v>562480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479800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1042280</v>
      </c>
    </row>
    <row r="79" spans="1:30" s="6" customFormat="1">
      <c r="A79" s="11" t="s">
        <v>61</v>
      </c>
      <c r="B79" s="14" t="s">
        <v>20</v>
      </c>
      <c r="C79" s="15">
        <v>2000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2000</v>
      </c>
    </row>
    <row r="80" spans="1:30" s="6" customFormat="1">
      <c r="A80" s="11" t="s">
        <v>62</v>
      </c>
      <c r="B80" s="14" t="s">
        <v>21</v>
      </c>
      <c r="C80" s="15">
        <v>200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200</v>
      </c>
    </row>
    <row r="81" spans="1:30" s="6" customFormat="1">
      <c r="A81" s="37" t="s">
        <v>81</v>
      </c>
      <c r="B81" s="33"/>
      <c r="C81" s="34">
        <f t="shared" ref="C81:AD81" si="20">SUM(C75:C80)</f>
        <v>2291742</v>
      </c>
      <c r="D81" s="35">
        <f t="shared" si="20"/>
        <v>0</v>
      </c>
      <c r="E81" s="35">
        <f t="shared" si="20"/>
        <v>0</v>
      </c>
      <c r="F81" s="35">
        <f t="shared" si="20"/>
        <v>0</v>
      </c>
      <c r="G81" s="35">
        <f t="shared" si="20"/>
        <v>0</v>
      </c>
      <c r="H81" s="35">
        <f t="shared" si="20"/>
        <v>0</v>
      </c>
      <c r="I81" s="35">
        <f t="shared" si="20"/>
        <v>0</v>
      </c>
      <c r="J81" s="35">
        <f t="shared" ref="J81" si="21">SUM(J75:J80)</f>
        <v>0</v>
      </c>
      <c r="K81" s="35">
        <f t="shared" si="20"/>
        <v>0</v>
      </c>
      <c r="L81" s="35">
        <f t="shared" si="20"/>
        <v>0</v>
      </c>
      <c r="M81" s="35">
        <f t="shared" si="20"/>
        <v>0</v>
      </c>
      <c r="N81" s="35">
        <f t="shared" si="20"/>
        <v>0</v>
      </c>
      <c r="O81" s="35">
        <f t="shared" si="20"/>
        <v>0</v>
      </c>
      <c r="P81" s="35">
        <f t="shared" si="20"/>
        <v>0</v>
      </c>
      <c r="Q81" s="35">
        <f t="shared" si="20"/>
        <v>0</v>
      </c>
      <c r="R81" s="35">
        <f t="shared" si="20"/>
        <v>0</v>
      </c>
      <c r="S81" s="35">
        <f t="shared" si="20"/>
        <v>479800</v>
      </c>
      <c r="T81" s="35">
        <f t="shared" si="20"/>
        <v>0</v>
      </c>
      <c r="U81" s="35">
        <f t="shared" si="20"/>
        <v>0</v>
      </c>
      <c r="V81" s="35">
        <f t="shared" si="20"/>
        <v>0</v>
      </c>
      <c r="W81" s="35">
        <f t="shared" si="20"/>
        <v>0</v>
      </c>
      <c r="X81" s="35">
        <f t="shared" si="20"/>
        <v>0</v>
      </c>
      <c r="Y81" s="35">
        <f t="shared" si="20"/>
        <v>0</v>
      </c>
      <c r="Z81" s="35">
        <f t="shared" si="20"/>
        <v>0</v>
      </c>
      <c r="AA81" s="35">
        <f t="shared" si="20"/>
        <v>0</v>
      </c>
      <c r="AB81" s="35">
        <f t="shared" si="20"/>
        <v>0</v>
      </c>
      <c r="AC81" s="35">
        <f t="shared" si="20"/>
        <v>0</v>
      </c>
      <c r="AD81" s="36">
        <f t="shared" si="20"/>
        <v>2771542</v>
      </c>
    </row>
    <row r="82" spans="1:30" s="6" customFormat="1" ht="1.95" customHeight="1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>
      <c r="A84" s="11" t="s">
        <v>58</v>
      </c>
      <c r="B84" s="14" t="s">
        <v>16</v>
      </c>
      <c r="C84" s="15">
        <v>321925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321925</v>
      </c>
    </row>
    <row r="85" spans="1:30" s="6" customFormat="1">
      <c r="A85" s="11" t="s">
        <v>140</v>
      </c>
      <c r="B85" s="14" t="s">
        <v>17</v>
      </c>
      <c r="C85" s="15">
        <v>93580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93580</v>
      </c>
    </row>
    <row r="86" spans="1:30" s="6" customFormat="1" ht="26.4">
      <c r="A86" s="11" t="s">
        <v>59</v>
      </c>
      <c r="B86" s="14" t="s">
        <v>18</v>
      </c>
      <c r="C86" s="15">
        <v>83503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83503</v>
      </c>
    </row>
    <row r="87" spans="1:30" s="6" customFormat="1">
      <c r="A87" s="11" t="s">
        <v>60</v>
      </c>
      <c r="B87" s="14" t="s">
        <v>19</v>
      </c>
      <c r="C87" s="15">
        <v>115000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115000</v>
      </c>
    </row>
    <row r="88" spans="1:30" s="6" customFormat="1">
      <c r="A88" s="11" t="s">
        <v>61</v>
      </c>
      <c r="B88" s="14" t="s">
        <v>20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0</v>
      </c>
    </row>
    <row r="89" spans="1:30" s="6" customFormat="1">
      <c r="A89" s="11" t="s">
        <v>62</v>
      </c>
      <c r="B89" s="14" t="s">
        <v>21</v>
      </c>
      <c r="C89" s="15">
        <v>-9500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-9500</v>
      </c>
    </row>
    <row r="90" spans="1:30" s="6" customFormat="1">
      <c r="A90" s="37" t="s">
        <v>82</v>
      </c>
      <c r="B90" s="33"/>
      <c r="C90" s="34">
        <f t="shared" ref="C90:AD90" si="22">SUM(C84:C89)</f>
        <v>604508</v>
      </c>
      <c r="D90" s="35">
        <f t="shared" si="22"/>
        <v>0</v>
      </c>
      <c r="E90" s="35">
        <f t="shared" si="22"/>
        <v>0</v>
      </c>
      <c r="F90" s="35">
        <f t="shared" si="22"/>
        <v>0</v>
      </c>
      <c r="G90" s="35">
        <f t="shared" si="22"/>
        <v>0</v>
      </c>
      <c r="H90" s="35">
        <f t="shared" si="22"/>
        <v>0</v>
      </c>
      <c r="I90" s="35">
        <f t="shared" si="22"/>
        <v>0</v>
      </c>
      <c r="J90" s="35">
        <f t="shared" ref="J90" si="23">SUM(J84:J89)</f>
        <v>0</v>
      </c>
      <c r="K90" s="35">
        <f t="shared" si="22"/>
        <v>0</v>
      </c>
      <c r="L90" s="35">
        <f t="shared" si="22"/>
        <v>0</v>
      </c>
      <c r="M90" s="35">
        <f t="shared" si="22"/>
        <v>0</v>
      </c>
      <c r="N90" s="35">
        <f t="shared" si="22"/>
        <v>0</v>
      </c>
      <c r="O90" s="35">
        <f t="shared" si="22"/>
        <v>0</v>
      </c>
      <c r="P90" s="35">
        <f t="shared" si="22"/>
        <v>0</v>
      </c>
      <c r="Q90" s="35">
        <f t="shared" si="22"/>
        <v>0</v>
      </c>
      <c r="R90" s="35">
        <f t="shared" si="22"/>
        <v>0</v>
      </c>
      <c r="S90" s="35">
        <f t="shared" si="22"/>
        <v>0</v>
      </c>
      <c r="T90" s="35">
        <f t="shared" si="22"/>
        <v>0</v>
      </c>
      <c r="U90" s="35">
        <f t="shared" si="22"/>
        <v>0</v>
      </c>
      <c r="V90" s="35">
        <f t="shared" si="22"/>
        <v>0</v>
      </c>
      <c r="W90" s="35">
        <f t="shared" si="22"/>
        <v>0</v>
      </c>
      <c r="X90" s="35">
        <f t="shared" si="22"/>
        <v>0</v>
      </c>
      <c r="Y90" s="35">
        <f t="shared" si="22"/>
        <v>0</v>
      </c>
      <c r="Z90" s="35">
        <f t="shared" si="22"/>
        <v>0</v>
      </c>
      <c r="AA90" s="35">
        <f t="shared" si="22"/>
        <v>0</v>
      </c>
      <c r="AB90" s="35">
        <f t="shared" si="22"/>
        <v>0</v>
      </c>
      <c r="AC90" s="35">
        <f t="shared" si="22"/>
        <v>0</v>
      </c>
      <c r="AD90" s="36">
        <f t="shared" si="22"/>
        <v>604508</v>
      </c>
    </row>
    <row r="91" spans="1:30" s="6" customFormat="1" ht="1.95" customHeight="1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6.4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>
      <c r="A93" s="11" t="s">
        <v>58</v>
      </c>
      <c r="B93" s="14" t="s">
        <v>16</v>
      </c>
      <c r="C93" s="15">
        <v>410379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410379</v>
      </c>
    </row>
    <row r="94" spans="1:30" s="6" customFormat="1">
      <c r="A94" s="11" t="s">
        <v>140</v>
      </c>
      <c r="B94" s="14" t="s">
        <v>17</v>
      </c>
      <c r="C94" s="15">
        <v>157684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157684</v>
      </c>
    </row>
    <row r="95" spans="1:30" s="6" customFormat="1" ht="26.4">
      <c r="A95" s="11" t="s">
        <v>59</v>
      </c>
      <c r="B95" s="14" t="s">
        <v>18</v>
      </c>
      <c r="C95" s="15">
        <v>322094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322094</v>
      </c>
    </row>
    <row r="96" spans="1:30" s="6" customFormat="1">
      <c r="A96" s="11" t="s">
        <v>60</v>
      </c>
      <c r="B96" s="14" t="s">
        <v>19</v>
      </c>
      <c r="C96" s="15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0</v>
      </c>
    </row>
    <row r="97" spans="1:30" s="6" customFormat="1">
      <c r="A97" s="11" t="s">
        <v>61</v>
      </c>
      <c r="B97" s="14" t="s">
        <v>20</v>
      </c>
      <c r="C97" s="15">
        <v>38523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38523</v>
      </c>
    </row>
    <row r="98" spans="1:30" s="6" customFormat="1">
      <c r="A98" s="11" t="s">
        <v>62</v>
      </c>
      <c r="B98" s="14" t="s">
        <v>21</v>
      </c>
      <c r="C98" s="15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0</v>
      </c>
    </row>
    <row r="99" spans="1:30" s="6" customFormat="1">
      <c r="A99" s="37" t="s">
        <v>83</v>
      </c>
      <c r="B99" s="33"/>
      <c r="C99" s="34">
        <f t="shared" ref="C99:AD99" si="24">SUM(C93:C98)</f>
        <v>928680</v>
      </c>
      <c r="D99" s="35">
        <f t="shared" si="24"/>
        <v>0</v>
      </c>
      <c r="E99" s="35">
        <f t="shared" si="24"/>
        <v>0</v>
      </c>
      <c r="F99" s="35">
        <f t="shared" si="24"/>
        <v>0</v>
      </c>
      <c r="G99" s="35">
        <f t="shared" si="24"/>
        <v>0</v>
      </c>
      <c r="H99" s="35">
        <f t="shared" si="24"/>
        <v>0</v>
      </c>
      <c r="I99" s="35">
        <f t="shared" si="24"/>
        <v>0</v>
      </c>
      <c r="J99" s="35">
        <f t="shared" ref="J99" si="25">SUM(J93:J98)</f>
        <v>0</v>
      </c>
      <c r="K99" s="35">
        <f t="shared" si="24"/>
        <v>0</v>
      </c>
      <c r="L99" s="35">
        <f t="shared" si="24"/>
        <v>0</v>
      </c>
      <c r="M99" s="35">
        <f t="shared" si="24"/>
        <v>0</v>
      </c>
      <c r="N99" s="35">
        <f t="shared" si="24"/>
        <v>0</v>
      </c>
      <c r="O99" s="35">
        <f t="shared" si="24"/>
        <v>0</v>
      </c>
      <c r="P99" s="35">
        <f t="shared" si="24"/>
        <v>0</v>
      </c>
      <c r="Q99" s="35">
        <f t="shared" si="24"/>
        <v>0</v>
      </c>
      <c r="R99" s="35">
        <f t="shared" si="24"/>
        <v>0</v>
      </c>
      <c r="S99" s="35">
        <f t="shared" si="24"/>
        <v>0</v>
      </c>
      <c r="T99" s="35">
        <f t="shared" si="24"/>
        <v>0</v>
      </c>
      <c r="U99" s="35">
        <f t="shared" si="24"/>
        <v>0</v>
      </c>
      <c r="V99" s="35">
        <f t="shared" si="24"/>
        <v>0</v>
      </c>
      <c r="W99" s="35">
        <f t="shared" si="24"/>
        <v>0</v>
      </c>
      <c r="X99" s="35">
        <f t="shared" si="24"/>
        <v>0</v>
      </c>
      <c r="Y99" s="35">
        <f t="shared" si="24"/>
        <v>0</v>
      </c>
      <c r="Z99" s="35">
        <f t="shared" si="24"/>
        <v>0</v>
      </c>
      <c r="AA99" s="35">
        <f t="shared" si="24"/>
        <v>0</v>
      </c>
      <c r="AB99" s="35">
        <f t="shared" si="24"/>
        <v>0</v>
      </c>
      <c r="AC99" s="35">
        <f t="shared" si="24"/>
        <v>0</v>
      </c>
      <c r="AD99" s="36">
        <f t="shared" si="24"/>
        <v>928680</v>
      </c>
    </row>
    <row r="100" spans="1:30" s="6" customFormat="1" ht="1.95" customHeight="1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>
      <c r="A102" s="11" t="s">
        <v>58</v>
      </c>
      <c r="B102" s="14" t="s">
        <v>16</v>
      </c>
      <c r="C102" s="15">
        <v>32567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32567</v>
      </c>
    </row>
    <row r="103" spans="1:30" s="6" customFormat="1">
      <c r="A103" s="11" t="s">
        <v>140</v>
      </c>
      <c r="B103" s="14" t="s">
        <v>17</v>
      </c>
      <c r="C103" s="15">
        <v>7942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7942</v>
      </c>
    </row>
    <row r="104" spans="1:30" s="6" customFormat="1" ht="26.4">
      <c r="A104" s="11" t="s">
        <v>59</v>
      </c>
      <c r="B104" s="14" t="s">
        <v>18</v>
      </c>
      <c r="C104" s="15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0</v>
      </c>
    </row>
    <row r="105" spans="1:30" s="6" customFormat="1">
      <c r="A105" s="11" t="s">
        <v>60</v>
      </c>
      <c r="B105" s="14" t="s">
        <v>19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0</v>
      </c>
    </row>
    <row r="106" spans="1:30" s="6" customFormat="1">
      <c r="A106" s="11" t="s">
        <v>61</v>
      </c>
      <c r="B106" s="14" t="s">
        <v>20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pans="1:30" s="6" customFormat="1">
      <c r="A107" s="11" t="s">
        <v>62</v>
      </c>
      <c r="B107" s="14" t="s">
        <v>21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0</v>
      </c>
    </row>
    <row r="108" spans="1:30" s="6" customFormat="1">
      <c r="A108" s="37" t="s">
        <v>84</v>
      </c>
      <c r="B108" s="33"/>
      <c r="C108" s="34">
        <f t="shared" ref="C108:AD108" si="26">SUM(C102:C107)</f>
        <v>40509</v>
      </c>
      <c r="D108" s="35">
        <f t="shared" si="26"/>
        <v>0</v>
      </c>
      <c r="E108" s="35">
        <f t="shared" si="26"/>
        <v>0</v>
      </c>
      <c r="F108" s="35">
        <f t="shared" si="26"/>
        <v>0</v>
      </c>
      <c r="G108" s="35">
        <f t="shared" si="26"/>
        <v>0</v>
      </c>
      <c r="H108" s="35">
        <f t="shared" si="26"/>
        <v>0</v>
      </c>
      <c r="I108" s="35">
        <f t="shared" si="26"/>
        <v>0</v>
      </c>
      <c r="J108" s="35">
        <f t="shared" ref="J108" si="27">SUM(J102:J107)</f>
        <v>0</v>
      </c>
      <c r="K108" s="35">
        <f t="shared" si="26"/>
        <v>0</v>
      </c>
      <c r="L108" s="35">
        <f t="shared" si="26"/>
        <v>0</v>
      </c>
      <c r="M108" s="35">
        <f t="shared" si="26"/>
        <v>0</v>
      </c>
      <c r="N108" s="35">
        <f t="shared" si="26"/>
        <v>0</v>
      </c>
      <c r="O108" s="35">
        <f t="shared" si="26"/>
        <v>0</v>
      </c>
      <c r="P108" s="35">
        <f t="shared" si="26"/>
        <v>0</v>
      </c>
      <c r="Q108" s="35">
        <f t="shared" si="26"/>
        <v>0</v>
      </c>
      <c r="R108" s="35">
        <f t="shared" si="26"/>
        <v>0</v>
      </c>
      <c r="S108" s="35">
        <f t="shared" si="26"/>
        <v>0</v>
      </c>
      <c r="T108" s="35">
        <f t="shared" si="26"/>
        <v>0</v>
      </c>
      <c r="U108" s="35">
        <f t="shared" si="26"/>
        <v>0</v>
      </c>
      <c r="V108" s="35">
        <f t="shared" si="26"/>
        <v>0</v>
      </c>
      <c r="W108" s="35">
        <f t="shared" si="26"/>
        <v>0</v>
      </c>
      <c r="X108" s="35">
        <f t="shared" si="26"/>
        <v>0</v>
      </c>
      <c r="Y108" s="35">
        <f t="shared" si="26"/>
        <v>0</v>
      </c>
      <c r="Z108" s="35">
        <f t="shared" si="26"/>
        <v>0</v>
      </c>
      <c r="AA108" s="35">
        <f t="shared" si="26"/>
        <v>0</v>
      </c>
      <c r="AB108" s="35">
        <f t="shared" si="26"/>
        <v>0</v>
      </c>
      <c r="AC108" s="35">
        <f t="shared" si="26"/>
        <v>0</v>
      </c>
      <c r="AD108" s="36">
        <f t="shared" si="26"/>
        <v>40509</v>
      </c>
    </row>
    <row r="109" spans="1:30" s="6" customFormat="1" ht="1.95" customHeight="1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ht="26.4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>
      <c r="A111" s="11" t="s">
        <v>58</v>
      </c>
      <c r="B111" s="14" t="s">
        <v>16</v>
      </c>
      <c r="C111" s="15">
        <v>0</v>
      </c>
      <c r="D111" s="16">
        <v>0</v>
      </c>
      <c r="E111" s="16">
        <v>0</v>
      </c>
      <c r="F111" s="16">
        <v>0</v>
      </c>
      <c r="G111" s="16">
        <v>318700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318700</v>
      </c>
    </row>
    <row r="112" spans="1:30" s="6" customFormat="1">
      <c r="A112" s="11" t="s">
        <v>140</v>
      </c>
      <c r="B112" s="14" t="s">
        <v>17</v>
      </c>
      <c r="C112" s="15">
        <v>0</v>
      </c>
      <c r="D112" s="16">
        <v>0</v>
      </c>
      <c r="E112" s="16">
        <v>0</v>
      </c>
      <c r="F112" s="16">
        <v>0</v>
      </c>
      <c r="G112" s="16">
        <v>103077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103077</v>
      </c>
    </row>
    <row r="113" spans="1:30" s="6" customFormat="1" ht="26.4">
      <c r="A113" s="11" t="s">
        <v>59</v>
      </c>
      <c r="B113" s="14" t="s">
        <v>18</v>
      </c>
      <c r="C113" s="15">
        <v>0</v>
      </c>
      <c r="D113" s="16">
        <v>0</v>
      </c>
      <c r="E113" s="16">
        <v>0</v>
      </c>
      <c r="F113" s="16">
        <v>0</v>
      </c>
      <c r="G113" s="16">
        <v>7500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7500</v>
      </c>
    </row>
    <row r="114" spans="1:30" s="6" customFormat="1">
      <c r="A114" s="11" t="s">
        <v>60</v>
      </c>
      <c r="B114" s="14" t="s">
        <v>19</v>
      </c>
      <c r="C114" s="15">
        <v>0</v>
      </c>
      <c r="D114" s="16">
        <v>0</v>
      </c>
      <c r="E114" s="16">
        <v>0</v>
      </c>
      <c r="F114" s="16">
        <v>0</v>
      </c>
      <c r="G114" s="16">
        <f>379200+106282</f>
        <v>485482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485482</v>
      </c>
    </row>
    <row r="115" spans="1:30" s="6" customFormat="1">
      <c r="A115" s="11" t="s">
        <v>61</v>
      </c>
      <c r="B115" s="14" t="s">
        <v>20</v>
      </c>
      <c r="C115" s="15">
        <v>0</v>
      </c>
      <c r="D115" s="16">
        <v>0</v>
      </c>
      <c r="E115" s="16">
        <v>0</v>
      </c>
      <c r="F115" s="16">
        <v>0</v>
      </c>
      <c r="G115" s="16">
        <v>1000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1000</v>
      </c>
    </row>
    <row r="116" spans="1:30" s="6" customFormat="1">
      <c r="A116" s="11" t="s">
        <v>62</v>
      </c>
      <c r="B116" s="14" t="s">
        <v>21</v>
      </c>
      <c r="C116" s="15">
        <v>0</v>
      </c>
      <c r="D116" s="16">
        <v>0</v>
      </c>
      <c r="E116" s="16">
        <v>0</v>
      </c>
      <c r="F116" s="16">
        <v>0</v>
      </c>
      <c r="G116" s="16">
        <v>500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500</v>
      </c>
    </row>
    <row r="117" spans="1:30" s="6" customFormat="1">
      <c r="A117" s="37" t="s">
        <v>84</v>
      </c>
      <c r="B117" s="33"/>
      <c r="C117" s="34">
        <f t="shared" ref="C117:AD117" si="28">SUM(C111:C116)</f>
        <v>0</v>
      </c>
      <c r="D117" s="35">
        <f t="shared" si="28"/>
        <v>0</v>
      </c>
      <c r="E117" s="35">
        <f t="shared" si="28"/>
        <v>0</v>
      </c>
      <c r="F117" s="35">
        <f t="shared" si="28"/>
        <v>0</v>
      </c>
      <c r="G117" s="35">
        <f t="shared" si="28"/>
        <v>916259</v>
      </c>
      <c r="H117" s="35">
        <f t="shared" si="28"/>
        <v>0</v>
      </c>
      <c r="I117" s="35">
        <f t="shared" si="28"/>
        <v>0</v>
      </c>
      <c r="J117" s="35">
        <f t="shared" ref="J117" si="29">SUM(J111:J116)</f>
        <v>0</v>
      </c>
      <c r="K117" s="35">
        <f t="shared" si="28"/>
        <v>0</v>
      </c>
      <c r="L117" s="35">
        <f t="shared" si="28"/>
        <v>0</v>
      </c>
      <c r="M117" s="35">
        <f t="shared" si="28"/>
        <v>0</v>
      </c>
      <c r="N117" s="35">
        <f t="shared" si="28"/>
        <v>0</v>
      </c>
      <c r="O117" s="35">
        <f t="shared" si="28"/>
        <v>0</v>
      </c>
      <c r="P117" s="35">
        <f t="shared" si="28"/>
        <v>0</v>
      </c>
      <c r="Q117" s="35">
        <f t="shared" si="28"/>
        <v>0</v>
      </c>
      <c r="R117" s="35">
        <f t="shared" si="28"/>
        <v>0</v>
      </c>
      <c r="S117" s="35">
        <f t="shared" si="28"/>
        <v>0</v>
      </c>
      <c r="T117" s="35">
        <f t="shared" si="28"/>
        <v>0</v>
      </c>
      <c r="U117" s="35">
        <f t="shared" si="28"/>
        <v>0</v>
      </c>
      <c r="V117" s="35">
        <f t="shared" si="28"/>
        <v>0</v>
      </c>
      <c r="W117" s="35">
        <f t="shared" si="28"/>
        <v>0</v>
      </c>
      <c r="X117" s="35">
        <f t="shared" si="28"/>
        <v>0</v>
      </c>
      <c r="Y117" s="35">
        <f t="shared" si="28"/>
        <v>0</v>
      </c>
      <c r="Z117" s="35">
        <f t="shared" si="28"/>
        <v>0</v>
      </c>
      <c r="AA117" s="35">
        <f t="shared" si="28"/>
        <v>0</v>
      </c>
      <c r="AB117" s="35">
        <f t="shared" si="28"/>
        <v>0</v>
      </c>
      <c r="AC117" s="35">
        <f t="shared" si="28"/>
        <v>0</v>
      </c>
      <c r="AD117" s="36">
        <f t="shared" si="28"/>
        <v>916259</v>
      </c>
    </row>
    <row r="118" spans="1:30" s="6" customFormat="1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>
      <c r="A119" s="11" t="s">
        <v>58</v>
      </c>
      <c r="B119" s="14" t="s">
        <v>16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0</v>
      </c>
    </row>
    <row r="120" spans="1:30" s="6" customFormat="1">
      <c r="A120" s="11" t="s">
        <v>140</v>
      </c>
      <c r="B120" s="14" t="s">
        <v>17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0</v>
      </c>
    </row>
    <row r="121" spans="1:30" s="6" customFormat="1" ht="26.4">
      <c r="A121" s="11" t="s">
        <v>59</v>
      </c>
      <c r="B121" s="14" t="s">
        <v>18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0</v>
      </c>
    </row>
    <row r="122" spans="1:30" s="6" customFormat="1">
      <c r="A122" s="11" t="s">
        <v>60</v>
      </c>
      <c r="B122" s="14" t="s">
        <v>19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pans="1:30" s="6" customFormat="1">
      <c r="A123" s="11" t="s">
        <v>61</v>
      </c>
      <c r="B123" s="14" t="s">
        <v>20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pans="1:30" s="6" customFormat="1">
      <c r="A124" s="11" t="s">
        <v>62</v>
      </c>
      <c r="B124" s="14" t="s">
        <v>21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pans="1:30" s="6" customFormat="1">
      <c r="A125" s="37" t="s">
        <v>85</v>
      </c>
      <c r="B125" s="33"/>
      <c r="C125" s="34">
        <f t="shared" ref="C125:AD125" si="30">SUM(C119:C124)</f>
        <v>0</v>
      </c>
      <c r="D125" s="35">
        <f t="shared" si="30"/>
        <v>0</v>
      </c>
      <c r="E125" s="35">
        <f t="shared" si="30"/>
        <v>0</v>
      </c>
      <c r="F125" s="35">
        <f t="shared" si="30"/>
        <v>0</v>
      </c>
      <c r="G125" s="35">
        <f t="shared" si="30"/>
        <v>0</v>
      </c>
      <c r="H125" s="35">
        <f t="shared" si="30"/>
        <v>0</v>
      </c>
      <c r="I125" s="35">
        <f t="shared" si="30"/>
        <v>0</v>
      </c>
      <c r="J125" s="35">
        <f t="shared" ref="J125" si="31">SUM(J119:J124)</f>
        <v>0</v>
      </c>
      <c r="K125" s="35">
        <f t="shared" si="30"/>
        <v>0</v>
      </c>
      <c r="L125" s="35">
        <f t="shared" si="30"/>
        <v>0</v>
      </c>
      <c r="M125" s="35">
        <f t="shared" si="30"/>
        <v>0</v>
      </c>
      <c r="N125" s="35">
        <f t="shared" si="30"/>
        <v>0</v>
      </c>
      <c r="O125" s="35">
        <f t="shared" si="30"/>
        <v>0</v>
      </c>
      <c r="P125" s="35">
        <f t="shared" si="30"/>
        <v>0</v>
      </c>
      <c r="Q125" s="35">
        <f t="shared" si="30"/>
        <v>0</v>
      </c>
      <c r="R125" s="35">
        <f t="shared" si="30"/>
        <v>0</v>
      </c>
      <c r="S125" s="35">
        <f t="shared" si="30"/>
        <v>0</v>
      </c>
      <c r="T125" s="35">
        <f t="shared" si="30"/>
        <v>0</v>
      </c>
      <c r="U125" s="35">
        <f t="shared" si="30"/>
        <v>0</v>
      </c>
      <c r="V125" s="35">
        <f t="shared" si="30"/>
        <v>0</v>
      </c>
      <c r="W125" s="35">
        <f t="shared" si="30"/>
        <v>0</v>
      </c>
      <c r="X125" s="35">
        <f t="shared" si="30"/>
        <v>0</v>
      </c>
      <c r="Y125" s="35">
        <f t="shared" si="30"/>
        <v>0</v>
      </c>
      <c r="Z125" s="35">
        <f t="shared" si="30"/>
        <v>0</v>
      </c>
      <c r="AA125" s="35">
        <f t="shared" si="30"/>
        <v>0</v>
      </c>
      <c r="AB125" s="35">
        <f t="shared" si="30"/>
        <v>0</v>
      </c>
      <c r="AC125" s="35">
        <f t="shared" si="30"/>
        <v>0</v>
      </c>
      <c r="AD125" s="36">
        <f t="shared" si="30"/>
        <v>0</v>
      </c>
    </row>
    <row r="126" spans="1:30" s="6" customFormat="1" ht="1.95" customHeight="1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>
      <c r="A128" s="11" t="s">
        <v>58</v>
      </c>
      <c r="B128" s="14" t="s">
        <v>16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0</v>
      </c>
    </row>
    <row r="129" spans="1:30" s="6" customFormat="1">
      <c r="A129" s="11" t="s">
        <v>140</v>
      </c>
      <c r="B129" s="14" t="s">
        <v>17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spans="1:30" s="6" customFormat="1" ht="26.4">
      <c r="A130" s="11" t="s">
        <v>59</v>
      </c>
      <c r="B130" s="14" t="s">
        <v>18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0</v>
      </c>
    </row>
    <row r="131" spans="1:30" s="6" customFormat="1">
      <c r="A131" s="11" t="s">
        <v>60</v>
      </c>
      <c r="B131" s="14" t="s">
        <v>19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pans="1:30" s="6" customFormat="1">
      <c r="A132" s="11" t="s">
        <v>61</v>
      </c>
      <c r="B132" s="14" t="s">
        <v>20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0</v>
      </c>
    </row>
    <row r="133" spans="1:30" s="6" customFormat="1">
      <c r="A133" s="11" t="s">
        <v>62</v>
      </c>
      <c r="B133" s="14" t="s">
        <v>21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>
      <c r="A134" s="37" t="s">
        <v>86</v>
      </c>
      <c r="B134" s="33"/>
      <c r="C134" s="34">
        <f t="shared" ref="C134:AD134" si="33">SUM(C128:C133)</f>
        <v>0</v>
      </c>
      <c r="D134" s="35">
        <f t="shared" si="33"/>
        <v>0</v>
      </c>
      <c r="E134" s="35">
        <f t="shared" si="33"/>
        <v>0</v>
      </c>
      <c r="F134" s="35">
        <f t="shared" si="33"/>
        <v>0</v>
      </c>
      <c r="G134" s="35">
        <f t="shared" si="33"/>
        <v>0</v>
      </c>
      <c r="H134" s="35">
        <f t="shared" si="33"/>
        <v>0</v>
      </c>
      <c r="I134" s="35">
        <f t="shared" si="33"/>
        <v>0</v>
      </c>
      <c r="J134" s="35">
        <f t="shared" ref="J134" si="34">SUM(J128:J133)</f>
        <v>0</v>
      </c>
      <c r="K134" s="35">
        <f t="shared" si="33"/>
        <v>0</v>
      </c>
      <c r="L134" s="35">
        <f t="shared" si="33"/>
        <v>0</v>
      </c>
      <c r="M134" s="35">
        <f t="shared" si="33"/>
        <v>0</v>
      </c>
      <c r="N134" s="35">
        <f t="shared" si="33"/>
        <v>0</v>
      </c>
      <c r="O134" s="35">
        <f t="shared" si="33"/>
        <v>0</v>
      </c>
      <c r="P134" s="35">
        <f t="shared" si="33"/>
        <v>0</v>
      </c>
      <c r="Q134" s="35">
        <f t="shared" si="33"/>
        <v>0</v>
      </c>
      <c r="R134" s="35">
        <f t="shared" si="33"/>
        <v>0</v>
      </c>
      <c r="S134" s="35">
        <f t="shared" si="33"/>
        <v>0</v>
      </c>
      <c r="T134" s="35">
        <f t="shared" si="33"/>
        <v>0</v>
      </c>
      <c r="U134" s="35">
        <f t="shared" si="33"/>
        <v>0</v>
      </c>
      <c r="V134" s="35">
        <f t="shared" si="33"/>
        <v>0</v>
      </c>
      <c r="W134" s="35">
        <f t="shared" si="33"/>
        <v>0</v>
      </c>
      <c r="X134" s="35">
        <f t="shared" si="33"/>
        <v>0</v>
      </c>
      <c r="Y134" s="35">
        <f t="shared" si="33"/>
        <v>0</v>
      </c>
      <c r="Z134" s="35">
        <f t="shared" si="33"/>
        <v>0</v>
      </c>
      <c r="AA134" s="35">
        <f t="shared" si="33"/>
        <v>0</v>
      </c>
      <c r="AB134" s="35">
        <f t="shared" si="33"/>
        <v>0</v>
      </c>
      <c r="AC134" s="35">
        <f t="shared" si="33"/>
        <v>0</v>
      </c>
      <c r="AD134" s="36">
        <f t="shared" si="33"/>
        <v>0</v>
      </c>
    </row>
    <row r="135" spans="1:30" s="6" customFormat="1" ht="1.95" customHeight="1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>
      <c r="A137" s="11" t="s">
        <v>58</v>
      </c>
      <c r="B137" s="14" t="s">
        <v>16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>
      <c r="A138" s="11" t="s">
        <v>140</v>
      </c>
      <c r="B138" s="14" t="s">
        <v>17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6.4">
      <c r="A139" s="11" t="s">
        <v>59</v>
      </c>
      <c r="B139" s="14" t="s">
        <v>18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>
      <c r="A140" s="11" t="s">
        <v>60</v>
      </c>
      <c r="B140" s="14" t="s">
        <v>19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>
      <c r="A141" s="11" t="s">
        <v>61</v>
      </c>
      <c r="B141" s="14" t="s">
        <v>20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>
      <c r="A142" s="11" t="s">
        <v>62</v>
      </c>
      <c r="B142" s="14" t="s">
        <v>21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>
      <c r="A143" s="37" t="s">
        <v>87</v>
      </c>
      <c r="B143" s="33"/>
      <c r="C143" s="34">
        <f t="shared" ref="C143:AD143" si="35">SUM(C137:C142)</f>
        <v>0</v>
      </c>
      <c r="D143" s="35">
        <f t="shared" si="35"/>
        <v>0</v>
      </c>
      <c r="E143" s="35">
        <f t="shared" si="35"/>
        <v>0</v>
      </c>
      <c r="F143" s="35">
        <f t="shared" si="35"/>
        <v>0</v>
      </c>
      <c r="G143" s="35">
        <f t="shared" si="35"/>
        <v>0</v>
      </c>
      <c r="H143" s="35">
        <f t="shared" si="35"/>
        <v>0</v>
      </c>
      <c r="I143" s="35">
        <f t="shared" si="35"/>
        <v>0</v>
      </c>
      <c r="J143" s="35">
        <f t="shared" ref="J143" si="36">SUM(J137:J142)</f>
        <v>0</v>
      </c>
      <c r="K143" s="35">
        <f t="shared" si="35"/>
        <v>0</v>
      </c>
      <c r="L143" s="35">
        <f t="shared" si="35"/>
        <v>0</v>
      </c>
      <c r="M143" s="35">
        <f t="shared" si="35"/>
        <v>0</v>
      </c>
      <c r="N143" s="35">
        <f t="shared" si="35"/>
        <v>0</v>
      </c>
      <c r="O143" s="35">
        <f t="shared" si="35"/>
        <v>0</v>
      </c>
      <c r="P143" s="35">
        <f t="shared" si="35"/>
        <v>0</v>
      </c>
      <c r="Q143" s="35">
        <f t="shared" si="35"/>
        <v>0</v>
      </c>
      <c r="R143" s="35">
        <f t="shared" si="35"/>
        <v>0</v>
      </c>
      <c r="S143" s="35">
        <f t="shared" si="35"/>
        <v>0</v>
      </c>
      <c r="T143" s="35">
        <f t="shared" si="35"/>
        <v>0</v>
      </c>
      <c r="U143" s="35">
        <f t="shared" si="35"/>
        <v>0</v>
      </c>
      <c r="V143" s="35">
        <f t="shared" si="35"/>
        <v>0</v>
      </c>
      <c r="W143" s="35">
        <f t="shared" si="35"/>
        <v>0</v>
      </c>
      <c r="X143" s="35">
        <f t="shared" si="35"/>
        <v>0</v>
      </c>
      <c r="Y143" s="35">
        <f t="shared" si="35"/>
        <v>0</v>
      </c>
      <c r="Z143" s="35">
        <f t="shared" si="35"/>
        <v>0</v>
      </c>
      <c r="AA143" s="35">
        <f t="shared" si="35"/>
        <v>0</v>
      </c>
      <c r="AB143" s="35">
        <f t="shared" si="35"/>
        <v>0</v>
      </c>
      <c r="AC143" s="35">
        <f t="shared" si="35"/>
        <v>0</v>
      </c>
      <c r="AD143" s="36">
        <f t="shared" si="35"/>
        <v>0</v>
      </c>
    </row>
    <row r="144" spans="1:30" s="6" customFormat="1" ht="1.95" customHeight="1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>
      <c r="A145" s="37" t="s">
        <v>88</v>
      </c>
      <c r="B145" s="33"/>
      <c r="C145" s="34">
        <f>SUM(C134+C125+C117+C108+C99+C90+C81+C73+C64+C55+C46+C37+C143)</f>
        <v>8178190</v>
      </c>
      <c r="D145" s="35">
        <f t="shared" ref="D145:AD145" si="37">SUM(D134+D125+D117+D108+D99+D90+D81+D73+D64+D55+D46+D37+D143)</f>
        <v>0</v>
      </c>
      <c r="E145" s="35">
        <f t="shared" si="37"/>
        <v>0</v>
      </c>
      <c r="F145" s="35">
        <f t="shared" si="37"/>
        <v>0</v>
      </c>
      <c r="G145" s="35">
        <f t="shared" si="37"/>
        <v>916259</v>
      </c>
      <c r="H145" s="35">
        <f t="shared" si="37"/>
        <v>797258</v>
      </c>
      <c r="I145" s="35">
        <f t="shared" si="37"/>
        <v>0</v>
      </c>
      <c r="J145" s="35">
        <f t="shared" ref="J145" si="38">SUM(J134+J125+J117+J108+J99+J90+J81+J73+J64+J55+J46+J37+J143)</f>
        <v>0</v>
      </c>
      <c r="K145" s="35">
        <f t="shared" si="37"/>
        <v>350000</v>
      </c>
      <c r="L145" s="35">
        <f t="shared" si="37"/>
        <v>0</v>
      </c>
      <c r="M145" s="35">
        <f t="shared" si="37"/>
        <v>0</v>
      </c>
      <c r="N145" s="35">
        <f t="shared" si="37"/>
        <v>0</v>
      </c>
      <c r="O145" s="35">
        <f t="shared" si="37"/>
        <v>0</v>
      </c>
      <c r="P145" s="35">
        <f t="shared" si="37"/>
        <v>0</v>
      </c>
      <c r="Q145" s="35">
        <f t="shared" si="37"/>
        <v>0</v>
      </c>
      <c r="R145" s="35">
        <f t="shared" si="37"/>
        <v>0</v>
      </c>
      <c r="S145" s="35">
        <f t="shared" si="37"/>
        <v>479800</v>
      </c>
      <c r="T145" s="35">
        <f t="shared" si="37"/>
        <v>0</v>
      </c>
      <c r="U145" s="35">
        <f t="shared" si="37"/>
        <v>0</v>
      </c>
      <c r="V145" s="35">
        <f t="shared" si="37"/>
        <v>0</v>
      </c>
      <c r="W145" s="35">
        <f t="shared" si="37"/>
        <v>0</v>
      </c>
      <c r="X145" s="35">
        <f t="shared" si="37"/>
        <v>0</v>
      </c>
      <c r="Y145" s="35">
        <f t="shared" si="37"/>
        <v>0</v>
      </c>
      <c r="Z145" s="35">
        <f t="shared" si="37"/>
        <v>0</v>
      </c>
      <c r="AA145" s="35">
        <f t="shared" si="37"/>
        <v>0</v>
      </c>
      <c r="AB145" s="35">
        <f t="shared" si="37"/>
        <v>0</v>
      </c>
      <c r="AC145" s="35">
        <f t="shared" si="37"/>
        <v>0</v>
      </c>
      <c r="AD145" s="36">
        <f t="shared" si="37"/>
        <v>10721507</v>
      </c>
    </row>
    <row r="146" spans="1:30" s="6" customFormat="1" ht="1.95" customHeight="1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>
      <c r="A148" s="11" t="s">
        <v>58</v>
      </c>
      <c r="B148" s="14" t="s">
        <v>16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>
      <c r="A149" s="11" t="s">
        <v>140</v>
      </c>
      <c r="B149" s="14" t="s">
        <v>17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6.4">
      <c r="A150" s="11" t="s">
        <v>59</v>
      </c>
      <c r="B150" s="14" t="s">
        <v>18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0</v>
      </c>
    </row>
    <row r="151" spans="1:30" s="6" customFormat="1">
      <c r="A151" s="11" t="s">
        <v>60</v>
      </c>
      <c r="B151" s="14" t="s">
        <v>19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pans="1:30" s="6" customFormat="1">
      <c r="A152" s="11" t="s">
        <v>61</v>
      </c>
      <c r="B152" s="14" t="s">
        <v>20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pans="1:30" s="6" customFormat="1">
      <c r="A153" s="11" t="s">
        <v>62</v>
      </c>
      <c r="B153" s="14" t="s">
        <v>21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>
      <c r="A154" s="37" t="s">
        <v>89</v>
      </c>
      <c r="B154" s="33"/>
      <c r="C154" s="34">
        <f t="shared" ref="C154:AD154" si="39">SUM(C148:C153)</f>
        <v>0</v>
      </c>
      <c r="D154" s="35">
        <f t="shared" si="39"/>
        <v>0</v>
      </c>
      <c r="E154" s="35">
        <f t="shared" si="39"/>
        <v>0</v>
      </c>
      <c r="F154" s="35">
        <f t="shared" si="39"/>
        <v>0</v>
      </c>
      <c r="G154" s="35">
        <f t="shared" si="39"/>
        <v>0</v>
      </c>
      <c r="H154" s="35">
        <f t="shared" si="39"/>
        <v>0</v>
      </c>
      <c r="I154" s="35">
        <f t="shared" si="39"/>
        <v>0</v>
      </c>
      <c r="J154" s="35">
        <f t="shared" ref="J154" si="40">SUM(J148:J153)</f>
        <v>0</v>
      </c>
      <c r="K154" s="35">
        <f t="shared" si="39"/>
        <v>0</v>
      </c>
      <c r="L154" s="35">
        <f t="shared" si="39"/>
        <v>0</v>
      </c>
      <c r="M154" s="35">
        <f t="shared" si="39"/>
        <v>0</v>
      </c>
      <c r="N154" s="35">
        <f t="shared" si="39"/>
        <v>0</v>
      </c>
      <c r="O154" s="35">
        <f t="shared" si="39"/>
        <v>0</v>
      </c>
      <c r="P154" s="35">
        <f t="shared" si="39"/>
        <v>0</v>
      </c>
      <c r="Q154" s="35">
        <f t="shared" si="39"/>
        <v>0</v>
      </c>
      <c r="R154" s="35">
        <f t="shared" si="39"/>
        <v>0</v>
      </c>
      <c r="S154" s="35">
        <f t="shared" si="39"/>
        <v>0</v>
      </c>
      <c r="T154" s="35">
        <f t="shared" si="39"/>
        <v>0</v>
      </c>
      <c r="U154" s="35">
        <f t="shared" si="39"/>
        <v>0</v>
      </c>
      <c r="V154" s="35">
        <f t="shared" si="39"/>
        <v>0</v>
      </c>
      <c r="W154" s="35">
        <f t="shared" si="39"/>
        <v>0</v>
      </c>
      <c r="X154" s="35">
        <f t="shared" si="39"/>
        <v>0</v>
      </c>
      <c r="Y154" s="35">
        <f t="shared" si="39"/>
        <v>0</v>
      </c>
      <c r="Z154" s="35">
        <f t="shared" si="39"/>
        <v>0</v>
      </c>
      <c r="AA154" s="35">
        <f t="shared" si="39"/>
        <v>0</v>
      </c>
      <c r="AB154" s="35">
        <f t="shared" si="39"/>
        <v>0</v>
      </c>
      <c r="AC154" s="35">
        <f t="shared" si="39"/>
        <v>0</v>
      </c>
      <c r="AD154" s="36">
        <f t="shared" si="39"/>
        <v>0</v>
      </c>
    </row>
    <row r="155" spans="1:30" s="6" customFormat="1" ht="1.95" customHeight="1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39.6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>
      <c r="A157" s="11" t="s">
        <v>58</v>
      </c>
      <c r="B157" s="14" t="s">
        <v>16</v>
      </c>
      <c r="C157" s="25" t="s">
        <v>35</v>
      </c>
      <c r="D157" s="26" t="s">
        <v>35</v>
      </c>
      <c r="E157" s="26" t="s">
        <v>35</v>
      </c>
      <c r="F157" s="26" t="s">
        <v>35</v>
      </c>
      <c r="G157" s="26" t="s">
        <v>35</v>
      </c>
      <c r="H157" s="26" t="s">
        <v>35</v>
      </c>
      <c r="I157" s="26" t="s">
        <v>35</v>
      </c>
      <c r="J157" s="26" t="s">
        <v>35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  <c r="U157" s="26" t="s">
        <v>35</v>
      </c>
      <c r="V157" s="26" t="s">
        <v>35</v>
      </c>
      <c r="W157" s="26" t="s">
        <v>35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7">
        <f t="shared" si="32"/>
        <v>0</v>
      </c>
    </row>
    <row r="158" spans="1:30" s="6" customFormat="1">
      <c r="A158" s="11" t="s">
        <v>140</v>
      </c>
      <c r="B158" s="14" t="s">
        <v>17</v>
      </c>
      <c r="C158" s="25" t="s">
        <v>35</v>
      </c>
      <c r="D158" s="26" t="s">
        <v>35</v>
      </c>
      <c r="E158" s="26" t="s">
        <v>35</v>
      </c>
      <c r="F158" s="26" t="s">
        <v>35</v>
      </c>
      <c r="G158" s="26" t="s">
        <v>35</v>
      </c>
      <c r="H158" s="26" t="s">
        <v>35</v>
      </c>
      <c r="I158" s="26" t="s">
        <v>35</v>
      </c>
      <c r="J158" s="26" t="s">
        <v>35</v>
      </c>
      <c r="K158" s="26" t="s">
        <v>35</v>
      </c>
      <c r="L158" s="26" t="s">
        <v>35</v>
      </c>
      <c r="M158" s="26" t="s">
        <v>35</v>
      </c>
      <c r="N158" s="26" t="s">
        <v>35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  <c r="U158" s="26" t="s">
        <v>35</v>
      </c>
      <c r="V158" s="26" t="s">
        <v>35</v>
      </c>
      <c r="W158" s="26" t="s">
        <v>35</v>
      </c>
      <c r="X158" s="26" t="s">
        <v>35</v>
      </c>
      <c r="Y158" s="26" t="s">
        <v>35</v>
      </c>
      <c r="Z158" s="26" t="s">
        <v>35</v>
      </c>
      <c r="AA158" s="26" t="s">
        <v>35</v>
      </c>
      <c r="AB158" s="26" t="s">
        <v>35</v>
      </c>
      <c r="AC158" s="26" t="s">
        <v>35</v>
      </c>
      <c r="AD158" s="27">
        <f t="shared" si="32"/>
        <v>0</v>
      </c>
    </row>
    <row r="159" spans="1:30" s="6" customFormat="1" ht="26.4">
      <c r="A159" s="11" t="s">
        <v>59</v>
      </c>
      <c r="B159" s="14" t="s">
        <v>18</v>
      </c>
      <c r="C159" s="25" t="s">
        <v>35</v>
      </c>
      <c r="D159" s="26" t="s">
        <v>35</v>
      </c>
      <c r="E159" s="26" t="s">
        <v>35</v>
      </c>
      <c r="F159" s="26" t="s">
        <v>35</v>
      </c>
      <c r="G159" s="26" t="s">
        <v>35</v>
      </c>
      <c r="H159" s="26" t="s">
        <v>35</v>
      </c>
      <c r="I159" s="26" t="s">
        <v>35</v>
      </c>
      <c r="J159" s="26" t="s">
        <v>35</v>
      </c>
      <c r="K159" s="26" t="s">
        <v>35</v>
      </c>
      <c r="L159" s="26" t="s">
        <v>35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  <c r="U159" s="26" t="s">
        <v>35</v>
      </c>
      <c r="V159" s="26" t="s">
        <v>35</v>
      </c>
      <c r="W159" s="26" t="s">
        <v>35</v>
      </c>
      <c r="X159" s="26" t="s">
        <v>35</v>
      </c>
      <c r="Y159" s="26" t="s">
        <v>35</v>
      </c>
      <c r="Z159" s="26" t="s">
        <v>35</v>
      </c>
      <c r="AA159" s="26" t="s">
        <v>35</v>
      </c>
      <c r="AB159" s="26" t="s">
        <v>35</v>
      </c>
      <c r="AC159" s="26" t="s">
        <v>35</v>
      </c>
      <c r="AD159" s="27">
        <f t="shared" si="32"/>
        <v>0</v>
      </c>
    </row>
    <row r="160" spans="1:30" s="6" customFormat="1">
      <c r="A160" s="11" t="s">
        <v>60</v>
      </c>
      <c r="B160" s="14" t="s">
        <v>19</v>
      </c>
      <c r="C160" s="25" t="s">
        <v>35</v>
      </c>
      <c r="D160" s="26" t="s">
        <v>35</v>
      </c>
      <c r="E160" s="26" t="s">
        <v>35</v>
      </c>
      <c r="F160" s="26" t="s">
        <v>35</v>
      </c>
      <c r="G160" s="26" t="s">
        <v>35</v>
      </c>
      <c r="H160" s="26" t="s">
        <v>35</v>
      </c>
      <c r="I160" s="26" t="s">
        <v>35</v>
      </c>
      <c r="J160" s="26" t="s">
        <v>35</v>
      </c>
      <c r="K160" s="26" t="s">
        <v>35</v>
      </c>
      <c r="L160" s="26" t="s">
        <v>35</v>
      </c>
      <c r="M160" s="26" t="s">
        <v>35</v>
      </c>
      <c r="N160" s="26" t="s">
        <v>35</v>
      </c>
      <c r="O160" s="26" t="s">
        <v>35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  <c r="U160" s="26" t="s">
        <v>35</v>
      </c>
      <c r="V160" s="26" t="s">
        <v>35</v>
      </c>
      <c r="W160" s="26" t="s">
        <v>35</v>
      </c>
      <c r="X160" s="26" t="s">
        <v>35</v>
      </c>
      <c r="Y160" s="26" t="s">
        <v>35</v>
      </c>
      <c r="Z160" s="26" t="s">
        <v>35</v>
      </c>
      <c r="AA160" s="26" t="s">
        <v>35</v>
      </c>
      <c r="AB160" s="26" t="s">
        <v>35</v>
      </c>
      <c r="AC160" s="26" t="s">
        <v>35</v>
      </c>
      <c r="AD160" s="27">
        <f t="shared" si="32"/>
        <v>0</v>
      </c>
    </row>
    <row r="161" spans="1:30" s="6" customFormat="1">
      <c r="A161" s="11" t="s">
        <v>61</v>
      </c>
      <c r="B161" s="14" t="s">
        <v>20</v>
      </c>
      <c r="C161" s="25" t="s">
        <v>35</v>
      </c>
      <c r="D161" s="26" t="s">
        <v>35</v>
      </c>
      <c r="E161" s="26" t="s">
        <v>35</v>
      </c>
      <c r="F161" s="26" t="s">
        <v>35</v>
      </c>
      <c r="G161" s="26" t="s">
        <v>35</v>
      </c>
      <c r="H161" s="26" t="s">
        <v>35</v>
      </c>
      <c r="I161" s="26" t="s">
        <v>35</v>
      </c>
      <c r="J161" s="26" t="s">
        <v>35</v>
      </c>
      <c r="K161" s="26" t="s">
        <v>35</v>
      </c>
      <c r="L161" s="26" t="s">
        <v>35</v>
      </c>
      <c r="M161" s="26" t="s">
        <v>35</v>
      </c>
      <c r="N161" s="26" t="s">
        <v>35</v>
      </c>
      <c r="O161" s="26" t="s">
        <v>35</v>
      </c>
      <c r="P161" s="26" t="s">
        <v>35</v>
      </c>
      <c r="Q161" s="26" t="s">
        <v>35</v>
      </c>
      <c r="R161" s="26" t="s">
        <v>35</v>
      </c>
      <c r="S161" s="26" t="s">
        <v>35</v>
      </c>
      <c r="T161" s="26" t="s">
        <v>35</v>
      </c>
      <c r="U161" s="26" t="s">
        <v>35</v>
      </c>
      <c r="V161" s="26" t="s">
        <v>35</v>
      </c>
      <c r="W161" s="26" t="s">
        <v>35</v>
      </c>
      <c r="X161" s="26" t="s">
        <v>35</v>
      </c>
      <c r="Y161" s="26" t="s">
        <v>35</v>
      </c>
      <c r="Z161" s="26" t="s">
        <v>35</v>
      </c>
      <c r="AA161" s="26" t="s">
        <v>35</v>
      </c>
      <c r="AB161" s="26" t="s">
        <v>35</v>
      </c>
      <c r="AC161" s="26" t="s">
        <v>35</v>
      </c>
      <c r="AD161" s="27">
        <f t="shared" si="32"/>
        <v>0</v>
      </c>
    </row>
    <row r="162" spans="1:30" s="6" customFormat="1">
      <c r="A162" s="11" t="s">
        <v>62</v>
      </c>
      <c r="B162" s="14" t="s">
        <v>21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124000</v>
      </c>
      <c r="O162" s="16">
        <v>5447150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5571150</v>
      </c>
    </row>
    <row r="163" spans="1:30" s="6" customFormat="1">
      <c r="A163" s="37" t="s">
        <v>90</v>
      </c>
      <c r="B163" s="33"/>
      <c r="C163" s="34">
        <f t="shared" ref="C163:AD163" si="41">SUM(C157:C162)</f>
        <v>0</v>
      </c>
      <c r="D163" s="35">
        <f t="shared" si="41"/>
        <v>0</v>
      </c>
      <c r="E163" s="35">
        <f t="shared" si="41"/>
        <v>0</v>
      </c>
      <c r="F163" s="35">
        <f t="shared" si="41"/>
        <v>0</v>
      </c>
      <c r="G163" s="35">
        <f>SUM(G157:G162)</f>
        <v>0</v>
      </c>
      <c r="H163" s="35">
        <f t="shared" si="41"/>
        <v>0</v>
      </c>
      <c r="I163" s="35">
        <f t="shared" si="41"/>
        <v>0</v>
      </c>
      <c r="J163" s="35">
        <f t="shared" ref="J163" si="42">SUM(J157:J162)</f>
        <v>0</v>
      </c>
      <c r="K163" s="35">
        <f t="shared" si="41"/>
        <v>0</v>
      </c>
      <c r="L163" s="35">
        <f t="shared" si="41"/>
        <v>0</v>
      </c>
      <c r="M163" s="35">
        <f t="shared" si="41"/>
        <v>0</v>
      </c>
      <c r="N163" s="35">
        <f t="shared" si="41"/>
        <v>124000</v>
      </c>
      <c r="O163" s="35">
        <f t="shared" si="41"/>
        <v>5447150</v>
      </c>
      <c r="P163" s="35">
        <f t="shared" si="41"/>
        <v>0</v>
      </c>
      <c r="Q163" s="35">
        <f t="shared" si="41"/>
        <v>0</v>
      </c>
      <c r="R163" s="35">
        <f t="shared" si="41"/>
        <v>0</v>
      </c>
      <c r="S163" s="35">
        <f t="shared" si="41"/>
        <v>0</v>
      </c>
      <c r="T163" s="35">
        <f t="shared" si="41"/>
        <v>0</v>
      </c>
      <c r="U163" s="35">
        <f t="shared" si="41"/>
        <v>0</v>
      </c>
      <c r="V163" s="35">
        <f t="shared" si="41"/>
        <v>0</v>
      </c>
      <c r="W163" s="35">
        <f t="shared" si="41"/>
        <v>0</v>
      </c>
      <c r="X163" s="35">
        <f t="shared" si="41"/>
        <v>0</v>
      </c>
      <c r="Y163" s="35">
        <f t="shared" si="41"/>
        <v>0</v>
      </c>
      <c r="Z163" s="35">
        <f t="shared" si="41"/>
        <v>0</v>
      </c>
      <c r="AA163" s="35">
        <f t="shared" si="41"/>
        <v>0</v>
      </c>
      <c r="AB163" s="35">
        <f t="shared" si="41"/>
        <v>0</v>
      </c>
      <c r="AC163" s="35">
        <f t="shared" si="41"/>
        <v>0</v>
      </c>
      <c r="AD163" s="36">
        <f t="shared" si="41"/>
        <v>5571150</v>
      </c>
    </row>
    <row r="164" spans="1:30" s="6" customFormat="1" ht="1.95" customHeight="1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>
      <c r="A165" s="32" t="s">
        <v>95</v>
      </c>
      <c r="B165" s="33"/>
      <c r="C165" s="34">
        <f t="shared" ref="C165:AD165" si="43">SUM(C145+C28+C163+C154)</f>
        <v>17200911</v>
      </c>
      <c r="D165" s="35">
        <f t="shared" si="43"/>
        <v>0</v>
      </c>
      <c r="E165" s="35">
        <f t="shared" si="43"/>
        <v>0</v>
      </c>
      <c r="F165" s="35">
        <f t="shared" si="43"/>
        <v>0</v>
      </c>
      <c r="G165" s="35">
        <f t="shared" si="43"/>
        <v>916259</v>
      </c>
      <c r="H165" s="35">
        <f t="shared" si="43"/>
        <v>1187637</v>
      </c>
      <c r="I165" s="35">
        <f t="shared" si="43"/>
        <v>0</v>
      </c>
      <c r="J165" s="35">
        <f t="shared" ref="J165" si="44">SUM(J145+J28+J163+J154)</f>
        <v>0</v>
      </c>
      <c r="K165" s="35">
        <f t="shared" si="43"/>
        <v>350000</v>
      </c>
      <c r="L165" s="35">
        <f t="shared" si="43"/>
        <v>0</v>
      </c>
      <c r="M165" s="35">
        <f t="shared" si="43"/>
        <v>0</v>
      </c>
      <c r="N165" s="35">
        <f t="shared" si="43"/>
        <v>124000</v>
      </c>
      <c r="O165" s="35">
        <f t="shared" si="43"/>
        <v>5447150</v>
      </c>
      <c r="P165" s="35">
        <f t="shared" si="43"/>
        <v>0</v>
      </c>
      <c r="Q165" s="35">
        <f t="shared" si="43"/>
        <v>0</v>
      </c>
      <c r="R165" s="35">
        <f t="shared" si="43"/>
        <v>0</v>
      </c>
      <c r="S165" s="35">
        <f t="shared" si="43"/>
        <v>479800</v>
      </c>
      <c r="T165" s="35">
        <f t="shared" si="43"/>
        <v>0</v>
      </c>
      <c r="U165" s="35">
        <f t="shared" si="43"/>
        <v>0</v>
      </c>
      <c r="V165" s="35">
        <f t="shared" si="43"/>
        <v>0</v>
      </c>
      <c r="W165" s="35">
        <f t="shared" si="43"/>
        <v>0</v>
      </c>
      <c r="X165" s="35">
        <f t="shared" si="43"/>
        <v>0</v>
      </c>
      <c r="Y165" s="35">
        <f t="shared" si="43"/>
        <v>0</v>
      </c>
      <c r="Z165" s="35">
        <f t="shared" si="43"/>
        <v>0</v>
      </c>
      <c r="AA165" s="35">
        <f t="shared" si="43"/>
        <v>0</v>
      </c>
      <c r="AB165" s="35">
        <f t="shared" si="43"/>
        <v>0</v>
      </c>
      <c r="AC165" s="35">
        <f t="shared" si="43"/>
        <v>0</v>
      </c>
      <c r="AD165" s="36">
        <f t="shared" si="43"/>
        <v>25705757</v>
      </c>
    </row>
    <row r="166" spans="1:30" s="6" customFormat="1" ht="1.95" customHeight="1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>
      <c r="A168" s="12" t="s">
        <v>104</v>
      </c>
      <c r="B168" s="1" t="s">
        <v>34</v>
      </c>
      <c r="C168" s="15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0</v>
      </c>
    </row>
    <row r="169" spans="1:30" s="6" customFormat="1">
      <c r="A169" s="12" t="s">
        <v>105</v>
      </c>
      <c r="B169" s="1" t="s">
        <v>34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pans="1:30" s="6" customFormat="1">
      <c r="A170" s="12" t="s">
        <v>106</v>
      </c>
      <c r="B170" s="1" t="s">
        <v>34</v>
      </c>
      <c r="C170" s="15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0</v>
      </c>
    </row>
    <row r="171" spans="1:30" s="6" customFormat="1">
      <c r="A171" s="12" t="s">
        <v>107</v>
      </c>
      <c r="B171" s="1" t="s">
        <v>34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>
      <c r="A172" s="12" t="s">
        <v>108</v>
      </c>
      <c r="B172" s="1" t="s">
        <v>34</v>
      </c>
      <c r="C172" s="15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0</v>
      </c>
    </row>
    <row r="173" spans="1:30" s="6" customFormat="1" ht="26.4">
      <c r="A173" s="12" t="s">
        <v>109</v>
      </c>
      <c r="B173" s="1" t="s">
        <v>34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pans="1:30" s="6" customFormat="1">
      <c r="A174" s="32" t="s">
        <v>110</v>
      </c>
      <c r="B174" s="33"/>
      <c r="C174" s="34">
        <f>SUM(C168:C173)</f>
        <v>0</v>
      </c>
      <c r="D174" s="35">
        <f t="shared" ref="D174:AD174" si="45">SUM(D168:D173)</f>
        <v>0</v>
      </c>
      <c r="E174" s="35">
        <f t="shared" si="45"/>
        <v>0</v>
      </c>
      <c r="F174" s="35">
        <f t="shared" si="45"/>
        <v>0</v>
      </c>
      <c r="G174" s="35">
        <f t="shared" si="45"/>
        <v>0</v>
      </c>
      <c r="H174" s="35">
        <f t="shared" si="45"/>
        <v>0</v>
      </c>
      <c r="I174" s="35">
        <f t="shared" si="45"/>
        <v>0</v>
      </c>
      <c r="J174" s="35">
        <f t="shared" ref="J174" si="46">SUM(J168:J173)</f>
        <v>0</v>
      </c>
      <c r="K174" s="35">
        <f t="shared" si="45"/>
        <v>0</v>
      </c>
      <c r="L174" s="35">
        <f t="shared" si="45"/>
        <v>0</v>
      </c>
      <c r="M174" s="35">
        <f t="shared" si="45"/>
        <v>0</v>
      </c>
      <c r="N174" s="35">
        <f t="shared" si="45"/>
        <v>0</v>
      </c>
      <c r="O174" s="35">
        <f t="shared" si="45"/>
        <v>0</v>
      </c>
      <c r="P174" s="35">
        <f t="shared" si="45"/>
        <v>0</v>
      </c>
      <c r="Q174" s="35">
        <f t="shared" si="45"/>
        <v>0</v>
      </c>
      <c r="R174" s="35">
        <f t="shared" si="45"/>
        <v>0</v>
      </c>
      <c r="S174" s="35">
        <f t="shared" si="45"/>
        <v>0</v>
      </c>
      <c r="T174" s="35">
        <f t="shared" si="45"/>
        <v>0</v>
      </c>
      <c r="U174" s="35">
        <f t="shared" si="45"/>
        <v>0</v>
      </c>
      <c r="V174" s="35">
        <f t="shared" si="45"/>
        <v>0</v>
      </c>
      <c r="W174" s="35">
        <f t="shared" si="45"/>
        <v>0</v>
      </c>
      <c r="X174" s="35">
        <f t="shared" si="45"/>
        <v>0</v>
      </c>
      <c r="Y174" s="35">
        <f t="shared" si="45"/>
        <v>0</v>
      </c>
      <c r="Z174" s="35">
        <f t="shared" si="45"/>
        <v>0</v>
      </c>
      <c r="AA174" s="35">
        <f t="shared" si="45"/>
        <v>0</v>
      </c>
      <c r="AB174" s="35">
        <f t="shared" si="45"/>
        <v>0</v>
      </c>
      <c r="AC174" s="35">
        <f t="shared" si="45"/>
        <v>0</v>
      </c>
      <c r="AD174" s="36">
        <f t="shared" si="45"/>
        <v>0</v>
      </c>
    </row>
    <row r="175" spans="1:30" s="6" customFormat="1" ht="1.95" customHeight="1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>
      <c r="A176" s="32" t="s">
        <v>96</v>
      </c>
      <c r="B176" s="33"/>
      <c r="C176" s="34">
        <f t="shared" ref="C176:AD176" si="47">C165+C174</f>
        <v>17200911</v>
      </c>
      <c r="D176" s="35">
        <f t="shared" si="47"/>
        <v>0</v>
      </c>
      <c r="E176" s="35">
        <f t="shared" si="47"/>
        <v>0</v>
      </c>
      <c r="F176" s="35">
        <f t="shared" si="47"/>
        <v>0</v>
      </c>
      <c r="G176" s="35">
        <f t="shared" si="47"/>
        <v>916259</v>
      </c>
      <c r="H176" s="35">
        <f t="shared" si="47"/>
        <v>1187637</v>
      </c>
      <c r="I176" s="35">
        <f t="shared" si="47"/>
        <v>0</v>
      </c>
      <c r="J176" s="35">
        <f t="shared" ref="J176" si="48">J165+J174</f>
        <v>0</v>
      </c>
      <c r="K176" s="35">
        <f t="shared" si="47"/>
        <v>350000</v>
      </c>
      <c r="L176" s="35">
        <f t="shared" si="47"/>
        <v>0</v>
      </c>
      <c r="M176" s="35">
        <f t="shared" si="47"/>
        <v>0</v>
      </c>
      <c r="N176" s="35">
        <f t="shared" si="47"/>
        <v>124000</v>
      </c>
      <c r="O176" s="35">
        <f t="shared" si="47"/>
        <v>5447150</v>
      </c>
      <c r="P176" s="35">
        <f t="shared" si="47"/>
        <v>0</v>
      </c>
      <c r="Q176" s="35">
        <f t="shared" si="47"/>
        <v>0</v>
      </c>
      <c r="R176" s="35">
        <f t="shared" si="47"/>
        <v>0</v>
      </c>
      <c r="S176" s="35">
        <f t="shared" si="47"/>
        <v>479800</v>
      </c>
      <c r="T176" s="35">
        <f t="shared" si="47"/>
        <v>0</v>
      </c>
      <c r="U176" s="35">
        <f t="shared" si="47"/>
        <v>0</v>
      </c>
      <c r="V176" s="35">
        <f t="shared" si="47"/>
        <v>0</v>
      </c>
      <c r="W176" s="35">
        <f t="shared" si="47"/>
        <v>0</v>
      </c>
      <c r="X176" s="35">
        <f t="shared" si="47"/>
        <v>0</v>
      </c>
      <c r="Y176" s="35">
        <f t="shared" si="47"/>
        <v>0</v>
      </c>
      <c r="Z176" s="35">
        <f t="shared" si="47"/>
        <v>0</v>
      </c>
      <c r="AA176" s="35">
        <f t="shared" si="47"/>
        <v>0</v>
      </c>
      <c r="AB176" s="35">
        <f t="shared" si="47"/>
        <v>0</v>
      </c>
      <c r="AC176" s="35">
        <f t="shared" si="47"/>
        <v>0</v>
      </c>
      <c r="AD176" s="36">
        <f t="shared" si="47"/>
        <v>25705757</v>
      </c>
    </row>
    <row r="177" spans="1:30" s="6" customFormat="1" ht="1.95" customHeight="1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>
      <c r="A179" s="12" t="s">
        <v>63</v>
      </c>
      <c r="B179" s="1" t="s">
        <v>41</v>
      </c>
      <c r="C179" s="15">
        <v>0</v>
      </c>
      <c r="D179" s="16">
        <v>0</v>
      </c>
      <c r="E179" s="16">
        <v>0</v>
      </c>
      <c r="F179" s="16">
        <v>0</v>
      </c>
      <c r="G179" s="16">
        <v>29272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29272</v>
      </c>
    </row>
    <row r="180" spans="1:30" s="6" customFormat="1">
      <c r="A180" s="12" t="s">
        <v>139</v>
      </c>
      <c r="B180" s="1" t="s">
        <v>42</v>
      </c>
      <c r="C180" s="15">
        <v>136737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8993683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9130420</v>
      </c>
    </row>
    <row r="181" spans="1:30" s="6" customFormat="1">
      <c r="A181" s="12" t="s">
        <v>64</v>
      </c>
      <c r="B181" s="1" t="s">
        <v>43</v>
      </c>
      <c r="C181" s="15">
        <v>532000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532000</v>
      </c>
    </row>
    <row r="182" spans="1:30" s="6" customFormat="1">
      <c r="A182" s="12" t="s">
        <v>65</v>
      </c>
      <c r="B182" s="1" t="s">
        <v>44</v>
      </c>
      <c r="C182" s="15">
        <v>166580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166580</v>
      </c>
    </row>
    <row r="183" spans="1:30" s="6" customFormat="1" ht="26.4">
      <c r="A183" s="12" t="s">
        <v>66</v>
      </c>
      <c r="B183" s="1" t="s">
        <v>45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ht="26.4">
      <c r="A184" s="12" t="s">
        <v>67</v>
      </c>
      <c r="B184" s="1" t="s">
        <v>46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6.4">
      <c r="A185" s="12" t="s">
        <v>68</v>
      </c>
      <c r="B185" s="1" t="s">
        <v>47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>
      <c r="A186" s="12" t="s">
        <v>69</v>
      </c>
      <c r="B186" s="1" t="s">
        <v>48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>
      <c r="A187" s="12" t="s">
        <v>113</v>
      </c>
      <c r="B187" s="1" t="s">
        <v>112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>
      <c r="A188" s="12" t="s">
        <v>70</v>
      </c>
      <c r="B188" s="1" t="s">
        <v>49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640722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640722</v>
      </c>
    </row>
    <row r="189" spans="1:30" s="6" customFormat="1" ht="26.4">
      <c r="A189" s="12" t="s">
        <v>71</v>
      </c>
      <c r="B189" s="1" t="s">
        <v>49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6219462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6219462</v>
      </c>
    </row>
    <row r="190" spans="1:30" s="6" customFormat="1">
      <c r="A190" s="12" t="s">
        <v>72</v>
      </c>
      <c r="B190" s="1" t="s">
        <v>50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>
      <c r="A191" s="12" t="s">
        <v>73</v>
      </c>
      <c r="B191" s="1" t="s">
        <v>51</v>
      </c>
      <c r="C191" s="38">
        <v>6479744</v>
      </c>
      <c r="D191" s="16">
        <v>0</v>
      </c>
      <c r="E191" s="16">
        <v>0</v>
      </c>
      <c r="F191" s="16">
        <v>0</v>
      </c>
      <c r="G191" s="16">
        <v>217784</v>
      </c>
      <c r="H191" s="16">
        <v>0</v>
      </c>
      <c r="I191" s="16">
        <v>0</v>
      </c>
      <c r="J191" s="16">
        <v>0</v>
      </c>
      <c r="K191" s="16">
        <v>164249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6861777</v>
      </c>
    </row>
    <row r="192" spans="1:30" s="6" customFormat="1">
      <c r="A192" s="12" t="s">
        <v>74</v>
      </c>
      <c r="B192" s="1" t="s">
        <v>53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>
      <c r="A193" s="12" t="s">
        <v>75</v>
      </c>
      <c r="B193" s="1" t="s">
        <v>54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>
      <c r="A194" s="12" t="s">
        <v>76</v>
      </c>
      <c r="B194" s="1" t="s">
        <v>55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>
      <c r="A195" s="32" t="s">
        <v>97</v>
      </c>
      <c r="B195" s="33"/>
      <c r="C195" s="34">
        <f t="shared" ref="C195:AD195" si="50">SUM(C179:C194)</f>
        <v>7315061</v>
      </c>
      <c r="D195" s="35">
        <f t="shared" si="50"/>
        <v>0</v>
      </c>
      <c r="E195" s="35">
        <f t="shared" si="50"/>
        <v>0</v>
      </c>
      <c r="F195" s="35">
        <f t="shared" si="50"/>
        <v>0</v>
      </c>
      <c r="G195" s="35">
        <f t="shared" si="50"/>
        <v>247056</v>
      </c>
      <c r="H195" s="35">
        <f t="shared" si="50"/>
        <v>0</v>
      </c>
      <c r="I195" s="35">
        <f t="shared" si="50"/>
        <v>0</v>
      </c>
      <c r="J195" s="35">
        <f t="shared" si="50"/>
        <v>0</v>
      </c>
      <c r="K195" s="35">
        <f t="shared" si="50"/>
        <v>164249</v>
      </c>
      <c r="L195" s="35">
        <f t="shared" si="50"/>
        <v>0</v>
      </c>
      <c r="M195" s="35">
        <f t="shared" si="50"/>
        <v>0</v>
      </c>
      <c r="N195" s="35">
        <f t="shared" si="50"/>
        <v>640722</v>
      </c>
      <c r="O195" s="35">
        <f t="shared" si="50"/>
        <v>8993683</v>
      </c>
      <c r="P195" s="35">
        <f t="shared" si="50"/>
        <v>0</v>
      </c>
      <c r="Q195" s="35">
        <f t="shared" si="50"/>
        <v>0</v>
      </c>
      <c r="R195" s="35">
        <f t="shared" si="50"/>
        <v>0</v>
      </c>
      <c r="S195" s="35">
        <f t="shared" si="50"/>
        <v>6219462</v>
      </c>
      <c r="T195" s="35">
        <f t="shared" si="50"/>
        <v>0</v>
      </c>
      <c r="U195" s="35">
        <f t="shared" si="50"/>
        <v>0</v>
      </c>
      <c r="V195" s="35">
        <f t="shared" si="50"/>
        <v>0</v>
      </c>
      <c r="W195" s="35">
        <f t="shared" si="50"/>
        <v>0</v>
      </c>
      <c r="X195" s="35">
        <f t="shared" si="50"/>
        <v>0</v>
      </c>
      <c r="Y195" s="35">
        <f t="shared" si="50"/>
        <v>0</v>
      </c>
      <c r="Z195" s="35">
        <f t="shared" si="50"/>
        <v>0</v>
      </c>
      <c r="AA195" s="35">
        <f t="shared" si="50"/>
        <v>0</v>
      </c>
      <c r="AB195" s="35">
        <f t="shared" si="50"/>
        <v>0</v>
      </c>
      <c r="AC195" s="35">
        <f t="shared" si="50"/>
        <v>0</v>
      </c>
      <c r="AD195" s="36">
        <f t="shared" si="50"/>
        <v>23580233</v>
      </c>
    </row>
    <row r="196" spans="1:30" s="6" customFormat="1" ht="1.95" customHeight="1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52.8">
      <c r="A197" s="32" t="s">
        <v>98</v>
      </c>
      <c r="B197" s="33"/>
      <c r="C197" s="34">
        <f t="shared" ref="C197:AD197" si="51">C18-C176-C195</f>
        <v>0</v>
      </c>
      <c r="D197" s="35">
        <f t="shared" si="51"/>
        <v>0</v>
      </c>
      <c r="E197" s="35">
        <f t="shared" si="51"/>
        <v>0</v>
      </c>
      <c r="F197" s="35">
        <f t="shared" si="51"/>
        <v>0</v>
      </c>
      <c r="G197" s="35">
        <f>G18-G176-G195</f>
        <v>0</v>
      </c>
      <c r="H197" s="35">
        <f t="shared" si="51"/>
        <v>0</v>
      </c>
      <c r="I197" s="35">
        <f t="shared" si="51"/>
        <v>0</v>
      </c>
      <c r="J197" s="35">
        <f t="shared" si="51"/>
        <v>0</v>
      </c>
      <c r="K197" s="35">
        <f t="shared" si="51"/>
        <v>0</v>
      </c>
      <c r="L197" s="35">
        <f t="shared" si="51"/>
        <v>0</v>
      </c>
      <c r="M197" s="35">
        <f t="shared" si="51"/>
        <v>0</v>
      </c>
      <c r="N197" s="35">
        <f t="shared" si="51"/>
        <v>0</v>
      </c>
      <c r="O197" s="35">
        <f t="shared" si="51"/>
        <v>0</v>
      </c>
      <c r="P197" s="35">
        <f t="shared" si="51"/>
        <v>0</v>
      </c>
      <c r="Q197" s="35">
        <f t="shared" si="51"/>
        <v>0</v>
      </c>
      <c r="R197" s="35">
        <f t="shared" si="51"/>
        <v>0</v>
      </c>
      <c r="S197" s="35">
        <f t="shared" si="51"/>
        <v>0</v>
      </c>
      <c r="T197" s="35">
        <f t="shared" si="51"/>
        <v>0</v>
      </c>
      <c r="U197" s="35">
        <f t="shared" si="51"/>
        <v>0</v>
      </c>
      <c r="V197" s="35">
        <f t="shared" si="51"/>
        <v>0</v>
      </c>
      <c r="W197" s="35">
        <f t="shared" si="51"/>
        <v>0</v>
      </c>
      <c r="X197" s="35">
        <f t="shared" si="51"/>
        <v>0</v>
      </c>
      <c r="Y197" s="35">
        <f t="shared" si="51"/>
        <v>0</v>
      </c>
      <c r="Z197" s="35">
        <f t="shared" si="51"/>
        <v>0</v>
      </c>
      <c r="AA197" s="35">
        <f t="shared" si="51"/>
        <v>0</v>
      </c>
      <c r="AB197" s="35">
        <f t="shared" si="51"/>
        <v>0</v>
      </c>
      <c r="AC197" s="35">
        <f t="shared" si="51"/>
        <v>0</v>
      </c>
      <c r="AD197" s="36">
        <f t="shared" si="51"/>
        <v>0</v>
      </c>
    </row>
    <row r="198" spans="1:30" ht="1.95" customHeight="1"/>
    <row r="199" spans="1:30" ht="26.4">
      <c r="A199" s="9" t="s">
        <v>56</v>
      </c>
      <c r="C199" s="7" t="str">
        <f t="shared" ref="C199:AD199" si="52">IF(C3&gt;C195,"Yes","No")</f>
        <v>No</v>
      </c>
      <c r="D199" s="7" t="str">
        <f t="shared" si="52"/>
        <v>No</v>
      </c>
      <c r="E199" s="7" t="str">
        <f t="shared" si="52"/>
        <v>No</v>
      </c>
      <c r="F199" s="7" t="str">
        <f t="shared" si="52"/>
        <v>No</v>
      </c>
      <c r="G199" s="7" t="str">
        <f t="shared" si="52"/>
        <v>No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No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No</v>
      </c>
      <c r="P199" s="7" t="str">
        <f t="shared" si="52"/>
        <v>No</v>
      </c>
      <c r="Q199" s="7" t="str">
        <f t="shared" si="52"/>
        <v>No</v>
      </c>
      <c r="R199" s="7" t="str">
        <f t="shared" si="52"/>
        <v>No</v>
      </c>
      <c r="S199" s="7" t="str">
        <f t="shared" si="52"/>
        <v>No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No</v>
      </c>
    </row>
  </sheetData>
  <sheetProtection formatCells="0" formatColumns="0" formatRows="0"/>
  <conditionalFormatting sqref="C199:I199 K199:N199">
    <cfRule type="cellIs" dxfId="3" priority="4" operator="equal">
      <formula>"Yes"</formula>
    </cfRule>
  </conditionalFormatting>
  <conditionalFormatting sqref="O199:V199">
    <cfRule type="cellIs" dxfId="2" priority="3" operator="equal">
      <formula>"Yes"</formula>
    </cfRule>
  </conditionalFormatting>
  <conditionalFormatting sqref="W199:AD199">
    <cfRule type="cellIs" dxfId="1" priority="2" operator="equal">
      <formula>"Yes"</formula>
    </cfRule>
  </conditionalFormatting>
  <conditionalFormatting sqref="J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Chelsey Gerard</cp:lastModifiedBy>
  <cp:lastPrinted>2017-03-28T16:11:06Z</cp:lastPrinted>
  <dcterms:created xsi:type="dcterms:W3CDTF">2013-05-02T21:12:35Z</dcterms:created>
  <dcterms:modified xsi:type="dcterms:W3CDTF">2023-08-07T23:34:14Z</dcterms:modified>
</cp:coreProperties>
</file>