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istrict WebSite\2019-2020 District Postings\District Postings\"/>
    </mc:Choice>
  </mc:AlternateContent>
  <xr:revisionPtr revIDLastSave="0" documentId="8_{81A8793D-71DF-444F-850E-4385DCDA44B1}" xr6:coauthVersionLast="45" xr6:coauthVersionMax="45" xr10:uidLastSave="{00000000-0000-0000-0000-000000000000}"/>
  <bookViews>
    <workbookView xWindow="-120" yWindow="-120" windowWidth="24240" windowHeight="13140" xr2:uid="{362DDABB-C2EE-4AB4-B973-F09ECE7DFF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" i="1" l="1"/>
  <c r="J9" i="1" s="1"/>
  <c r="H8" i="1"/>
  <c r="J8" i="1" s="1"/>
  <c r="H7" i="1"/>
  <c r="J7" i="1" s="1"/>
  <c r="J10" i="1"/>
  <c r="J11" i="1"/>
  <c r="J12" i="1"/>
  <c r="J13" i="1"/>
  <c r="J14" i="1"/>
  <c r="J15" i="1"/>
  <c r="J16" i="1"/>
  <c r="J17" i="1"/>
  <c r="J6" i="1"/>
  <c r="H6" i="1"/>
  <c r="E9" i="1"/>
  <c r="E8" i="1"/>
  <c r="E7" i="1"/>
  <c r="E6" i="1"/>
  <c r="G6" i="1" s="1"/>
  <c r="J18" i="1" l="1"/>
  <c r="K20" i="1" l="1"/>
  <c r="J20" i="1"/>
  <c r="G20" i="1"/>
  <c r="D20" i="1"/>
  <c r="C18" i="1"/>
  <c r="C23" i="1" s="1"/>
  <c r="B18" i="1"/>
  <c r="B23" i="1" s="1"/>
  <c r="K17" i="1"/>
  <c r="G17" i="1"/>
  <c r="D17" i="1"/>
  <c r="K16" i="1"/>
  <c r="D16" i="1"/>
  <c r="K15" i="1"/>
  <c r="G15" i="1"/>
  <c r="D15" i="1"/>
  <c r="K14" i="1"/>
  <c r="G14" i="1"/>
  <c r="D14" i="1"/>
  <c r="K13" i="1"/>
  <c r="G13" i="1"/>
  <c r="D13" i="1"/>
  <c r="K12" i="1"/>
  <c r="G12" i="1"/>
  <c r="D12" i="1"/>
  <c r="K11" i="1"/>
  <c r="G11" i="1"/>
  <c r="D11" i="1"/>
  <c r="K10" i="1"/>
  <c r="G10" i="1"/>
  <c r="D10" i="1"/>
  <c r="K9" i="1"/>
  <c r="G9" i="1"/>
  <c r="D9" i="1"/>
  <c r="K8" i="1"/>
  <c r="G8" i="1"/>
  <c r="D8" i="1"/>
  <c r="K7" i="1"/>
  <c r="G7" i="1"/>
  <c r="D7" i="1"/>
  <c r="K6" i="1"/>
  <c r="F18" i="1"/>
  <c r="D6" i="1"/>
  <c r="D18" i="1" l="1"/>
  <c r="D23" i="1" s="1"/>
  <c r="E18" i="1"/>
  <c r="E23" i="1" s="1"/>
  <c r="H18" i="1"/>
  <c r="H23" i="1" s="1"/>
  <c r="I18" i="1"/>
  <c r="G16" i="1"/>
  <c r="I23" i="1"/>
  <c r="K18" i="1"/>
  <c r="K23" i="1" s="1"/>
  <c r="F23" i="1"/>
  <c r="G18" i="1" l="1"/>
  <c r="G23" i="1" s="1"/>
  <c r="J23" i="1"/>
</calcChain>
</file>

<file path=xl/sharedStrings.xml><?xml version="1.0" encoding="utf-8"?>
<sst xmlns="http://schemas.openxmlformats.org/spreadsheetml/2006/main" count="32" uniqueCount="27">
  <si>
    <t>Driscoll ISD</t>
  </si>
  <si>
    <t>Month</t>
  </si>
  <si>
    <t>Electricity</t>
  </si>
  <si>
    <t>Natural Gas</t>
  </si>
  <si>
    <t>Water</t>
  </si>
  <si>
    <t>Aggregate</t>
  </si>
  <si>
    <t>Kilo Hours</t>
  </si>
  <si>
    <t>Cost $</t>
  </si>
  <si>
    <t>Unit Cost $</t>
  </si>
  <si>
    <t>MCF</t>
  </si>
  <si>
    <t>G/Units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</si>
  <si>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</si>
  <si>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</si>
  <si>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</si>
  <si>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</si>
  <si>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</si>
  <si>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</si>
  <si>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</si>
  <si>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</si>
  <si>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</si>
  <si>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</si>
  <si>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</si>
  <si>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</si>
  <si>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TOTAL FOR CURRENT YEAR</t>
  </si>
  <si>
    <t>(+/-) CHANGE FROM FROM PRVS YR</t>
  </si>
  <si>
    <t>Utility Usage for Fiscal Year Ending 8/31/2020</t>
  </si>
  <si>
    <t>TOTAL USAGE FOR YR 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</si>
</sst>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000_);_(* \(#,##0.000000\);_(* &quot;-&quot;??_);_(@_)"/>
  </numFmts>
  <fonts count="5">
    <font>
      <sz val="11"/>
      <color theme="1"/>
      <name val="Calibri"/>
      <family val="2"/>
      <scheme val="minor"/>
    </font>
    <font>
      <b/>
      <sz val="10"/>
      <color rgb="FF000000"/>
      <name val="Dancing Scrip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EEECE1"/>
        <bgColor rgb="FFEEECE1"/>
      </patternFill>
    </fill>
    <fill>
      <patternFill patternType="solid">
        <fgColor rgb="FFF2DBDB"/>
        <bgColor rgb="FFF2DBDB"/>
      </patternFill>
    </fill>
    <fill>
      <patternFill patternType="solid">
        <fgColor rgb="FFEAF1DD"/>
        <bgColor rgb="FFEAF1DD"/>
      </patternFill>
    </fill>
    <fill>
      <patternFill patternType="solid">
        <fgColor rgb="FFFDE9D9"/>
        <bgColor rgb="FFFDE9D9"/>
      </patternFill>
    </fill>
    <fill>
      <patternFill patternType="solid">
        <fgColor rgb="FFDAEEF3"/>
        <bgColor rgb="FFDAEEF3"/>
      </patternFill>
    </fill>
    <fill>
      <patternFill patternType="solid">
        <fgColor rgb="FFD8D8D8"/>
        <bgColor rgb="FFD8D8D8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43" fontId="0" fillId="0" borderId="0" xfId="0" applyNumberFormat="1" applyFont="1" applyAlignment="1">
      <alignment horizontal="right"/>
    </xf>
    <xf numFmtId="43" fontId="0" fillId="0" borderId="0" xfId="0" applyNumberFormat="1" applyFont="1"/>
    <xf numFmtId="164" fontId="0" fillId="0" borderId="0" xfId="0" applyNumberFormat="1" applyFont="1"/>
    <xf numFmtId="43" fontId="0" fillId="0" borderId="2" xfId="0" applyNumberFormat="1" applyFont="1" applyBorder="1" applyAlignment="1">
      <alignment horizontal="right"/>
    </xf>
    <xf numFmtId="164" fontId="0" fillId="0" borderId="1" xfId="0" applyNumberFormat="1" applyFont="1" applyBorder="1"/>
    <xf numFmtId="43" fontId="0" fillId="0" borderId="2" xfId="0" applyNumberFormat="1" applyFont="1" applyBorder="1"/>
    <xf numFmtId="43" fontId="0" fillId="7" borderId="0" xfId="0" applyNumberFormat="1" applyFont="1" applyFill="1" applyBorder="1"/>
    <xf numFmtId="43" fontId="0" fillId="0" borderId="0" xfId="0" applyNumberFormat="1" applyFont="1" applyAlignment="1">
      <alignment horizontal="center"/>
    </xf>
    <xf numFmtId="43" fontId="3" fillId="0" borderId="0" xfId="0" applyNumberFormat="1" applyFont="1"/>
    <xf numFmtId="0" fontId="2" fillId="8" borderId="0" xfId="0" applyFont="1" applyFill="1" applyBorder="1"/>
    <xf numFmtId="43" fontId="2" fillId="8" borderId="0" xfId="0" applyNumberFormat="1" applyFont="1" applyFill="1" applyBorder="1" applyAlignment="1">
      <alignment horizontal="right"/>
    </xf>
    <xf numFmtId="43" fontId="2" fillId="8" borderId="0" xfId="0" applyNumberFormat="1" applyFont="1" applyFill="1" applyBorder="1"/>
    <xf numFmtId="164" fontId="2" fillId="8" borderId="0" xfId="0" applyNumberFormat="1" applyFont="1" applyFill="1" applyBorder="1"/>
    <xf numFmtId="43" fontId="2" fillId="8" borderId="2" xfId="0" applyNumberFormat="1" applyFont="1" applyFill="1" applyBorder="1" applyAlignment="1">
      <alignment horizontal="right"/>
    </xf>
    <xf numFmtId="164" fontId="2" fillId="8" borderId="1" xfId="0" applyNumberFormat="1" applyFont="1" applyFill="1" applyBorder="1"/>
    <xf numFmtId="43" fontId="2" fillId="8" borderId="2" xfId="0" applyNumberFormat="1" applyFont="1" applyFill="1" applyBorder="1"/>
    <xf numFmtId="0" fontId="2" fillId="0" borderId="0" xfId="0" applyFont="1" applyAlignment="1">
      <alignment horizontal="left"/>
    </xf>
    <xf numFmtId="43" fontId="4" fillId="0" borderId="0" xfId="0" applyNumberFormat="1" applyFont="1" applyAlignment="1">
      <alignment horizontal="right"/>
    </xf>
    <xf numFmtId="43" fontId="2" fillId="0" borderId="0" xfId="0" applyNumberFormat="1" applyFont="1"/>
    <xf numFmtId="164" fontId="2" fillId="0" borderId="0" xfId="0" applyNumberFormat="1" applyFont="1"/>
    <xf numFmtId="43" fontId="2" fillId="0" borderId="2" xfId="0" applyNumberFormat="1" applyFont="1" applyBorder="1" applyAlignment="1">
      <alignment horizontal="right"/>
    </xf>
    <xf numFmtId="164" fontId="2" fillId="0" borderId="1" xfId="0" applyNumberFormat="1" applyFont="1" applyBorder="1"/>
    <xf numFmtId="43" fontId="2" fillId="0" borderId="2" xfId="0" applyNumberFormat="1" applyFont="1" applyBorder="1"/>
    <xf numFmtId="0" fontId="2" fillId="8" borderId="0" xfId="0" applyFont="1" applyFill="1" applyBorder="1" applyAlignment="1">
      <alignment horizontal="left"/>
    </xf>
    <xf numFmtId="43" fontId="2" fillId="0" borderId="0" xfId="0" applyNumberFormat="1" applyFont="1" applyAlignment="1">
      <alignment horizontal="right"/>
    </xf>
    <xf numFmtId="43" fontId="2" fillId="0" borderId="1" xfId="0" applyNumberFormat="1" applyFont="1" applyBorder="1"/>
    <xf numFmtId="43" fontId="4" fillId="0" borderId="0" xfId="0" applyNumberFormat="1" applyFont="1"/>
    <xf numFmtId="43" fontId="4" fillId="0" borderId="2" xfId="0" applyNumberFormat="1" applyFont="1" applyBorder="1"/>
    <xf numFmtId="9" fontId="2" fillId="8" borderId="0" xfId="0" applyNumberFormat="1" applyFont="1" applyFill="1" applyBorder="1"/>
    <xf numFmtId="9" fontId="2" fillId="8" borderId="1" xfId="0" applyNumberFormat="1" applyFont="1" applyFill="1" applyBorder="1"/>
    <xf numFmtId="9" fontId="2" fillId="8" borderId="2" xfId="0" applyNumberFormat="1" applyFont="1" applyFill="1" applyBorder="1"/>
    <xf numFmtId="43" fontId="0" fillId="0" borderId="2" xfId="0" applyNumberFormat="1" applyFont="1" applyBorder="1" applyAlignment="1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CD9D7-4B4D-42AC-BB6E-FC54275F4735}">
  <dimension ref="A1:K23"/>
  <sheetViews>
    <sheetView tabSelected="1" workbookViewId="0">
      <selection activeCell="I10" sqref="I10"/>
    </sheetView>
  </sheetViews>
  <sheetFormatPr defaultRowHeight="15"/>
  <cols>
    <col min="1" max="1" width="34.28515625" bestFit="1" customWidth="1"/>
    <col min="2" max="2" width="12.85546875" bestFit="1" customWidth="1"/>
    <col min="3" max="3" width="11.28515625" bestFit="1" customWidth="1"/>
    <col min="4" max="4" width="10.5703125" bestFit="1" customWidth="1"/>
    <col min="5" max="5" width="9.28515625" bestFit="1" customWidth="1"/>
    <col min="6" max="6" width="14.5703125" customWidth="1"/>
    <col min="7" max="7" width="10.5703125" bestFit="1" customWidth="1"/>
    <col min="8" max="8" width="9.28515625" bestFit="1" customWidth="1"/>
    <col min="9" max="9" width="14.42578125" customWidth="1"/>
    <col min="10" max="10" width="13.140625" customWidth="1"/>
    <col min="11" max="11" width="11.28515625" bestFit="1" customWidth="1"/>
  </cols>
  <sheetData>
    <row r="1" spans="1:1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>
      <c r="A2" s="42" t="s">
        <v>25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2" t="s">
        <v>1</v>
      </c>
      <c r="B4" s="43" t="s">
        <v>2</v>
      </c>
      <c r="C4" s="43"/>
      <c r="D4" s="44"/>
      <c r="E4" s="45" t="s">
        <v>3</v>
      </c>
      <c r="F4" s="46"/>
      <c r="G4" s="47"/>
      <c r="H4" s="48" t="s">
        <v>4</v>
      </c>
      <c r="I4" s="49"/>
      <c r="J4" s="50"/>
      <c r="K4" s="3" t="s">
        <v>5</v>
      </c>
    </row>
    <row r="5" spans="1:11">
      <c r="A5" s="4"/>
      <c r="B5" s="5" t="s">
        <v>6</v>
      </c>
      <c r="C5" s="5" t="s">
        <v>7</v>
      </c>
      <c r="D5" s="5" t="s">
        <v>8</v>
      </c>
      <c r="E5" s="6" t="s">
        <v>9</v>
      </c>
      <c r="F5" s="5" t="s">
        <v>7</v>
      </c>
      <c r="G5" s="7" t="s">
        <v>8</v>
      </c>
      <c r="H5" s="6" t="s">
        <v>10</v>
      </c>
      <c r="I5" s="5" t="s">
        <v>7</v>
      </c>
      <c r="J5" s="7" t="s">
        <v>8</v>
      </c>
      <c r="K5" s="8" t="s">
        <v>7</v>
      </c>
    </row>
    <row r="6" spans="1:11">
      <c r="A6" s="4" t="s">
        <v>11</v>
      </c>
      <c r="B6" s="9">
        <v>105753</v>
      </c>
      <c r="C6" s="10">
        <v>9886.1</v>
      </c>
      <c r="D6" s="11">
        <f t="shared" ref="D6:D17" si="0">IF(B6&gt;0,C6/B6,"")</f>
        <v>9.34829271982828E-2</v>
      </c>
      <c r="E6" s="12">
        <f>97+9+308</f>
        <v>414</v>
      </c>
      <c r="F6" s="10">
        <v>288.8</v>
      </c>
      <c r="G6" s="13">
        <f>IF(E6&gt;0,F6/E6,"")</f>
        <v>0.69758454106280199</v>
      </c>
      <c r="H6" s="14">
        <f>1+3+0+0</f>
        <v>4</v>
      </c>
      <c r="I6" s="10">
        <v>1527.15</v>
      </c>
      <c r="J6" s="13">
        <f>IF(H6&gt;0,I6/H6,"")</f>
        <v>381.78750000000002</v>
      </c>
      <c r="K6" s="15">
        <f t="shared" ref="K6:K18" si="1">C6+F6+I6</f>
        <v>11702.05</v>
      </c>
    </row>
    <row r="7" spans="1:11">
      <c r="A7" s="4" t="s">
        <v>12</v>
      </c>
      <c r="B7" s="9">
        <v>87988</v>
      </c>
      <c r="C7" s="10">
        <v>8963.2099999999991</v>
      </c>
      <c r="D7" s="11">
        <f t="shared" si="0"/>
        <v>0.10186855025685319</v>
      </c>
      <c r="E7" s="12">
        <f>164+111+15</f>
        <v>290</v>
      </c>
      <c r="F7" s="16">
        <v>313.44</v>
      </c>
      <c r="G7" s="13">
        <f t="shared" ref="G7:G17" si="2">IF(E7&gt;0,F7/E7,"")</f>
        <v>1.0808275862068966</v>
      </c>
      <c r="H7" s="14">
        <f>61+82+1+4</f>
        <v>148</v>
      </c>
      <c r="I7" s="10">
        <v>2159.4</v>
      </c>
      <c r="J7" s="13">
        <f t="shared" ref="J7:J17" si="3">IF(H7&gt;0,I7/H7,"")</f>
        <v>14.590540540540541</v>
      </c>
      <c r="K7" s="15">
        <f t="shared" si="1"/>
        <v>11436.05</v>
      </c>
    </row>
    <row r="8" spans="1:11">
      <c r="A8" s="4" t="s">
        <v>13</v>
      </c>
      <c r="B8" s="9">
        <v>77478</v>
      </c>
      <c r="C8" s="10">
        <v>8109.91</v>
      </c>
      <c r="D8" s="11">
        <f t="shared" si="0"/>
        <v>0.10467371382844162</v>
      </c>
      <c r="E8" s="12">
        <f>97+10+152</f>
        <v>259</v>
      </c>
      <c r="F8" s="10">
        <v>289.57</v>
      </c>
      <c r="G8" s="13">
        <f t="shared" si="2"/>
        <v>1.118030888030888</v>
      </c>
      <c r="H8" s="14">
        <f>0+38+2+4</f>
        <v>44</v>
      </c>
      <c r="I8" s="10">
        <v>1696.65</v>
      </c>
      <c r="J8" s="13">
        <f t="shared" si="3"/>
        <v>38.560227272727275</v>
      </c>
      <c r="K8" s="15">
        <f t="shared" si="1"/>
        <v>10096.129999999999</v>
      </c>
    </row>
    <row r="9" spans="1:11">
      <c r="A9" s="4" t="s">
        <v>14</v>
      </c>
      <c r="B9" s="9">
        <v>72836</v>
      </c>
      <c r="C9" s="10">
        <v>7745.96</v>
      </c>
      <c r="D9" s="11">
        <f t="shared" si="0"/>
        <v>0.10634795980009885</v>
      </c>
      <c r="E9" s="12">
        <f>106+11+147</f>
        <v>264</v>
      </c>
      <c r="F9" s="10">
        <v>293.36</v>
      </c>
      <c r="G9" s="13">
        <f t="shared" si="2"/>
        <v>1.1112121212121213</v>
      </c>
      <c r="H9" s="14">
        <f>66+3+2+21</f>
        <v>92</v>
      </c>
      <c r="I9" s="10">
        <v>1905.25</v>
      </c>
      <c r="J9" s="13">
        <f t="shared" si="3"/>
        <v>20.709239130434781</v>
      </c>
      <c r="K9" s="15">
        <f t="shared" si="1"/>
        <v>9944.57</v>
      </c>
    </row>
    <row r="10" spans="1:11">
      <c r="A10" s="4" t="s">
        <v>15</v>
      </c>
      <c r="B10" s="9"/>
      <c r="C10" s="10"/>
      <c r="D10" s="11" t="str">
        <f t="shared" si="0"/>
        <v/>
      </c>
      <c r="E10" s="12"/>
      <c r="F10" s="10"/>
      <c r="G10" s="13" t="str">
        <f t="shared" si="2"/>
        <v/>
      </c>
      <c r="H10" s="14"/>
      <c r="I10" s="10"/>
      <c r="J10" s="13" t="str">
        <f t="shared" si="3"/>
        <v/>
      </c>
      <c r="K10" s="15">
        <f t="shared" si="1"/>
        <v>0</v>
      </c>
    </row>
    <row r="11" spans="1:11">
      <c r="A11" s="4" t="s">
        <v>16</v>
      </c>
      <c r="B11" s="9"/>
      <c r="C11" s="10"/>
      <c r="D11" s="11" t="str">
        <f t="shared" si="0"/>
        <v/>
      </c>
      <c r="E11" s="12"/>
      <c r="F11" s="10"/>
      <c r="G11" s="13" t="str">
        <f t="shared" si="2"/>
        <v/>
      </c>
      <c r="H11" s="14"/>
      <c r="I11" s="10"/>
      <c r="J11" s="13" t="str">
        <f t="shared" si="3"/>
        <v/>
      </c>
      <c r="K11" s="15">
        <f t="shared" si="1"/>
        <v>0</v>
      </c>
    </row>
    <row r="12" spans="1:11">
      <c r="A12" s="4" t="s">
        <v>17</v>
      </c>
      <c r="B12" s="9"/>
      <c r="C12" s="10"/>
      <c r="D12" s="11" t="str">
        <f t="shared" si="0"/>
        <v/>
      </c>
      <c r="E12" s="12"/>
      <c r="F12" s="10"/>
      <c r="G12" s="13" t="str">
        <f t="shared" si="2"/>
        <v/>
      </c>
      <c r="H12" s="14"/>
      <c r="I12" s="10"/>
      <c r="J12" s="13" t="str">
        <f t="shared" si="3"/>
        <v/>
      </c>
      <c r="K12" s="15">
        <f t="shared" si="1"/>
        <v>0</v>
      </c>
    </row>
    <row r="13" spans="1:11">
      <c r="A13" s="4" t="s">
        <v>18</v>
      </c>
      <c r="B13" s="9"/>
      <c r="C13" s="10"/>
      <c r="D13" s="11" t="str">
        <f t="shared" si="0"/>
        <v/>
      </c>
      <c r="E13" s="12"/>
      <c r="F13" s="10"/>
      <c r="G13" s="13" t="str">
        <f t="shared" si="2"/>
        <v/>
      </c>
      <c r="H13" s="14"/>
      <c r="I13" s="10"/>
      <c r="J13" s="13" t="str">
        <f t="shared" si="3"/>
        <v/>
      </c>
      <c r="K13" s="15">
        <f t="shared" si="1"/>
        <v>0</v>
      </c>
    </row>
    <row r="14" spans="1:11">
      <c r="A14" s="4" t="s">
        <v>19</v>
      </c>
      <c r="B14" s="9"/>
      <c r="C14" s="10"/>
      <c r="D14" s="11" t="str">
        <f t="shared" si="0"/>
        <v/>
      </c>
      <c r="E14" s="12"/>
      <c r="F14" s="10"/>
      <c r="G14" s="13" t="str">
        <f t="shared" si="2"/>
        <v/>
      </c>
      <c r="H14" s="14"/>
      <c r="I14" s="10"/>
      <c r="J14" s="13" t="str">
        <f t="shared" si="3"/>
        <v/>
      </c>
      <c r="K14" s="15">
        <f t="shared" si="1"/>
        <v>0</v>
      </c>
    </row>
    <row r="15" spans="1:11">
      <c r="A15" s="4" t="s">
        <v>20</v>
      </c>
      <c r="B15" s="9"/>
      <c r="C15" s="10"/>
      <c r="D15" s="11" t="str">
        <f t="shared" si="0"/>
        <v/>
      </c>
      <c r="E15" s="12"/>
      <c r="F15" s="10"/>
      <c r="G15" s="13" t="str">
        <f t="shared" si="2"/>
        <v/>
      </c>
      <c r="H15" s="14"/>
      <c r="I15" s="17"/>
      <c r="J15" s="13" t="str">
        <f t="shared" si="3"/>
        <v/>
      </c>
      <c r="K15" s="15">
        <f t="shared" si="1"/>
        <v>0</v>
      </c>
    </row>
    <row r="16" spans="1:11">
      <c r="A16" s="4" t="s">
        <v>21</v>
      </c>
      <c r="B16" s="9"/>
      <c r="C16" s="10"/>
      <c r="D16" s="11" t="str">
        <f t="shared" si="0"/>
        <v/>
      </c>
      <c r="E16" s="12"/>
      <c r="F16" s="10"/>
      <c r="G16" s="13" t="str">
        <f t="shared" si="2"/>
        <v/>
      </c>
      <c r="H16" s="14"/>
      <c r="I16" s="10"/>
      <c r="J16" s="13" t="str">
        <f t="shared" si="3"/>
        <v/>
      </c>
      <c r="K16" s="15">
        <f t="shared" si="1"/>
        <v>0</v>
      </c>
    </row>
    <row r="17" spans="1:11">
      <c r="A17" s="4" t="s">
        <v>22</v>
      </c>
      <c r="B17" s="40"/>
      <c r="C17" s="10"/>
      <c r="D17" s="11" t="str">
        <f t="shared" si="0"/>
        <v/>
      </c>
      <c r="E17" s="40"/>
      <c r="F17" s="10"/>
      <c r="G17" s="13" t="str">
        <f t="shared" si="2"/>
        <v/>
      </c>
      <c r="H17" s="14"/>
      <c r="I17" s="10"/>
      <c r="J17" s="13" t="str">
        <f t="shared" si="3"/>
        <v/>
      </c>
      <c r="K17" s="15">
        <f t="shared" si="1"/>
        <v>0</v>
      </c>
    </row>
    <row r="18" spans="1:11">
      <c r="A18" s="18" t="s">
        <v>23</v>
      </c>
      <c r="B18" s="19">
        <f>SUM(B6:B17)</f>
        <v>344055</v>
      </c>
      <c r="C18" s="20">
        <f>SUM(C6:C17)</f>
        <v>34705.18</v>
      </c>
      <c r="D18" s="21">
        <f>AVERAGE(D6:D17)</f>
        <v>0.10159328777091912</v>
      </c>
      <c r="E18" s="22">
        <f>SUM(E6:E17)</f>
        <v>1227</v>
      </c>
      <c r="F18" s="20">
        <f>SUM(F6:F17)</f>
        <v>1185.17</v>
      </c>
      <c r="G18" s="23">
        <f>AVERAGE(G6:G17)</f>
        <v>1.0019137841281771</v>
      </c>
      <c r="H18" s="24">
        <f>SUM(H6:H17)</f>
        <v>288</v>
      </c>
      <c r="I18" s="20">
        <f>SUM(I6:I17)</f>
        <v>7288.4500000000007</v>
      </c>
      <c r="J18" s="23">
        <f>AVERAGE(J6:J17)</f>
        <v>113.91187673592566</v>
      </c>
      <c r="K18" s="20">
        <f t="shared" si="1"/>
        <v>43178.8</v>
      </c>
    </row>
    <row r="19" spans="1:11">
      <c r="A19" s="25"/>
      <c r="B19" s="26"/>
      <c r="C19" s="27"/>
      <c r="D19" s="28"/>
      <c r="E19" s="29"/>
      <c r="F19" s="27"/>
      <c r="G19" s="30"/>
      <c r="H19" s="31"/>
      <c r="I19" s="27"/>
      <c r="J19" s="30"/>
      <c r="K19" s="27"/>
    </row>
    <row r="20" spans="1:11">
      <c r="A20" s="32" t="s">
        <v>26</v>
      </c>
      <c r="B20" s="19">
        <v>1055329</v>
      </c>
      <c r="C20" s="20">
        <v>107491.52</v>
      </c>
      <c r="D20" s="21">
        <f>C20/B20</f>
        <v>0.1018559330786892</v>
      </c>
      <c r="E20" s="24">
        <v>3407</v>
      </c>
      <c r="F20" s="20">
        <v>3637.78</v>
      </c>
      <c r="G20" s="23">
        <f>F20/E20</f>
        <v>1.0677370120340477</v>
      </c>
      <c r="H20" s="24">
        <v>264</v>
      </c>
      <c r="I20" s="20">
        <v>19368.05</v>
      </c>
      <c r="J20" s="23">
        <f>I20/H20</f>
        <v>73.363825757575754</v>
      </c>
      <c r="K20" s="20">
        <f>C20+F20+I20</f>
        <v>130497.35</v>
      </c>
    </row>
    <row r="21" spans="1:11">
      <c r="A21" s="25"/>
      <c r="B21" s="33"/>
      <c r="C21" s="27"/>
      <c r="D21" s="27"/>
      <c r="E21" s="31"/>
      <c r="F21" s="27"/>
      <c r="G21" s="34"/>
      <c r="H21" s="31"/>
      <c r="I21" s="27"/>
      <c r="J21" s="34"/>
      <c r="K21" s="27"/>
    </row>
    <row r="22" spans="1:11">
      <c r="A22" s="25"/>
      <c r="B22" s="26"/>
      <c r="C22" s="35"/>
      <c r="D22" s="27"/>
      <c r="E22" s="36"/>
      <c r="F22" s="35"/>
      <c r="G22" s="34"/>
      <c r="H22" s="36"/>
      <c r="I22" s="35"/>
      <c r="J22" s="34"/>
      <c r="K22" s="27"/>
    </row>
    <row r="23" spans="1:11">
      <c r="A23" s="32" t="s">
        <v>24</v>
      </c>
      <c r="B23" s="37" t="str">
        <f t="shared" ref="B23:K23" si="4">IF(B17&gt;0,(B18/B20),"")</f>
        <v/>
      </c>
      <c r="C23" s="37" t="str">
        <f t="shared" si="4"/>
        <v/>
      </c>
      <c r="D23" s="38">
        <f>IF(D17&gt;0,(D18/D20),"")</f>
        <v>0.99742140393955081</v>
      </c>
      <c r="E23" s="37" t="str">
        <f t="shared" si="4"/>
        <v/>
      </c>
      <c r="F23" s="37" t="str">
        <f t="shared" si="4"/>
        <v/>
      </c>
      <c r="G23" s="38">
        <f t="shared" si="4"/>
        <v>0.93835258386287757</v>
      </c>
      <c r="H23" s="39" t="str">
        <f t="shared" si="4"/>
        <v/>
      </c>
      <c r="I23" s="37" t="str">
        <f t="shared" si="4"/>
        <v/>
      </c>
      <c r="J23" s="38">
        <f t="shared" si="4"/>
        <v>1.5526981527972292</v>
      </c>
      <c r="K23" s="38" t="str">
        <f t="shared" si="4"/>
        <v/>
      </c>
    </row>
  </sheetData>
  <mergeCells count="5">
    <mergeCell ref="A1:K1"/>
    <mergeCell ref="A2:K2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Vasquez</dc:creator>
  <cp:lastModifiedBy>Patricia Myers</cp:lastModifiedBy>
  <dcterms:created xsi:type="dcterms:W3CDTF">2018-09-05T16:14:16Z</dcterms:created>
  <dcterms:modified xsi:type="dcterms:W3CDTF">2020-02-17T19:54:01Z</dcterms:modified>
</cp:coreProperties>
</file>